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2A201BF4-CFFD-4EC9-9528-655F03467A07}" xr6:coauthVersionLast="46" xr6:coauthVersionMax="46" xr10:uidLastSave="{00000000-0000-0000-0000-000000000000}"/>
  <bookViews>
    <workbookView xWindow="-120" yWindow="-120" windowWidth="29040" windowHeight="15840" firstSheet="7" activeTab="13" xr2:uid="{00000000-000D-0000-FFFF-FFFF00000000}"/>
  </bookViews>
  <sheets>
    <sheet name="CONSIGNES" sheetId="8" r:id="rId1"/>
    <sheet name="Customers" sheetId="3" r:id="rId2"/>
    <sheet name="Orders" sheetId="7" r:id="rId3"/>
    <sheet name="Beer" sheetId="6" r:id="rId4"/>
    <sheet name="CALC_CUSTOMERS" sheetId="9" r:id="rId5"/>
    <sheet name="CALC_ORDERS" sheetId="10" r:id="rId6"/>
    <sheet name="TDB_SALES" sheetId="11" r:id="rId7"/>
    <sheet name="TDB_CUSTOMERS" sheetId="13" r:id="rId8"/>
    <sheet name="ex1" sheetId="20" r:id="rId9"/>
    <sheet name="ex2" sheetId="21" r:id="rId10"/>
    <sheet name="ex3" sheetId="22" r:id="rId11"/>
    <sheet name="ex4" sheetId="23" r:id="rId12"/>
    <sheet name="ex5" sheetId="25" r:id="rId13"/>
    <sheet name="ex6" sheetId="28" r:id="rId14"/>
  </sheets>
  <definedNames>
    <definedName name="_xlnm._FilterDatabase" localSheetId="5" hidden="1">CALC_ORDERS!$A$1:$H$1031</definedName>
    <definedName name="_xlnm._FilterDatabase" localSheetId="2" hidden="1">Orders!$A$1:$E$1031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J3" i="13"/>
  <c r="K3" i="13"/>
  <c r="I4" i="13"/>
  <c r="J4" i="13"/>
  <c r="K4" i="13"/>
  <c r="I5" i="13"/>
  <c r="J5" i="13"/>
  <c r="K5" i="13"/>
  <c r="I6" i="13"/>
  <c r="J6" i="13"/>
  <c r="K6" i="13"/>
  <c r="I7" i="13"/>
  <c r="J7" i="13"/>
  <c r="K7" i="13"/>
  <c r="I8" i="13"/>
  <c r="J8" i="13"/>
  <c r="K8" i="13"/>
  <c r="I9" i="13"/>
  <c r="J9" i="13"/>
  <c r="K9" i="13"/>
  <c r="I10" i="13"/>
  <c r="J10" i="13"/>
  <c r="K10" i="13"/>
  <c r="I11" i="13"/>
  <c r="J11" i="13"/>
  <c r="K11" i="13"/>
  <c r="I12" i="13"/>
  <c r="J12" i="13"/>
  <c r="K12" i="13"/>
  <c r="I13" i="13"/>
  <c r="J13" i="13"/>
  <c r="K13" i="13"/>
  <c r="I14" i="13"/>
  <c r="J14" i="13"/>
  <c r="K14" i="13"/>
  <c r="I15" i="13"/>
  <c r="J15" i="13"/>
  <c r="K15" i="13"/>
  <c r="I16" i="13"/>
  <c r="J16" i="13"/>
  <c r="K16" i="13"/>
  <c r="I17" i="13"/>
  <c r="J17" i="13"/>
  <c r="K17" i="13"/>
  <c r="I18" i="13"/>
  <c r="J18" i="13"/>
  <c r="K18" i="13"/>
  <c r="I19" i="13"/>
  <c r="J19" i="13"/>
  <c r="K19" i="13"/>
  <c r="I20" i="13"/>
  <c r="J20" i="13"/>
  <c r="K20" i="13"/>
  <c r="I21" i="13"/>
  <c r="J21" i="13"/>
  <c r="K21" i="13"/>
  <c r="I22" i="13"/>
  <c r="J22" i="13"/>
  <c r="K22" i="13"/>
  <c r="I23" i="13"/>
  <c r="J23" i="13"/>
  <c r="K23" i="13"/>
  <c r="I24" i="13"/>
  <c r="J24" i="13"/>
  <c r="K24" i="13"/>
  <c r="I25" i="13"/>
  <c r="J25" i="13"/>
  <c r="K25" i="13"/>
  <c r="I26" i="13"/>
  <c r="J26" i="13"/>
  <c r="K26" i="13"/>
  <c r="I27" i="13"/>
  <c r="J27" i="13"/>
  <c r="K27" i="13"/>
  <c r="I28" i="13"/>
  <c r="J28" i="13"/>
  <c r="K28" i="13"/>
  <c r="I29" i="13"/>
  <c r="J29" i="13"/>
  <c r="K29" i="13"/>
  <c r="I30" i="13"/>
  <c r="J30" i="13"/>
  <c r="K30" i="13"/>
  <c r="I31" i="13"/>
  <c r="J31" i="13"/>
  <c r="K31" i="13"/>
  <c r="I32" i="13"/>
  <c r="J32" i="13"/>
  <c r="K32" i="13"/>
  <c r="I33" i="13"/>
  <c r="J33" i="13"/>
  <c r="K33" i="13"/>
  <c r="I34" i="13"/>
  <c r="J34" i="13"/>
  <c r="K34" i="13"/>
  <c r="I35" i="13"/>
  <c r="J35" i="13"/>
  <c r="K35" i="13"/>
  <c r="I36" i="13"/>
  <c r="J36" i="13"/>
  <c r="K36" i="13"/>
  <c r="I37" i="13"/>
  <c r="J37" i="13"/>
  <c r="K37" i="13"/>
  <c r="I38" i="13"/>
  <c r="J38" i="13"/>
  <c r="K38" i="13"/>
  <c r="I39" i="13"/>
  <c r="J39" i="13"/>
  <c r="K39" i="13"/>
  <c r="I40" i="13"/>
  <c r="J40" i="13"/>
  <c r="K40" i="13"/>
  <c r="I41" i="13"/>
  <c r="J41" i="13"/>
  <c r="K41" i="13"/>
  <c r="I42" i="13"/>
  <c r="J42" i="13"/>
  <c r="K42" i="13"/>
  <c r="I43" i="13"/>
  <c r="J43" i="13"/>
  <c r="K43" i="13"/>
  <c r="I44" i="13"/>
  <c r="J44" i="13"/>
  <c r="K44" i="13"/>
  <c r="I45" i="13"/>
  <c r="J45" i="13"/>
  <c r="K45" i="13"/>
  <c r="I46" i="13"/>
  <c r="J46" i="13"/>
  <c r="K46" i="13"/>
  <c r="I47" i="13"/>
  <c r="J47" i="13"/>
  <c r="K47" i="13"/>
  <c r="I48" i="13"/>
  <c r="J48" i="13"/>
  <c r="K48" i="13"/>
  <c r="I49" i="13"/>
  <c r="J49" i="13"/>
  <c r="K49" i="13"/>
  <c r="I50" i="13"/>
  <c r="J50" i="13"/>
  <c r="K50" i="13"/>
  <c r="I51" i="13"/>
  <c r="J51" i="13"/>
  <c r="K51" i="13"/>
  <c r="I52" i="13"/>
  <c r="J52" i="13"/>
  <c r="K52" i="13"/>
  <c r="I53" i="13"/>
  <c r="J53" i="13"/>
  <c r="K53" i="13"/>
  <c r="I54" i="13"/>
  <c r="J54" i="13"/>
  <c r="K54" i="13"/>
  <c r="I55" i="13"/>
  <c r="J55" i="13"/>
  <c r="K55" i="13"/>
  <c r="I56" i="13"/>
  <c r="J56" i="13"/>
  <c r="K56" i="13"/>
  <c r="I57" i="13"/>
  <c r="J57" i="13"/>
  <c r="K57" i="13"/>
  <c r="I58" i="13"/>
  <c r="J58" i="13"/>
  <c r="K58" i="13"/>
  <c r="I59" i="13"/>
  <c r="J59" i="13"/>
  <c r="K59" i="13"/>
  <c r="I60" i="13"/>
  <c r="J60" i="13"/>
  <c r="K60" i="13"/>
  <c r="I61" i="13"/>
  <c r="J61" i="13"/>
  <c r="K61" i="13"/>
  <c r="I62" i="13"/>
  <c r="J62" i="13"/>
  <c r="K62" i="13"/>
  <c r="I63" i="13"/>
  <c r="J63" i="13"/>
  <c r="K63" i="13"/>
  <c r="I64" i="13"/>
  <c r="J64" i="13"/>
  <c r="K64" i="13"/>
  <c r="I65" i="13"/>
  <c r="J65" i="13"/>
  <c r="K65" i="13"/>
  <c r="I66" i="13"/>
  <c r="J66" i="13"/>
  <c r="K66" i="13"/>
  <c r="I67" i="13"/>
  <c r="J67" i="13"/>
  <c r="K67" i="13"/>
  <c r="I68" i="13"/>
  <c r="J68" i="13"/>
  <c r="K68" i="13"/>
  <c r="I69" i="13"/>
  <c r="J69" i="13"/>
  <c r="K69" i="13"/>
  <c r="I70" i="13"/>
  <c r="J70" i="13"/>
  <c r="K70" i="13"/>
  <c r="I71" i="13"/>
  <c r="J71" i="13"/>
  <c r="K71" i="13"/>
  <c r="I72" i="13"/>
  <c r="J72" i="13"/>
  <c r="K72" i="13"/>
  <c r="I73" i="13"/>
  <c r="J73" i="13"/>
  <c r="K73" i="13"/>
  <c r="I74" i="13"/>
  <c r="J74" i="13"/>
  <c r="K74" i="13"/>
  <c r="I75" i="13"/>
  <c r="J75" i="13"/>
  <c r="K75" i="13"/>
  <c r="I76" i="13"/>
  <c r="J76" i="13"/>
  <c r="K76" i="13"/>
  <c r="I77" i="13"/>
  <c r="J77" i="13"/>
  <c r="K77" i="13"/>
  <c r="I78" i="13"/>
  <c r="J78" i="13"/>
  <c r="K78" i="13"/>
  <c r="I79" i="13"/>
  <c r="J79" i="13"/>
  <c r="K79" i="13"/>
  <c r="I80" i="13"/>
  <c r="J80" i="13"/>
  <c r="K80" i="13"/>
  <c r="I81" i="13"/>
  <c r="J81" i="13"/>
  <c r="K81" i="13"/>
  <c r="I82" i="13"/>
  <c r="J82" i="13"/>
  <c r="K82" i="13"/>
  <c r="I83" i="13"/>
  <c r="J83" i="13"/>
  <c r="K83" i="13"/>
  <c r="I84" i="13"/>
  <c r="J84" i="13"/>
  <c r="K84" i="13"/>
  <c r="I85" i="13"/>
  <c r="J85" i="13"/>
  <c r="K85" i="13"/>
  <c r="I86" i="13"/>
  <c r="J86" i="13"/>
  <c r="K86" i="13"/>
  <c r="I87" i="13"/>
  <c r="J87" i="13"/>
  <c r="K87" i="13"/>
  <c r="I88" i="13"/>
  <c r="J88" i="13"/>
  <c r="K88" i="13"/>
  <c r="I89" i="13"/>
  <c r="J89" i="13"/>
  <c r="K89" i="13"/>
  <c r="I90" i="13"/>
  <c r="J90" i="13"/>
  <c r="K90" i="13"/>
  <c r="I91" i="13"/>
  <c r="J91" i="13"/>
  <c r="K91" i="13"/>
  <c r="I92" i="13"/>
  <c r="J92" i="13"/>
  <c r="K92" i="13"/>
  <c r="I93" i="13"/>
  <c r="J93" i="13"/>
  <c r="K93" i="13"/>
  <c r="I94" i="13"/>
  <c r="J94" i="13"/>
  <c r="K94" i="13"/>
  <c r="I95" i="13"/>
  <c r="J95" i="13"/>
  <c r="K95" i="13"/>
  <c r="I96" i="13"/>
  <c r="J96" i="13"/>
  <c r="K96" i="13"/>
  <c r="I97" i="13"/>
  <c r="J97" i="13"/>
  <c r="K97" i="13"/>
  <c r="I98" i="13"/>
  <c r="J98" i="13"/>
  <c r="K98" i="13"/>
  <c r="I99" i="13"/>
  <c r="J99" i="13"/>
  <c r="K99" i="13"/>
  <c r="I100" i="13"/>
  <c r="J100" i="13"/>
  <c r="K100" i="13"/>
  <c r="I101" i="13"/>
  <c r="J101" i="13"/>
  <c r="K101" i="13"/>
  <c r="I102" i="13"/>
  <c r="J102" i="13"/>
  <c r="K102" i="13"/>
  <c r="I103" i="13"/>
  <c r="J103" i="13"/>
  <c r="K103" i="13"/>
  <c r="I104" i="13"/>
  <c r="J104" i="13"/>
  <c r="K104" i="13"/>
  <c r="I105" i="13"/>
  <c r="J105" i="13"/>
  <c r="K105" i="13"/>
  <c r="I106" i="13"/>
  <c r="J106" i="13"/>
  <c r="K106" i="13"/>
  <c r="I107" i="13"/>
  <c r="J107" i="13"/>
  <c r="K107" i="13"/>
  <c r="I108" i="13"/>
  <c r="J108" i="13"/>
  <c r="K108" i="13"/>
  <c r="I109" i="13"/>
  <c r="J109" i="13"/>
  <c r="K109" i="13"/>
  <c r="I110" i="13"/>
  <c r="J110" i="13"/>
  <c r="K110" i="13"/>
  <c r="I111" i="13"/>
  <c r="J111" i="13"/>
  <c r="K111" i="13"/>
  <c r="I112" i="13"/>
  <c r="J112" i="13"/>
  <c r="K112" i="13"/>
  <c r="I113" i="13"/>
  <c r="J113" i="13"/>
  <c r="K113" i="13"/>
  <c r="I114" i="13"/>
  <c r="J114" i="13"/>
  <c r="K114" i="13"/>
  <c r="I115" i="13"/>
  <c r="J115" i="13"/>
  <c r="K115" i="13"/>
  <c r="I116" i="13"/>
  <c r="J116" i="13"/>
  <c r="K116" i="13"/>
  <c r="I117" i="13"/>
  <c r="J117" i="13"/>
  <c r="K117" i="13"/>
  <c r="I118" i="13"/>
  <c r="J118" i="13"/>
  <c r="K118" i="13"/>
  <c r="I119" i="13"/>
  <c r="J119" i="13"/>
  <c r="K119" i="13"/>
  <c r="I120" i="13"/>
  <c r="J120" i="13"/>
  <c r="K120" i="13"/>
  <c r="I121" i="13"/>
  <c r="J121" i="13"/>
  <c r="K121" i="13"/>
  <c r="I122" i="13"/>
  <c r="J122" i="13"/>
  <c r="K122" i="13"/>
  <c r="I123" i="13"/>
  <c r="J123" i="13"/>
  <c r="K123" i="13"/>
  <c r="I124" i="13"/>
  <c r="J124" i="13"/>
  <c r="K124" i="13"/>
  <c r="I125" i="13"/>
  <c r="J125" i="13"/>
  <c r="K125" i="13"/>
  <c r="I126" i="13"/>
  <c r="J126" i="13"/>
  <c r="K126" i="13"/>
  <c r="I127" i="13"/>
  <c r="J127" i="13"/>
  <c r="K127" i="13"/>
  <c r="I128" i="13"/>
  <c r="J128" i="13"/>
  <c r="K128" i="13"/>
  <c r="I129" i="13"/>
  <c r="J129" i="13"/>
  <c r="K129" i="13"/>
  <c r="I130" i="13"/>
  <c r="J130" i="13"/>
  <c r="K130" i="13"/>
  <c r="I131" i="13"/>
  <c r="J131" i="13"/>
  <c r="K131" i="13"/>
  <c r="I132" i="13"/>
  <c r="J132" i="13"/>
  <c r="K132" i="13"/>
  <c r="I133" i="13"/>
  <c r="J133" i="13"/>
  <c r="K133" i="13"/>
  <c r="I134" i="13"/>
  <c r="J134" i="13"/>
  <c r="K134" i="13"/>
  <c r="I135" i="13"/>
  <c r="J135" i="13"/>
  <c r="K135" i="13"/>
  <c r="I136" i="13"/>
  <c r="J136" i="13"/>
  <c r="K136" i="13"/>
  <c r="I137" i="13"/>
  <c r="J137" i="13"/>
  <c r="K137" i="13"/>
  <c r="I138" i="13"/>
  <c r="J138" i="13"/>
  <c r="K138" i="13"/>
  <c r="I139" i="13"/>
  <c r="J139" i="13"/>
  <c r="K139" i="13"/>
  <c r="I140" i="13"/>
  <c r="J140" i="13"/>
  <c r="K140" i="13"/>
  <c r="I141" i="13"/>
  <c r="J141" i="13"/>
  <c r="K141" i="13"/>
  <c r="I142" i="13"/>
  <c r="J142" i="13"/>
  <c r="K142" i="13"/>
  <c r="I143" i="13"/>
  <c r="J143" i="13"/>
  <c r="K143" i="13"/>
  <c r="I144" i="13"/>
  <c r="J144" i="13"/>
  <c r="K144" i="13"/>
  <c r="I145" i="13"/>
  <c r="J145" i="13"/>
  <c r="K145" i="13"/>
  <c r="I146" i="13"/>
  <c r="J146" i="13"/>
  <c r="K146" i="13"/>
  <c r="I147" i="13"/>
  <c r="J147" i="13"/>
  <c r="K147" i="13"/>
  <c r="I148" i="13"/>
  <c r="J148" i="13"/>
  <c r="K148" i="13"/>
  <c r="I149" i="13"/>
  <c r="J149" i="13"/>
  <c r="K149" i="13"/>
  <c r="I150" i="13"/>
  <c r="J150" i="13"/>
  <c r="K150" i="13"/>
  <c r="I151" i="13"/>
  <c r="J151" i="13"/>
  <c r="K151" i="13"/>
  <c r="I152" i="13"/>
  <c r="J152" i="13"/>
  <c r="K152" i="13"/>
  <c r="I153" i="13"/>
  <c r="J153" i="13"/>
  <c r="K153" i="13"/>
  <c r="I154" i="13"/>
  <c r="J154" i="13"/>
  <c r="K154" i="13"/>
  <c r="I155" i="13"/>
  <c r="J155" i="13"/>
  <c r="K155" i="13"/>
  <c r="I156" i="13"/>
  <c r="J156" i="13"/>
  <c r="K156" i="13"/>
  <c r="I157" i="13"/>
  <c r="J157" i="13"/>
  <c r="K157" i="13"/>
  <c r="I158" i="13"/>
  <c r="J158" i="13"/>
  <c r="K158" i="13"/>
  <c r="I159" i="13"/>
  <c r="J159" i="13"/>
  <c r="K159" i="13"/>
  <c r="I160" i="13"/>
  <c r="J160" i="13"/>
  <c r="K160" i="13"/>
  <c r="I161" i="13"/>
  <c r="J161" i="13"/>
  <c r="K161" i="13"/>
  <c r="I162" i="13"/>
  <c r="J162" i="13"/>
  <c r="K162" i="13"/>
  <c r="I163" i="13"/>
  <c r="J163" i="13"/>
  <c r="K163" i="13"/>
  <c r="I164" i="13"/>
  <c r="J164" i="13"/>
  <c r="K164" i="13"/>
  <c r="I165" i="13"/>
  <c r="J165" i="13"/>
  <c r="K165" i="13"/>
  <c r="I166" i="13"/>
  <c r="J166" i="13"/>
  <c r="K166" i="13"/>
  <c r="I167" i="13"/>
  <c r="J167" i="13"/>
  <c r="K167" i="13"/>
  <c r="I168" i="13"/>
  <c r="J168" i="13"/>
  <c r="K168" i="13"/>
  <c r="I169" i="13"/>
  <c r="J169" i="13"/>
  <c r="K169" i="13"/>
  <c r="I170" i="13"/>
  <c r="J170" i="13"/>
  <c r="K170" i="13"/>
  <c r="I171" i="13"/>
  <c r="J171" i="13"/>
  <c r="K171" i="13"/>
  <c r="I172" i="13"/>
  <c r="J172" i="13"/>
  <c r="K172" i="13"/>
  <c r="I173" i="13"/>
  <c r="J173" i="13"/>
  <c r="K173" i="13"/>
  <c r="I174" i="13"/>
  <c r="J174" i="13"/>
  <c r="K174" i="13"/>
  <c r="I175" i="13"/>
  <c r="J175" i="13"/>
  <c r="K175" i="13"/>
  <c r="I176" i="13"/>
  <c r="J176" i="13"/>
  <c r="K176" i="13"/>
  <c r="I177" i="13"/>
  <c r="J177" i="13"/>
  <c r="K177" i="13"/>
  <c r="I178" i="13"/>
  <c r="J178" i="13"/>
  <c r="K178" i="13"/>
  <c r="I179" i="13"/>
  <c r="J179" i="13"/>
  <c r="K179" i="13"/>
  <c r="I180" i="13"/>
  <c r="J180" i="13"/>
  <c r="K180" i="13"/>
  <c r="I181" i="13"/>
  <c r="J181" i="13"/>
  <c r="K181" i="13"/>
  <c r="I182" i="13"/>
  <c r="J182" i="13"/>
  <c r="K182" i="13"/>
  <c r="I183" i="13"/>
  <c r="J183" i="13"/>
  <c r="K183" i="13"/>
  <c r="I184" i="13"/>
  <c r="J184" i="13"/>
  <c r="K184" i="13"/>
  <c r="I185" i="13"/>
  <c r="J185" i="13"/>
  <c r="K185" i="13"/>
  <c r="I186" i="13"/>
  <c r="J186" i="13"/>
  <c r="K186" i="13"/>
  <c r="I187" i="13"/>
  <c r="J187" i="13"/>
  <c r="K187" i="13"/>
  <c r="I188" i="13"/>
  <c r="J188" i="13"/>
  <c r="K188" i="13"/>
  <c r="I189" i="13"/>
  <c r="J189" i="13"/>
  <c r="K189" i="13"/>
  <c r="I190" i="13"/>
  <c r="J190" i="13"/>
  <c r="K190" i="13"/>
  <c r="I191" i="13"/>
  <c r="J191" i="13"/>
  <c r="K191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I2" i="13"/>
  <c r="J2" i="13"/>
  <c r="K2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2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F11" i="11"/>
  <c r="F12" i="11"/>
  <c r="F13" i="11"/>
  <c r="F14" i="11"/>
  <c r="F15" i="11"/>
  <c r="F16" i="11"/>
  <c r="F17" i="11"/>
  <c r="F18" i="11"/>
  <c r="F19" i="11"/>
  <c r="F20" i="11"/>
  <c r="F21" i="11"/>
  <c r="F10" i="11"/>
  <c r="F4" i="11"/>
  <c r="F5" i="11"/>
  <c r="F6" i="11"/>
  <c r="F3" i="11"/>
  <c r="E11" i="11"/>
  <c r="G11" i="11"/>
  <c r="E12" i="11"/>
  <c r="G12" i="11"/>
  <c r="E13" i="11"/>
  <c r="G13" i="11"/>
  <c r="E14" i="11"/>
  <c r="G14" i="11"/>
  <c r="E15" i="11"/>
  <c r="G15" i="11"/>
  <c r="E16" i="11"/>
  <c r="G16" i="11"/>
  <c r="E17" i="11"/>
  <c r="G17" i="11"/>
  <c r="E18" i="11"/>
  <c r="G18" i="11"/>
  <c r="E19" i="11"/>
  <c r="G19" i="11"/>
  <c r="E20" i="11"/>
  <c r="G20" i="11"/>
  <c r="E21" i="11"/>
  <c r="G21" i="11"/>
  <c r="G10" i="11"/>
  <c r="E10" i="11"/>
  <c r="D11" i="11"/>
  <c r="D12" i="11"/>
  <c r="D13" i="11"/>
  <c r="D14" i="11"/>
  <c r="D15" i="11"/>
  <c r="D16" i="11"/>
  <c r="D17" i="11"/>
  <c r="D18" i="11"/>
  <c r="D19" i="11"/>
  <c r="D20" i="11"/>
  <c r="D21" i="11"/>
  <c r="D10" i="11"/>
  <c r="E4" i="11"/>
  <c r="G4" i="11"/>
  <c r="E5" i="11"/>
  <c r="G5" i="11"/>
  <c r="E6" i="11"/>
  <c r="G6" i="11"/>
  <c r="G3" i="11"/>
  <c r="E3" i="11"/>
  <c r="D4" i="11"/>
  <c r="D5" i="11"/>
  <c r="D6" i="11"/>
  <c r="D3" i="11"/>
  <c r="C11" i="11"/>
  <c r="C12" i="11"/>
  <c r="C13" i="11"/>
  <c r="C14" i="11"/>
  <c r="C15" i="11"/>
  <c r="C16" i="11"/>
  <c r="C17" i="11"/>
  <c r="C18" i="11"/>
  <c r="C19" i="11"/>
  <c r="C20" i="11"/>
  <c r="C21" i="11"/>
  <c r="C10" i="11"/>
  <c r="C4" i="11"/>
  <c r="C5" i="11"/>
  <c r="C6" i="11"/>
  <c r="C3" i="11"/>
  <c r="B11" i="11"/>
  <c r="B12" i="11"/>
  <c r="B13" i="11"/>
  <c r="B14" i="11"/>
  <c r="B15" i="11"/>
  <c r="B16" i="11"/>
  <c r="B17" i="11"/>
  <c r="B18" i="11"/>
  <c r="B19" i="11"/>
  <c r="B20" i="11"/>
  <c r="B21" i="11"/>
  <c r="B10" i="11"/>
  <c r="B4" i="11"/>
  <c r="B5" i="11"/>
  <c r="B6" i="11"/>
  <c r="B3" i="1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511" i="10"/>
  <c r="Q512" i="10"/>
  <c r="Q513" i="10"/>
  <c r="Q514" i="10"/>
  <c r="Q515" i="10"/>
  <c r="Q516" i="10"/>
  <c r="Q517" i="10"/>
  <c r="Q518" i="10"/>
  <c r="Q519" i="10"/>
  <c r="Q520" i="10"/>
  <c r="Q521" i="10"/>
  <c r="Q522" i="10"/>
  <c r="Q523" i="10"/>
  <c r="Q524" i="10"/>
  <c r="Q525" i="10"/>
  <c r="Q526" i="10"/>
  <c r="Q527" i="10"/>
  <c r="Q528" i="10"/>
  <c r="Q529" i="10"/>
  <c r="Q530" i="10"/>
  <c r="Q531" i="10"/>
  <c r="Q532" i="10"/>
  <c r="Q533" i="10"/>
  <c r="Q534" i="10"/>
  <c r="Q535" i="10"/>
  <c r="Q536" i="10"/>
  <c r="Q537" i="10"/>
  <c r="Q538" i="10"/>
  <c r="Q539" i="10"/>
  <c r="Q540" i="10"/>
  <c r="Q541" i="10"/>
  <c r="Q542" i="10"/>
  <c r="Q543" i="10"/>
  <c r="Q544" i="10"/>
  <c r="Q545" i="10"/>
  <c r="Q546" i="10"/>
  <c r="Q547" i="10"/>
  <c r="Q548" i="10"/>
  <c r="Q549" i="10"/>
  <c r="Q550" i="10"/>
  <c r="Q551" i="10"/>
  <c r="Q552" i="10"/>
  <c r="Q553" i="10"/>
  <c r="Q554" i="10"/>
  <c r="Q555" i="10"/>
  <c r="Q556" i="10"/>
  <c r="Q557" i="10"/>
  <c r="Q558" i="10"/>
  <c r="Q559" i="10"/>
  <c r="Q560" i="10"/>
  <c r="Q561" i="10"/>
  <c r="Q562" i="10"/>
  <c r="Q563" i="10"/>
  <c r="Q564" i="10"/>
  <c r="Q565" i="10"/>
  <c r="Q566" i="10"/>
  <c r="Q567" i="10"/>
  <c r="Q568" i="10"/>
  <c r="Q569" i="10"/>
  <c r="Q570" i="10"/>
  <c r="Q571" i="10"/>
  <c r="Q572" i="10"/>
  <c r="Q573" i="10"/>
  <c r="Q574" i="10"/>
  <c r="Q575" i="10"/>
  <c r="Q576" i="10"/>
  <c r="Q577" i="10"/>
  <c r="Q578" i="10"/>
  <c r="Q579" i="10"/>
  <c r="Q580" i="10"/>
  <c r="Q581" i="10"/>
  <c r="Q582" i="10"/>
  <c r="Q583" i="10"/>
  <c r="Q584" i="10"/>
  <c r="Q585" i="10"/>
  <c r="Q586" i="10"/>
  <c r="Q587" i="10"/>
  <c r="Q588" i="10"/>
  <c r="Q589" i="10"/>
  <c r="Q590" i="10"/>
  <c r="Q591" i="10"/>
  <c r="Q592" i="10"/>
  <c r="Q593" i="10"/>
  <c r="Q594" i="10"/>
  <c r="Q595" i="10"/>
  <c r="Q596" i="10"/>
  <c r="Q597" i="10"/>
  <c r="Q598" i="10"/>
  <c r="Q599" i="10"/>
  <c r="Q600" i="10"/>
  <c r="Q601" i="10"/>
  <c r="Q602" i="10"/>
  <c r="Q603" i="10"/>
  <c r="Q604" i="10"/>
  <c r="Q605" i="10"/>
  <c r="Q606" i="10"/>
  <c r="Q607" i="10"/>
  <c r="Q608" i="10"/>
  <c r="Q609" i="10"/>
  <c r="Q610" i="10"/>
  <c r="Q611" i="10"/>
  <c r="Q612" i="10"/>
  <c r="Q613" i="10"/>
  <c r="Q614" i="10"/>
  <c r="Q615" i="10"/>
  <c r="Q616" i="10"/>
  <c r="Q617" i="10"/>
  <c r="Q618" i="10"/>
  <c r="Q619" i="10"/>
  <c r="Q620" i="10"/>
  <c r="Q621" i="10"/>
  <c r="Q622" i="10"/>
  <c r="Q623" i="10"/>
  <c r="Q624" i="10"/>
  <c r="Q625" i="10"/>
  <c r="Q626" i="10"/>
  <c r="Q627" i="10"/>
  <c r="Q628" i="10"/>
  <c r="Q629" i="10"/>
  <c r="Q630" i="10"/>
  <c r="Q631" i="10"/>
  <c r="Q632" i="10"/>
  <c r="Q633" i="10"/>
  <c r="Q634" i="10"/>
  <c r="Q635" i="10"/>
  <c r="Q636" i="10"/>
  <c r="Q637" i="10"/>
  <c r="Q638" i="10"/>
  <c r="Q639" i="10"/>
  <c r="Q640" i="10"/>
  <c r="Q641" i="10"/>
  <c r="Q642" i="10"/>
  <c r="Q643" i="10"/>
  <c r="Q644" i="10"/>
  <c r="Q645" i="10"/>
  <c r="Q646" i="10"/>
  <c r="Q647" i="10"/>
  <c r="Q648" i="10"/>
  <c r="Q649" i="10"/>
  <c r="Q650" i="10"/>
  <c r="Q651" i="10"/>
  <c r="Q652" i="10"/>
  <c r="Q653" i="10"/>
  <c r="Q654" i="10"/>
  <c r="Q655" i="10"/>
  <c r="Q656" i="10"/>
  <c r="Q657" i="10"/>
  <c r="Q658" i="10"/>
  <c r="Q659" i="10"/>
  <c r="Q660" i="10"/>
  <c r="Q661" i="10"/>
  <c r="Q662" i="10"/>
  <c r="Q663" i="10"/>
  <c r="Q664" i="10"/>
  <c r="Q665" i="10"/>
  <c r="Q666" i="10"/>
  <c r="Q667" i="10"/>
  <c r="Q668" i="10"/>
  <c r="Q669" i="10"/>
  <c r="Q670" i="10"/>
  <c r="Q671" i="10"/>
  <c r="Q672" i="10"/>
  <c r="Q673" i="10"/>
  <c r="Q674" i="10"/>
  <c r="Q675" i="10"/>
  <c r="Q676" i="10"/>
  <c r="Q677" i="10"/>
  <c r="Q678" i="10"/>
  <c r="Q679" i="10"/>
  <c r="Q680" i="10"/>
  <c r="Q681" i="10"/>
  <c r="Q682" i="10"/>
  <c r="Q683" i="10"/>
  <c r="Q684" i="10"/>
  <c r="Q685" i="10"/>
  <c r="Q686" i="10"/>
  <c r="Q687" i="10"/>
  <c r="Q688" i="10"/>
  <c r="Q689" i="10"/>
  <c r="Q690" i="10"/>
  <c r="Q691" i="10"/>
  <c r="Q692" i="10"/>
  <c r="Q693" i="10"/>
  <c r="Q694" i="10"/>
  <c r="Q695" i="10"/>
  <c r="Q696" i="10"/>
  <c r="Q697" i="10"/>
  <c r="Q698" i="10"/>
  <c r="Q699" i="10"/>
  <c r="Q700" i="10"/>
  <c r="Q701" i="10"/>
  <c r="Q702" i="10"/>
  <c r="Q703" i="10"/>
  <c r="Q704" i="10"/>
  <c r="Q705" i="10"/>
  <c r="Q706" i="10"/>
  <c r="Q707" i="10"/>
  <c r="Q708" i="10"/>
  <c r="Q709" i="10"/>
  <c r="Q710" i="10"/>
  <c r="Q711" i="10"/>
  <c r="Q712" i="10"/>
  <c r="Q713" i="10"/>
  <c r="Q714" i="10"/>
  <c r="Q715" i="10"/>
  <c r="Q716" i="10"/>
  <c r="Q717" i="10"/>
  <c r="Q718" i="10"/>
  <c r="Q719" i="10"/>
  <c r="Q720" i="10"/>
  <c r="Q721" i="10"/>
  <c r="Q722" i="10"/>
  <c r="Q723" i="10"/>
  <c r="Q724" i="10"/>
  <c r="Q725" i="10"/>
  <c r="Q726" i="10"/>
  <c r="Q727" i="10"/>
  <c r="Q728" i="10"/>
  <c r="Q729" i="10"/>
  <c r="Q730" i="10"/>
  <c r="Q731" i="10"/>
  <c r="Q732" i="10"/>
  <c r="Q733" i="10"/>
  <c r="Q734" i="10"/>
  <c r="Q735" i="10"/>
  <c r="Q736" i="10"/>
  <c r="Q737" i="10"/>
  <c r="Q738" i="10"/>
  <c r="Q739" i="10"/>
  <c r="Q740" i="10"/>
  <c r="Q741" i="10"/>
  <c r="Q742" i="10"/>
  <c r="Q743" i="10"/>
  <c r="Q744" i="10"/>
  <c r="Q745" i="10"/>
  <c r="Q746" i="10"/>
  <c r="Q747" i="10"/>
  <c r="Q748" i="10"/>
  <c r="Q749" i="10"/>
  <c r="Q750" i="10"/>
  <c r="Q751" i="10"/>
  <c r="Q752" i="10"/>
  <c r="Q753" i="10"/>
  <c r="Q754" i="10"/>
  <c r="Q755" i="10"/>
  <c r="Q756" i="10"/>
  <c r="Q757" i="10"/>
  <c r="Q758" i="10"/>
  <c r="Q759" i="10"/>
  <c r="Q760" i="10"/>
  <c r="Q761" i="10"/>
  <c r="Q762" i="10"/>
  <c r="Q763" i="10"/>
  <c r="Q764" i="10"/>
  <c r="Q765" i="10"/>
  <c r="Q766" i="10"/>
  <c r="Q767" i="10"/>
  <c r="Q768" i="10"/>
  <c r="Q769" i="10"/>
  <c r="Q770" i="10"/>
  <c r="Q771" i="10"/>
  <c r="Q772" i="10"/>
  <c r="Q773" i="10"/>
  <c r="Q774" i="10"/>
  <c r="Q775" i="10"/>
  <c r="Q776" i="10"/>
  <c r="Q777" i="10"/>
  <c r="Q778" i="10"/>
  <c r="Q779" i="10"/>
  <c r="Q780" i="10"/>
  <c r="Q781" i="10"/>
  <c r="Q782" i="10"/>
  <c r="Q783" i="10"/>
  <c r="Q784" i="10"/>
  <c r="Q785" i="10"/>
  <c r="Q786" i="10"/>
  <c r="Q787" i="10"/>
  <c r="Q788" i="10"/>
  <c r="Q789" i="10"/>
  <c r="Q790" i="10"/>
  <c r="Q791" i="10"/>
  <c r="Q792" i="10"/>
  <c r="Q793" i="10"/>
  <c r="Q794" i="10"/>
  <c r="Q795" i="10"/>
  <c r="Q796" i="10"/>
  <c r="Q797" i="10"/>
  <c r="Q798" i="10"/>
  <c r="Q799" i="10"/>
  <c r="Q800" i="10"/>
  <c r="Q801" i="10"/>
  <c r="Q802" i="10"/>
  <c r="Q803" i="10"/>
  <c r="Q804" i="10"/>
  <c r="Q805" i="10"/>
  <c r="Q806" i="10"/>
  <c r="Q807" i="10"/>
  <c r="Q808" i="10"/>
  <c r="Q809" i="10"/>
  <c r="Q810" i="10"/>
  <c r="Q811" i="10"/>
  <c r="Q812" i="10"/>
  <c r="Q813" i="10"/>
  <c r="Q814" i="10"/>
  <c r="Q815" i="10"/>
  <c r="Q816" i="10"/>
  <c r="Q817" i="10"/>
  <c r="Q818" i="10"/>
  <c r="Q819" i="10"/>
  <c r="Q820" i="10"/>
  <c r="Q821" i="10"/>
  <c r="Q822" i="10"/>
  <c r="Q823" i="10"/>
  <c r="Q824" i="10"/>
  <c r="Q825" i="10"/>
  <c r="Q826" i="10"/>
  <c r="Q827" i="10"/>
  <c r="Q828" i="10"/>
  <c r="Q829" i="10"/>
  <c r="Q830" i="10"/>
  <c r="Q831" i="10"/>
  <c r="Q832" i="10"/>
  <c r="Q833" i="10"/>
  <c r="Q834" i="10"/>
  <c r="Q835" i="10"/>
  <c r="Q836" i="10"/>
  <c r="Q837" i="10"/>
  <c r="Q838" i="10"/>
  <c r="Q839" i="10"/>
  <c r="Q840" i="10"/>
  <c r="Q841" i="10"/>
  <c r="Q842" i="10"/>
  <c r="Q843" i="10"/>
  <c r="Q844" i="10"/>
  <c r="Q845" i="10"/>
  <c r="Q846" i="10"/>
  <c r="Q847" i="10"/>
  <c r="Q848" i="10"/>
  <c r="Q849" i="10"/>
  <c r="Q850" i="10"/>
  <c r="Q851" i="10"/>
  <c r="Q852" i="10"/>
  <c r="Q853" i="10"/>
  <c r="Q854" i="10"/>
  <c r="Q855" i="10"/>
  <c r="Q856" i="10"/>
  <c r="Q857" i="10"/>
  <c r="Q858" i="10"/>
  <c r="Q859" i="10"/>
  <c r="Q860" i="10"/>
  <c r="Q861" i="10"/>
  <c r="Q862" i="10"/>
  <c r="Q863" i="10"/>
  <c r="Q864" i="10"/>
  <c r="Q865" i="10"/>
  <c r="Q866" i="10"/>
  <c r="Q867" i="10"/>
  <c r="Q868" i="10"/>
  <c r="Q869" i="10"/>
  <c r="Q870" i="10"/>
  <c r="Q871" i="10"/>
  <c r="Q872" i="10"/>
  <c r="Q873" i="10"/>
  <c r="Q874" i="10"/>
  <c r="Q875" i="10"/>
  <c r="Q876" i="10"/>
  <c r="Q877" i="10"/>
  <c r="Q878" i="10"/>
  <c r="Q879" i="10"/>
  <c r="Q880" i="10"/>
  <c r="Q881" i="10"/>
  <c r="Q882" i="10"/>
  <c r="Q883" i="10"/>
  <c r="Q884" i="10"/>
  <c r="Q885" i="10"/>
  <c r="Q886" i="10"/>
  <c r="Q887" i="10"/>
  <c r="Q888" i="10"/>
  <c r="Q889" i="10"/>
  <c r="Q890" i="10"/>
  <c r="Q891" i="10"/>
  <c r="Q892" i="10"/>
  <c r="Q893" i="10"/>
  <c r="Q894" i="10"/>
  <c r="Q895" i="10"/>
  <c r="Q896" i="10"/>
  <c r="Q897" i="10"/>
  <c r="Q898" i="10"/>
  <c r="Q899" i="10"/>
  <c r="Q900" i="10"/>
  <c r="Q901" i="10"/>
  <c r="Q902" i="10"/>
  <c r="Q903" i="10"/>
  <c r="Q904" i="10"/>
  <c r="Q905" i="10"/>
  <c r="Q906" i="10"/>
  <c r="Q907" i="10"/>
  <c r="Q908" i="10"/>
  <c r="Q909" i="10"/>
  <c r="Q910" i="10"/>
  <c r="Q911" i="10"/>
  <c r="Q912" i="10"/>
  <c r="Q913" i="10"/>
  <c r="Q914" i="10"/>
  <c r="Q915" i="10"/>
  <c r="Q916" i="10"/>
  <c r="Q917" i="10"/>
  <c r="Q918" i="10"/>
  <c r="Q919" i="10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941" i="10"/>
  <c r="Q942" i="10"/>
  <c r="Q943" i="10"/>
  <c r="Q944" i="10"/>
  <c r="Q945" i="10"/>
  <c r="Q946" i="10"/>
  <c r="Q947" i="10"/>
  <c r="Q948" i="10"/>
  <c r="Q949" i="10"/>
  <c r="Q950" i="10"/>
  <c r="Q951" i="10"/>
  <c r="Q952" i="10"/>
  <c r="Q953" i="10"/>
  <c r="Q954" i="10"/>
  <c r="Q955" i="10"/>
  <c r="Q956" i="10"/>
  <c r="Q957" i="10"/>
  <c r="Q958" i="10"/>
  <c r="Q959" i="10"/>
  <c r="Q960" i="10"/>
  <c r="Q961" i="10"/>
  <c r="Q962" i="10"/>
  <c r="Q963" i="10"/>
  <c r="Q964" i="10"/>
  <c r="Q965" i="10"/>
  <c r="Q966" i="10"/>
  <c r="Q967" i="10"/>
  <c r="Q968" i="10"/>
  <c r="Q969" i="10"/>
  <c r="Q970" i="10"/>
  <c r="Q971" i="10"/>
  <c r="Q972" i="10"/>
  <c r="Q973" i="10"/>
  <c r="Q974" i="10"/>
  <c r="Q975" i="10"/>
  <c r="Q976" i="10"/>
  <c r="Q977" i="10"/>
  <c r="Q978" i="10"/>
  <c r="Q979" i="10"/>
  <c r="Q980" i="10"/>
  <c r="Q981" i="10"/>
  <c r="Q982" i="10"/>
  <c r="Q983" i="10"/>
  <c r="Q984" i="10"/>
  <c r="Q985" i="10"/>
  <c r="Q986" i="10"/>
  <c r="Q987" i="10"/>
  <c r="Q988" i="10"/>
  <c r="Q989" i="10"/>
  <c r="Q990" i="10"/>
  <c r="Q991" i="10"/>
  <c r="Q992" i="10"/>
  <c r="Q993" i="10"/>
  <c r="Q994" i="10"/>
  <c r="Q995" i="10"/>
  <c r="Q996" i="10"/>
  <c r="Q997" i="10"/>
  <c r="Q998" i="10"/>
  <c r="Q999" i="10"/>
  <c r="Q1000" i="10"/>
  <c r="Q1001" i="10"/>
  <c r="Q1002" i="10"/>
  <c r="Q1003" i="10"/>
  <c r="Q1004" i="10"/>
  <c r="Q1005" i="10"/>
  <c r="Q1006" i="10"/>
  <c r="Q1007" i="10"/>
  <c r="Q1008" i="10"/>
  <c r="Q1009" i="10"/>
  <c r="Q1010" i="10"/>
  <c r="Q1011" i="10"/>
  <c r="Q1012" i="10"/>
  <c r="Q1013" i="10"/>
  <c r="Q1014" i="10"/>
  <c r="Q1015" i="10"/>
  <c r="Q1016" i="10"/>
  <c r="Q1017" i="10"/>
  <c r="Q1018" i="10"/>
  <c r="Q1019" i="10"/>
  <c r="Q1020" i="10"/>
  <c r="Q1021" i="10"/>
  <c r="Q1022" i="10"/>
  <c r="Q1023" i="10"/>
  <c r="Q1024" i="10"/>
  <c r="Q1025" i="10"/>
  <c r="Q1026" i="10"/>
  <c r="Q1027" i="10"/>
  <c r="Q1028" i="10"/>
  <c r="Q1029" i="10"/>
  <c r="Q1030" i="10"/>
  <c r="Q1031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941" i="10"/>
  <c r="P942" i="10"/>
  <c r="P943" i="10"/>
  <c r="P944" i="10"/>
  <c r="P945" i="10"/>
  <c r="P946" i="10"/>
  <c r="P947" i="10"/>
  <c r="P948" i="10"/>
  <c r="P949" i="10"/>
  <c r="P950" i="10"/>
  <c r="P951" i="10"/>
  <c r="P952" i="10"/>
  <c r="P953" i="10"/>
  <c r="P954" i="10"/>
  <c r="P955" i="10"/>
  <c r="P956" i="10"/>
  <c r="P957" i="10"/>
  <c r="P958" i="10"/>
  <c r="P959" i="10"/>
  <c r="P960" i="10"/>
  <c r="P961" i="10"/>
  <c r="P962" i="10"/>
  <c r="P963" i="10"/>
  <c r="P964" i="10"/>
  <c r="P965" i="10"/>
  <c r="P966" i="10"/>
  <c r="P967" i="10"/>
  <c r="P968" i="10"/>
  <c r="P969" i="10"/>
  <c r="P970" i="10"/>
  <c r="P971" i="10"/>
  <c r="P972" i="10"/>
  <c r="P973" i="10"/>
  <c r="P974" i="10"/>
  <c r="P975" i="10"/>
  <c r="P976" i="10"/>
  <c r="P977" i="10"/>
  <c r="P978" i="10"/>
  <c r="P979" i="10"/>
  <c r="P980" i="10"/>
  <c r="P981" i="10"/>
  <c r="P982" i="10"/>
  <c r="P983" i="10"/>
  <c r="P984" i="10"/>
  <c r="P985" i="10"/>
  <c r="P986" i="10"/>
  <c r="P987" i="10"/>
  <c r="P988" i="10"/>
  <c r="P989" i="10"/>
  <c r="P990" i="10"/>
  <c r="P991" i="10"/>
  <c r="P992" i="10"/>
  <c r="P993" i="10"/>
  <c r="P994" i="10"/>
  <c r="P995" i="10"/>
  <c r="P996" i="10"/>
  <c r="P997" i="10"/>
  <c r="P998" i="10"/>
  <c r="P999" i="10"/>
  <c r="P1000" i="10"/>
  <c r="P1001" i="10"/>
  <c r="P1002" i="10"/>
  <c r="P1003" i="10"/>
  <c r="P1004" i="10"/>
  <c r="P1005" i="10"/>
  <c r="P1006" i="10"/>
  <c r="P1007" i="10"/>
  <c r="P1008" i="10"/>
  <c r="P1009" i="10"/>
  <c r="P1010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025" i="10"/>
  <c r="P1026" i="10"/>
  <c r="P1027" i="10"/>
  <c r="P1028" i="10"/>
  <c r="P1029" i="10"/>
  <c r="P1030" i="10"/>
  <c r="P1031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1002" i="10"/>
  <c r="O1003" i="10"/>
  <c r="O1004" i="10"/>
  <c r="O1005" i="10"/>
  <c r="O1006" i="10"/>
  <c r="O1007" i="10"/>
  <c r="O1008" i="10"/>
  <c r="O1009" i="10"/>
  <c r="O1010" i="10"/>
  <c r="O1011" i="10"/>
  <c r="O1012" i="10"/>
  <c r="O1013" i="10"/>
  <c r="O1014" i="10"/>
  <c r="O1015" i="10"/>
  <c r="O1016" i="10"/>
  <c r="O1017" i="10"/>
  <c r="O1018" i="10"/>
  <c r="O1019" i="10"/>
  <c r="O1020" i="10"/>
  <c r="O1021" i="10"/>
  <c r="O1022" i="10"/>
  <c r="O1023" i="10"/>
  <c r="O1024" i="10"/>
  <c r="O1025" i="10"/>
  <c r="O1026" i="10"/>
  <c r="O1027" i="10"/>
  <c r="O1028" i="10"/>
  <c r="O1029" i="10"/>
  <c r="O1030" i="10"/>
  <c r="O1031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N816" i="10"/>
  <c r="N817" i="10"/>
  <c r="N818" i="10"/>
  <c r="N819" i="10"/>
  <c r="N820" i="10"/>
  <c r="N821" i="10"/>
  <c r="N822" i="10"/>
  <c r="N823" i="10"/>
  <c r="N824" i="10"/>
  <c r="N825" i="10"/>
  <c r="N826" i="10"/>
  <c r="N827" i="10"/>
  <c r="N828" i="10"/>
  <c r="N829" i="10"/>
  <c r="N830" i="10"/>
  <c r="N831" i="10"/>
  <c r="N832" i="10"/>
  <c r="N833" i="10"/>
  <c r="N834" i="10"/>
  <c r="N835" i="10"/>
  <c r="N836" i="10"/>
  <c r="N837" i="10"/>
  <c r="N838" i="10"/>
  <c r="N839" i="10"/>
  <c r="N840" i="10"/>
  <c r="N841" i="10"/>
  <c r="N842" i="10"/>
  <c r="N843" i="10"/>
  <c r="N844" i="10"/>
  <c r="N845" i="10"/>
  <c r="N846" i="10"/>
  <c r="N847" i="10"/>
  <c r="N848" i="10"/>
  <c r="N849" i="10"/>
  <c r="N850" i="10"/>
  <c r="N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65" i="10"/>
  <c r="N866" i="10"/>
  <c r="N867" i="10"/>
  <c r="N868" i="10"/>
  <c r="N869" i="10"/>
  <c r="N870" i="10"/>
  <c r="N871" i="10"/>
  <c r="N872" i="10"/>
  <c r="N873" i="10"/>
  <c r="N874" i="10"/>
  <c r="N875" i="10"/>
  <c r="N876" i="10"/>
  <c r="N877" i="10"/>
  <c r="N878" i="10"/>
  <c r="N879" i="10"/>
  <c r="N880" i="10"/>
  <c r="N881" i="10"/>
  <c r="N882" i="10"/>
  <c r="N883" i="10"/>
  <c r="N884" i="10"/>
  <c r="N885" i="10"/>
  <c r="N886" i="10"/>
  <c r="N887" i="10"/>
  <c r="N888" i="10"/>
  <c r="N889" i="10"/>
  <c r="N890" i="10"/>
  <c r="N891" i="10"/>
  <c r="N892" i="10"/>
  <c r="N893" i="10"/>
  <c r="N894" i="10"/>
  <c r="N895" i="10"/>
  <c r="N896" i="10"/>
  <c r="N897" i="10"/>
  <c r="N898" i="10"/>
  <c r="N899" i="10"/>
  <c r="N900" i="10"/>
  <c r="N901" i="10"/>
  <c r="N902" i="10"/>
  <c r="N903" i="10"/>
  <c r="N904" i="10"/>
  <c r="N905" i="10"/>
  <c r="N906" i="10"/>
  <c r="N907" i="10"/>
  <c r="N908" i="10"/>
  <c r="N909" i="10"/>
  <c r="N910" i="10"/>
  <c r="N911" i="10"/>
  <c r="N912" i="10"/>
  <c r="N913" i="10"/>
  <c r="N914" i="10"/>
  <c r="N915" i="10"/>
  <c r="N916" i="10"/>
  <c r="N917" i="10"/>
  <c r="N918" i="10"/>
  <c r="N919" i="10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941" i="10"/>
  <c r="N942" i="10"/>
  <c r="N943" i="10"/>
  <c r="N944" i="10"/>
  <c r="N945" i="10"/>
  <c r="N946" i="10"/>
  <c r="N947" i="10"/>
  <c r="N948" i="10"/>
  <c r="N949" i="10"/>
  <c r="N950" i="10"/>
  <c r="N951" i="10"/>
  <c r="N952" i="10"/>
  <c r="N953" i="10"/>
  <c r="N954" i="10"/>
  <c r="N955" i="10"/>
  <c r="N956" i="10"/>
  <c r="N957" i="10"/>
  <c r="N958" i="10"/>
  <c r="N959" i="10"/>
  <c r="N960" i="10"/>
  <c r="N961" i="10"/>
  <c r="N962" i="10"/>
  <c r="N963" i="10"/>
  <c r="N964" i="10"/>
  <c r="N965" i="10"/>
  <c r="N966" i="10"/>
  <c r="N967" i="10"/>
  <c r="N968" i="10"/>
  <c r="N969" i="10"/>
  <c r="N970" i="10"/>
  <c r="N971" i="10"/>
  <c r="N972" i="10"/>
  <c r="N973" i="10"/>
  <c r="N974" i="10"/>
  <c r="N975" i="10"/>
  <c r="N976" i="10"/>
  <c r="N977" i="10"/>
  <c r="N978" i="10"/>
  <c r="N979" i="10"/>
  <c r="N980" i="10"/>
  <c r="N981" i="10"/>
  <c r="N982" i="10"/>
  <c r="N983" i="10"/>
  <c r="N984" i="10"/>
  <c r="N985" i="10"/>
  <c r="N986" i="10"/>
  <c r="N987" i="10"/>
  <c r="N988" i="10"/>
  <c r="N989" i="10"/>
  <c r="N990" i="10"/>
  <c r="N991" i="10"/>
  <c r="N992" i="10"/>
  <c r="N993" i="10"/>
  <c r="N994" i="10"/>
  <c r="N995" i="10"/>
  <c r="N996" i="10"/>
  <c r="N997" i="10"/>
  <c r="N998" i="10"/>
  <c r="N999" i="10"/>
  <c r="N1000" i="10"/>
  <c r="N1001" i="10"/>
  <c r="N1002" i="10"/>
  <c r="N1003" i="10"/>
  <c r="N1004" i="10"/>
  <c r="N1005" i="10"/>
  <c r="N1006" i="10"/>
  <c r="N1007" i="10"/>
  <c r="N1008" i="10"/>
  <c r="N1009" i="10"/>
  <c r="N1010" i="10"/>
  <c r="N1011" i="10"/>
  <c r="N1012" i="10"/>
  <c r="N1013" i="10"/>
  <c r="N1014" i="10"/>
  <c r="N1015" i="10"/>
  <c r="N1016" i="10"/>
  <c r="N1017" i="10"/>
  <c r="N1018" i="10"/>
  <c r="N1019" i="10"/>
  <c r="N1020" i="10"/>
  <c r="N1021" i="10"/>
  <c r="N1022" i="10"/>
  <c r="N1023" i="10"/>
  <c r="N1024" i="10"/>
  <c r="N1025" i="10"/>
  <c r="N1026" i="10"/>
  <c r="N1027" i="10"/>
  <c r="N1028" i="10"/>
  <c r="N1029" i="10"/>
  <c r="N1030" i="10"/>
  <c r="N1031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011" i="10"/>
  <c r="L1012" i="10"/>
  <c r="L1013" i="10"/>
  <c r="L1014" i="10"/>
  <c r="L1015" i="10"/>
  <c r="L1016" i="10"/>
  <c r="L1017" i="10"/>
  <c r="L1018" i="10"/>
  <c r="L1019" i="10"/>
  <c r="L1020" i="10"/>
  <c r="L1021" i="10"/>
  <c r="L1022" i="10"/>
  <c r="L1023" i="10"/>
  <c r="L1024" i="10"/>
  <c r="L1025" i="10"/>
  <c r="L1026" i="10"/>
  <c r="L1027" i="10"/>
  <c r="L1028" i="10"/>
  <c r="L1029" i="10"/>
  <c r="L1030" i="10"/>
  <c r="L1031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2" i="9"/>
  <c r="H36" i="10"/>
  <c r="H398" i="10"/>
  <c r="H628" i="10"/>
  <c r="H772" i="10"/>
  <c r="H900" i="10"/>
  <c r="H1022" i="10"/>
  <c r="F3" i="10"/>
  <c r="H3" i="10" s="1"/>
  <c r="F4" i="10"/>
  <c r="H4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F19" i="10"/>
  <c r="H19" i="10" s="1"/>
  <c r="F20" i="10"/>
  <c r="H20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F27" i="10"/>
  <c r="H27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F35" i="10"/>
  <c r="H35" i="10" s="1"/>
  <c r="F36" i="10"/>
  <c r="F37" i="10"/>
  <c r="H37" i="10" s="1"/>
  <c r="F38" i="10"/>
  <c r="H38" i="10" s="1"/>
  <c r="F39" i="10"/>
  <c r="H39" i="10" s="1"/>
  <c r="F40" i="10"/>
  <c r="H40" i="10" s="1"/>
  <c r="F41" i="10"/>
  <c r="H41" i="10" s="1"/>
  <c r="F42" i="10"/>
  <c r="F43" i="10"/>
  <c r="H43" i="10" s="1"/>
  <c r="F44" i="10"/>
  <c r="H44" i="10" s="1"/>
  <c r="F45" i="10"/>
  <c r="H45" i="10" s="1"/>
  <c r="F46" i="10"/>
  <c r="H46" i="10" s="1"/>
  <c r="F47" i="10"/>
  <c r="H47" i="10" s="1"/>
  <c r="F48" i="10"/>
  <c r="H48" i="10" s="1"/>
  <c r="F49" i="10"/>
  <c r="H49" i="10" s="1"/>
  <c r="F50" i="10"/>
  <c r="F51" i="10"/>
  <c r="H51" i="10" s="1"/>
  <c r="F52" i="10"/>
  <c r="H52" i="10" s="1"/>
  <c r="F53" i="10"/>
  <c r="H53" i="10" s="1"/>
  <c r="F54" i="10"/>
  <c r="H54" i="10" s="1"/>
  <c r="F55" i="10"/>
  <c r="H55" i="10" s="1"/>
  <c r="F56" i="10"/>
  <c r="H56" i="10" s="1"/>
  <c r="F57" i="10"/>
  <c r="H57" i="10" s="1"/>
  <c r="F58" i="10"/>
  <c r="F59" i="10"/>
  <c r="H59" i="10" s="1"/>
  <c r="F60" i="10"/>
  <c r="H60" i="10" s="1"/>
  <c r="F61" i="10"/>
  <c r="H61" i="10" s="1"/>
  <c r="F62" i="10"/>
  <c r="H62" i="10" s="1"/>
  <c r="F63" i="10"/>
  <c r="H63" i="10" s="1"/>
  <c r="F64" i="10"/>
  <c r="H64" i="10" s="1"/>
  <c r="F65" i="10"/>
  <c r="H65" i="10" s="1"/>
  <c r="F66" i="10"/>
  <c r="F67" i="10"/>
  <c r="H67" i="10" s="1"/>
  <c r="F68" i="10"/>
  <c r="H68" i="10" s="1"/>
  <c r="F69" i="10"/>
  <c r="H69" i="10" s="1"/>
  <c r="F70" i="10"/>
  <c r="H70" i="10" s="1"/>
  <c r="F71" i="10"/>
  <c r="H71" i="10" s="1"/>
  <c r="F72" i="10"/>
  <c r="H72" i="10" s="1"/>
  <c r="F73" i="10"/>
  <c r="H73" i="10" s="1"/>
  <c r="F74" i="10"/>
  <c r="F75" i="10"/>
  <c r="H75" i="10" s="1"/>
  <c r="F76" i="10"/>
  <c r="H76" i="10" s="1"/>
  <c r="F77" i="10"/>
  <c r="H77" i="10" s="1"/>
  <c r="F78" i="10"/>
  <c r="H78" i="10" s="1"/>
  <c r="F79" i="10"/>
  <c r="H79" i="10" s="1"/>
  <c r="F80" i="10"/>
  <c r="H80" i="10" s="1"/>
  <c r="F81" i="10"/>
  <c r="H81" i="10" s="1"/>
  <c r="F82" i="10"/>
  <c r="F83" i="10"/>
  <c r="H83" i="10" s="1"/>
  <c r="F84" i="10"/>
  <c r="H84" i="10" s="1"/>
  <c r="F85" i="10"/>
  <c r="H85" i="10" s="1"/>
  <c r="F86" i="10"/>
  <c r="H86" i="10" s="1"/>
  <c r="F87" i="10"/>
  <c r="H87" i="10" s="1"/>
  <c r="F88" i="10"/>
  <c r="H88" i="10" s="1"/>
  <c r="F89" i="10"/>
  <c r="H89" i="10" s="1"/>
  <c r="F90" i="10"/>
  <c r="F91" i="10"/>
  <c r="H91" i="10" s="1"/>
  <c r="F92" i="10"/>
  <c r="H92" i="10" s="1"/>
  <c r="F93" i="10"/>
  <c r="H93" i="10" s="1"/>
  <c r="F94" i="10"/>
  <c r="H94" i="10" s="1"/>
  <c r="F95" i="10"/>
  <c r="H95" i="10" s="1"/>
  <c r="F96" i="10"/>
  <c r="H96" i="10" s="1"/>
  <c r="F97" i="10"/>
  <c r="H97" i="10" s="1"/>
  <c r="F98" i="10"/>
  <c r="F99" i="10"/>
  <c r="H99" i="10" s="1"/>
  <c r="F100" i="10"/>
  <c r="H100" i="10" s="1"/>
  <c r="F101" i="10"/>
  <c r="H101" i="10" s="1"/>
  <c r="F102" i="10"/>
  <c r="H102" i="10" s="1"/>
  <c r="F103" i="10"/>
  <c r="H103" i="10" s="1"/>
  <c r="F104" i="10"/>
  <c r="H104" i="10" s="1"/>
  <c r="F105" i="10"/>
  <c r="H105" i="10" s="1"/>
  <c r="F106" i="10"/>
  <c r="F107" i="10"/>
  <c r="H107" i="10" s="1"/>
  <c r="F108" i="10"/>
  <c r="H108" i="10" s="1"/>
  <c r="F109" i="10"/>
  <c r="H109" i="10" s="1"/>
  <c r="F110" i="10"/>
  <c r="H110" i="10" s="1"/>
  <c r="F111" i="10"/>
  <c r="H111" i="10" s="1"/>
  <c r="F112" i="10"/>
  <c r="H112" i="10" s="1"/>
  <c r="F113" i="10"/>
  <c r="H113" i="10" s="1"/>
  <c r="F114" i="10"/>
  <c r="F115" i="10"/>
  <c r="H115" i="10" s="1"/>
  <c r="F116" i="10"/>
  <c r="H116" i="10" s="1"/>
  <c r="F117" i="10"/>
  <c r="H117" i="10" s="1"/>
  <c r="F118" i="10"/>
  <c r="H118" i="10" s="1"/>
  <c r="F119" i="10"/>
  <c r="H119" i="10" s="1"/>
  <c r="F120" i="10"/>
  <c r="H120" i="10" s="1"/>
  <c r="F121" i="10"/>
  <c r="H121" i="10" s="1"/>
  <c r="F122" i="10"/>
  <c r="F123" i="10"/>
  <c r="H123" i="10" s="1"/>
  <c r="F124" i="10"/>
  <c r="H124" i="10" s="1"/>
  <c r="F125" i="10"/>
  <c r="H125" i="10" s="1"/>
  <c r="F126" i="10"/>
  <c r="H126" i="10" s="1"/>
  <c r="F127" i="10"/>
  <c r="H127" i="10" s="1"/>
  <c r="F128" i="10"/>
  <c r="H128" i="10" s="1"/>
  <c r="F129" i="10"/>
  <c r="H129" i="10" s="1"/>
  <c r="F130" i="10"/>
  <c r="F131" i="10"/>
  <c r="H131" i="10" s="1"/>
  <c r="F132" i="10"/>
  <c r="H132" i="10" s="1"/>
  <c r="F133" i="10"/>
  <c r="H133" i="10" s="1"/>
  <c r="F134" i="10"/>
  <c r="H134" i="10" s="1"/>
  <c r="F135" i="10"/>
  <c r="H135" i="10" s="1"/>
  <c r="F136" i="10"/>
  <c r="H136" i="10" s="1"/>
  <c r="F137" i="10"/>
  <c r="H137" i="10" s="1"/>
  <c r="F138" i="10"/>
  <c r="F139" i="10"/>
  <c r="H139" i="10" s="1"/>
  <c r="F140" i="10"/>
  <c r="H140" i="10" s="1"/>
  <c r="F141" i="10"/>
  <c r="H141" i="10" s="1"/>
  <c r="F142" i="10"/>
  <c r="H142" i="10" s="1"/>
  <c r="F143" i="10"/>
  <c r="H143" i="10" s="1"/>
  <c r="F144" i="10"/>
  <c r="H144" i="10" s="1"/>
  <c r="F145" i="10"/>
  <c r="H145" i="10" s="1"/>
  <c r="F146" i="10"/>
  <c r="F147" i="10"/>
  <c r="H147" i="10" s="1"/>
  <c r="F148" i="10"/>
  <c r="H148" i="10" s="1"/>
  <c r="F149" i="10"/>
  <c r="H149" i="10" s="1"/>
  <c r="F150" i="10"/>
  <c r="H150" i="10" s="1"/>
  <c r="F151" i="10"/>
  <c r="H151" i="10" s="1"/>
  <c r="F152" i="10"/>
  <c r="H152" i="10" s="1"/>
  <c r="F153" i="10"/>
  <c r="H153" i="10" s="1"/>
  <c r="F154" i="10"/>
  <c r="F155" i="10"/>
  <c r="H155" i="10" s="1"/>
  <c r="F156" i="10"/>
  <c r="H156" i="10" s="1"/>
  <c r="F157" i="10"/>
  <c r="H157" i="10" s="1"/>
  <c r="F158" i="10"/>
  <c r="H158" i="10" s="1"/>
  <c r="F159" i="10"/>
  <c r="H159" i="10" s="1"/>
  <c r="F160" i="10"/>
  <c r="H160" i="10" s="1"/>
  <c r="F161" i="10"/>
  <c r="H161" i="10" s="1"/>
  <c r="F162" i="10"/>
  <c r="F163" i="10"/>
  <c r="H163" i="10" s="1"/>
  <c r="F164" i="10"/>
  <c r="H164" i="10" s="1"/>
  <c r="F165" i="10"/>
  <c r="H165" i="10" s="1"/>
  <c r="F166" i="10"/>
  <c r="H166" i="10" s="1"/>
  <c r="F167" i="10"/>
  <c r="H167" i="10" s="1"/>
  <c r="F168" i="10"/>
  <c r="H168" i="10" s="1"/>
  <c r="F169" i="10"/>
  <c r="H169" i="10" s="1"/>
  <c r="F170" i="10"/>
  <c r="F171" i="10"/>
  <c r="H171" i="10" s="1"/>
  <c r="F172" i="10"/>
  <c r="H172" i="10" s="1"/>
  <c r="F173" i="10"/>
  <c r="H173" i="10" s="1"/>
  <c r="F174" i="10"/>
  <c r="H174" i="10" s="1"/>
  <c r="F175" i="10"/>
  <c r="H175" i="10" s="1"/>
  <c r="F176" i="10"/>
  <c r="H176" i="10" s="1"/>
  <c r="F177" i="10"/>
  <c r="H177" i="10" s="1"/>
  <c r="F178" i="10"/>
  <c r="F179" i="10"/>
  <c r="H179" i="10" s="1"/>
  <c r="F180" i="10"/>
  <c r="H180" i="10" s="1"/>
  <c r="F181" i="10"/>
  <c r="H181" i="10" s="1"/>
  <c r="F182" i="10"/>
  <c r="H182" i="10" s="1"/>
  <c r="F183" i="10"/>
  <c r="H183" i="10" s="1"/>
  <c r="F184" i="10"/>
  <c r="H184" i="10" s="1"/>
  <c r="F185" i="10"/>
  <c r="H185" i="10" s="1"/>
  <c r="F186" i="10"/>
  <c r="F187" i="10"/>
  <c r="H187" i="10" s="1"/>
  <c r="F188" i="10"/>
  <c r="H188" i="10" s="1"/>
  <c r="F189" i="10"/>
  <c r="H189" i="10" s="1"/>
  <c r="F190" i="10"/>
  <c r="H190" i="10" s="1"/>
  <c r="F191" i="10"/>
  <c r="H191" i="10" s="1"/>
  <c r="F192" i="10"/>
  <c r="H192" i="10" s="1"/>
  <c r="F193" i="10"/>
  <c r="H193" i="10" s="1"/>
  <c r="F194" i="10"/>
  <c r="F195" i="10"/>
  <c r="H195" i="10" s="1"/>
  <c r="F196" i="10"/>
  <c r="H196" i="10" s="1"/>
  <c r="F197" i="10"/>
  <c r="H197" i="10" s="1"/>
  <c r="F198" i="10"/>
  <c r="H198" i="10" s="1"/>
  <c r="F199" i="10"/>
  <c r="H199" i="10" s="1"/>
  <c r="F200" i="10"/>
  <c r="H200" i="10" s="1"/>
  <c r="F201" i="10"/>
  <c r="H201" i="10" s="1"/>
  <c r="F202" i="10"/>
  <c r="F203" i="10"/>
  <c r="H203" i="10" s="1"/>
  <c r="F204" i="10"/>
  <c r="H204" i="10" s="1"/>
  <c r="F205" i="10"/>
  <c r="H205" i="10" s="1"/>
  <c r="F206" i="10"/>
  <c r="H206" i="10" s="1"/>
  <c r="F207" i="10"/>
  <c r="H207" i="10" s="1"/>
  <c r="F208" i="10"/>
  <c r="H208" i="10" s="1"/>
  <c r="F209" i="10"/>
  <c r="H209" i="10" s="1"/>
  <c r="F210" i="10"/>
  <c r="F211" i="10"/>
  <c r="H211" i="10" s="1"/>
  <c r="F212" i="10"/>
  <c r="H212" i="10" s="1"/>
  <c r="F213" i="10"/>
  <c r="H213" i="10" s="1"/>
  <c r="F214" i="10"/>
  <c r="H214" i="10" s="1"/>
  <c r="F215" i="10"/>
  <c r="H215" i="10" s="1"/>
  <c r="F216" i="10"/>
  <c r="H216" i="10" s="1"/>
  <c r="F217" i="10"/>
  <c r="H217" i="10" s="1"/>
  <c r="F218" i="10"/>
  <c r="F219" i="10"/>
  <c r="H219" i="10" s="1"/>
  <c r="F220" i="10"/>
  <c r="H220" i="10" s="1"/>
  <c r="F221" i="10"/>
  <c r="H221" i="10" s="1"/>
  <c r="F222" i="10"/>
  <c r="H222" i="10" s="1"/>
  <c r="F223" i="10"/>
  <c r="H223" i="10" s="1"/>
  <c r="F224" i="10"/>
  <c r="H224" i="10" s="1"/>
  <c r="F225" i="10"/>
  <c r="H225" i="10" s="1"/>
  <c r="F226" i="10"/>
  <c r="F227" i="10"/>
  <c r="H227" i="10" s="1"/>
  <c r="F228" i="10"/>
  <c r="H228" i="10" s="1"/>
  <c r="F229" i="10"/>
  <c r="H229" i="10" s="1"/>
  <c r="F230" i="10"/>
  <c r="H230" i="10" s="1"/>
  <c r="F231" i="10"/>
  <c r="H231" i="10" s="1"/>
  <c r="F232" i="10"/>
  <c r="H232" i="10" s="1"/>
  <c r="F233" i="10"/>
  <c r="H233" i="10" s="1"/>
  <c r="F234" i="10"/>
  <c r="F235" i="10"/>
  <c r="H235" i="10" s="1"/>
  <c r="F236" i="10"/>
  <c r="H236" i="10" s="1"/>
  <c r="F237" i="10"/>
  <c r="H237" i="10" s="1"/>
  <c r="F238" i="10"/>
  <c r="H238" i="10" s="1"/>
  <c r="F239" i="10"/>
  <c r="H239" i="10" s="1"/>
  <c r="F240" i="10"/>
  <c r="H240" i="10" s="1"/>
  <c r="F241" i="10"/>
  <c r="H241" i="10" s="1"/>
  <c r="F242" i="10"/>
  <c r="F243" i="10"/>
  <c r="H243" i="10" s="1"/>
  <c r="F244" i="10"/>
  <c r="H244" i="10" s="1"/>
  <c r="F245" i="10"/>
  <c r="H245" i="10" s="1"/>
  <c r="F246" i="10"/>
  <c r="H246" i="10" s="1"/>
  <c r="F247" i="10"/>
  <c r="H247" i="10" s="1"/>
  <c r="F248" i="10"/>
  <c r="H248" i="10" s="1"/>
  <c r="F249" i="10"/>
  <c r="H249" i="10" s="1"/>
  <c r="F250" i="10"/>
  <c r="F251" i="10"/>
  <c r="H251" i="10" s="1"/>
  <c r="F252" i="10"/>
  <c r="H252" i="10" s="1"/>
  <c r="F253" i="10"/>
  <c r="H253" i="10" s="1"/>
  <c r="F254" i="10"/>
  <c r="H254" i="10" s="1"/>
  <c r="F255" i="10"/>
  <c r="H255" i="10" s="1"/>
  <c r="F256" i="10"/>
  <c r="H256" i="10" s="1"/>
  <c r="F257" i="10"/>
  <c r="H257" i="10" s="1"/>
  <c r="F258" i="10"/>
  <c r="F259" i="10"/>
  <c r="H259" i="10" s="1"/>
  <c r="F260" i="10"/>
  <c r="H260" i="10" s="1"/>
  <c r="F261" i="10"/>
  <c r="H261" i="10" s="1"/>
  <c r="F262" i="10"/>
  <c r="H262" i="10" s="1"/>
  <c r="F263" i="10"/>
  <c r="H263" i="10" s="1"/>
  <c r="F264" i="10"/>
  <c r="H264" i="10" s="1"/>
  <c r="F265" i="10"/>
  <c r="H265" i="10" s="1"/>
  <c r="F266" i="10"/>
  <c r="F267" i="10"/>
  <c r="H267" i="10" s="1"/>
  <c r="F268" i="10"/>
  <c r="H268" i="10" s="1"/>
  <c r="F269" i="10"/>
  <c r="H269" i="10" s="1"/>
  <c r="F270" i="10"/>
  <c r="H270" i="10" s="1"/>
  <c r="F271" i="10"/>
  <c r="H271" i="10" s="1"/>
  <c r="F272" i="10"/>
  <c r="H272" i="10" s="1"/>
  <c r="F273" i="10"/>
  <c r="H273" i="10" s="1"/>
  <c r="F274" i="10"/>
  <c r="F275" i="10"/>
  <c r="H275" i="10" s="1"/>
  <c r="F276" i="10"/>
  <c r="H276" i="10" s="1"/>
  <c r="F277" i="10"/>
  <c r="H277" i="10" s="1"/>
  <c r="F278" i="10"/>
  <c r="H278" i="10" s="1"/>
  <c r="F279" i="10"/>
  <c r="H279" i="10" s="1"/>
  <c r="F280" i="10"/>
  <c r="H280" i="10" s="1"/>
  <c r="F281" i="10"/>
  <c r="H281" i="10" s="1"/>
  <c r="F282" i="10"/>
  <c r="F283" i="10"/>
  <c r="H283" i="10" s="1"/>
  <c r="F284" i="10"/>
  <c r="H284" i="10" s="1"/>
  <c r="F285" i="10"/>
  <c r="H285" i="10" s="1"/>
  <c r="F286" i="10"/>
  <c r="H286" i="10" s="1"/>
  <c r="F287" i="10"/>
  <c r="H287" i="10" s="1"/>
  <c r="F288" i="10"/>
  <c r="H288" i="10" s="1"/>
  <c r="F289" i="10"/>
  <c r="H289" i="10" s="1"/>
  <c r="F290" i="10"/>
  <c r="F291" i="10"/>
  <c r="H291" i="10" s="1"/>
  <c r="F292" i="10"/>
  <c r="H292" i="10" s="1"/>
  <c r="F293" i="10"/>
  <c r="H293" i="10" s="1"/>
  <c r="F294" i="10"/>
  <c r="H294" i="10" s="1"/>
  <c r="F295" i="10"/>
  <c r="H295" i="10" s="1"/>
  <c r="F296" i="10"/>
  <c r="H296" i="10" s="1"/>
  <c r="F297" i="10"/>
  <c r="H297" i="10" s="1"/>
  <c r="F298" i="10"/>
  <c r="F299" i="10"/>
  <c r="H299" i="10" s="1"/>
  <c r="F300" i="10"/>
  <c r="H300" i="10" s="1"/>
  <c r="F301" i="10"/>
  <c r="H301" i="10" s="1"/>
  <c r="F302" i="10"/>
  <c r="H302" i="10" s="1"/>
  <c r="F303" i="10"/>
  <c r="H303" i="10" s="1"/>
  <c r="F304" i="10"/>
  <c r="H304" i="10" s="1"/>
  <c r="F305" i="10"/>
  <c r="H305" i="10" s="1"/>
  <c r="F306" i="10"/>
  <c r="F307" i="10"/>
  <c r="H307" i="10" s="1"/>
  <c r="F308" i="10"/>
  <c r="H308" i="10" s="1"/>
  <c r="F309" i="10"/>
  <c r="H309" i="10" s="1"/>
  <c r="F310" i="10"/>
  <c r="H310" i="10" s="1"/>
  <c r="F311" i="10"/>
  <c r="H311" i="10" s="1"/>
  <c r="F312" i="10"/>
  <c r="H312" i="10" s="1"/>
  <c r="F313" i="10"/>
  <c r="H313" i="10" s="1"/>
  <c r="F314" i="10"/>
  <c r="F315" i="10"/>
  <c r="H315" i="10" s="1"/>
  <c r="F316" i="10"/>
  <c r="H316" i="10" s="1"/>
  <c r="F317" i="10"/>
  <c r="H317" i="10" s="1"/>
  <c r="F318" i="10"/>
  <c r="H318" i="10" s="1"/>
  <c r="F319" i="10"/>
  <c r="H319" i="10" s="1"/>
  <c r="F320" i="10"/>
  <c r="H320" i="10" s="1"/>
  <c r="F321" i="10"/>
  <c r="H321" i="10" s="1"/>
  <c r="F322" i="10"/>
  <c r="F323" i="10"/>
  <c r="H323" i="10" s="1"/>
  <c r="F324" i="10"/>
  <c r="H324" i="10" s="1"/>
  <c r="F325" i="10"/>
  <c r="H325" i="10" s="1"/>
  <c r="F326" i="10"/>
  <c r="H326" i="10" s="1"/>
  <c r="F327" i="10"/>
  <c r="H327" i="10" s="1"/>
  <c r="F328" i="10"/>
  <c r="H328" i="10" s="1"/>
  <c r="F329" i="10"/>
  <c r="H329" i="10" s="1"/>
  <c r="F330" i="10"/>
  <c r="F331" i="10"/>
  <c r="H331" i="10" s="1"/>
  <c r="F332" i="10"/>
  <c r="H332" i="10" s="1"/>
  <c r="F333" i="10"/>
  <c r="H333" i="10" s="1"/>
  <c r="F334" i="10"/>
  <c r="H334" i="10" s="1"/>
  <c r="F335" i="10"/>
  <c r="H335" i="10" s="1"/>
  <c r="F336" i="10"/>
  <c r="H336" i="10" s="1"/>
  <c r="F337" i="10"/>
  <c r="H337" i="10" s="1"/>
  <c r="F338" i="10"/>
  <c r="F339" i="10"/>
  <c r="H339" i="10" s="1"/>
  <c r="F340" i="10"/>
  <c r="H340" i="10" s="1"/>
  <c r="F341" i="10"/>
  <c r="H341" i="10" s="1"/>
  <c r="F342" i="10"/>
  <c r="H342" i="10" s="1"/>
  <c r="F343" i="10"/>
  <c r="H343" i="10" s="1"/>
  <c r="F344" i="10"/>
  <c r="H344" i="10" s="1"/>
  <c r="F345" i="10"/>
  <c r="H345" i="10" s="1"/>
  <c r="F346" i="10"/>
  <c r="F347" i="10"/>
  <c r="H347" i="10" s="1"/>
  <c r="F348" i="10"/>
  <c r="H348" i="10" s="1"/>
  <c r="F349" i="10"/>
  <c r="H349" i="10" s="1"/>
  <c r="F350" i="10"/>
  <c r="H350" i="10" s="1"/>
  <c r="F351" i="10"/>
  <c r="H351" i="10" s="1"/>
  <c r="F352" i="10"/>
  <c r="H352" i="10" s="1"/>
  <c r="F353" i="10"/>
  <c r="H353" i="10" s="1"/>
  <c r="F354" i="10"/>
  <c r="F355" i="10"/>
  <c r="H355" i="10" s="1"/>
  <c r="F356" i="10"/>
  <c r="H356" i="10" s="1"/>
  <c r="F357" i="10"/>
  <c r="H357" i="10" s="1"/>
  <c r="F358" i="10"/>
  <c r="H358" i="10" s="1"/>
  <c r="F359" i="10"/>
  <c r="H359" i="10" s="1"/>
  <c r="F360" i="10"/>
  <c r="H360" i="10" s="1"/>
  <c r="F361" i="10"/>
  <c r="H361" i="10" s="1"/>
  <c r="F362" i="10"/>
  <c r="F363" i="10"/>
  <c r="H363" i="10" s="1"/>
  <c r="F364" i="10"/>
  <c r="H364" i="10" s="1"/>
  <c r="F365" i="10"/>
  <c r="H365" i="10" s="1"/>
  <c r="F366" i="10"/>
  <c r="H366" i="10" s="1"/>
  <c r="F367" i="10"/>
  <c r="H367" i="10" s="1"/>
  <c r="F368" i="10"/>
  <c r="H368" i="10" s="1"/>
  <c r="F369" i="10"/>
  <c r="H369" i="10" s="1"/>
  <c r="F370" i="10"/>
  <c r="F371" i="10"/>
  <c r="H371" i="10" s="1"/>
  <c r="F372" i="10"/>
  <c r="H372" i="10" s="1"/>
  <c r="F373" i="10"/>
  <c r="H373" i="10" s="1"/>
  <c r="F374" i="10"/>
  <c r="H374" i="10" s="1"/>
  <c r="F375" i="10"/>
  <c r="H375" i="10" s="1"/>
  <c r="F376" i="10"/>
  <c r="H376" i="10" s="1"/>
  <c r="F377" i="10"/>
  <c r="H377" i="10" s="1"/>
  <c r="F378" i="10"/>
  <c r="F379" i="10"/>
  <c r="H379" i="10" s="1"/>
  <c r="F380" i="10"/>
  <c r="H380" i="10" s="1"/>
  <c r="F381" i="10"/>
  <c r="H381" i="10" s="1"/>
  <c r="F382" i="10"/>
  <c r="H382" i="10" s="1"/>
  <c r="F383" i="10"/>
  <c r="H383" i="10" s="1"/>
  <c r="F384" i="10"/>
  <c r="H384" i="10" s="1"/>
  <c r="F385" i="10"/>
  <c r="H385" i="10" s="1"/>
  <c r="F386" i="10"/>
  <c r="F387" i="10"/>
  <c r="H387" i="10" s="1"/>
  <c r="F388" i="10"/>
  <c r="H388" i="10" s="1"/>
  <c r="F389" i="10"/>
  <c r="H389" i="10" s="1"/>
  <c r="F390" i="10"/>
  <c r="H390" i="10" s="1"/>
  <c r="F391" i="10"/>
  <c r="H391" i="10" s="1"/>
  <c r="F392" i="10"/>
  <c r="H392" i="10" s="1"/>
  <c r="F393" i="10"/>
  <c r="H393" i="10" s="1"/>
  <c r="F394" i="10"/>
  <c r="F395" i="10"/>
  <c r="H395" i="10" s="1"/>
  <c r="F396" i="10"/>
  <c r="H396" i="10" s="1"/>
  <c r="F397" i="10"/>
  <c r="H397" i="10" s="1"/>
  <c r="F398" i="10"/>
  <c r="F399" i="10"/>
  <c r="H399" i="10" s="1"/>
  <c r="F400" i="10"/>
  <c r="H400" i="10" s="1"/>
  <c r="F401" i="10"/>
  <c r="H401" i="10" s="1"/>
  <c r="F402" i="10"/>
  <c r="F403" i="10"/>
  <c r="H403" i="10" s="1"/>
  <c r="F404" i="10"/>
  <c r="H404" i="10" s="1"/>
  <c r="F405" i="10"/>
  <c r="H405" i="10" s="1"/>
  <c r="F406" i="10"/>
  <c r="H406" i="10" s="1"/>
  <c r="F407" i="10"/>
  <c r="H407" i="10" s="1"/>
  <c r="F408" i="10"/>
  <c r="H408" i="10" s="1"/>
  <c r="F409" i="10"/>
  <c r="H409" i="10" s="1"/>
  <c r="F410" i="10"/>
  <c r="F411" i="10"/>
  <c r="H411" i="10" s="1"/>
  <c r="F412" i="10"/>
  <c r="H412" i="10" s="1"/>
  <c r="F413" i="10"/>
  <c r="H413" i="10" s="1"/>
  <c r="F414" i="10"/>
  <c r="H414" i="10" s="1"/>
  <c r="F415" i="10"/>
  <c r="H415" i="10" s="1"/>
  <c r="F416" i="10"/>
  <c r="H416" i="10" s="1"/>
  <c r="F417" i="10"/>
  <c r="H417" i="10" s="1"/>
  <c r="F418" i="10"/>
  <c r="F419" i="10"/>
  <c r="H419" i="10" s="1"/>
  <c r="F420" i="10"/>
  <c r="H420" i="10" s="1"/>
  <c r="F421" i="10"/>
  <c r="H421" i="10" s="1"/>
  <c r="F422" i="10"/>
  <c r="H422" i="10" s="1"/>
  <c r="F423" i="10"/>
  <c r="H423" i="10" s="1"/>
  <c r="F424" i="10"/>
  <c r="H424" i="10" s="1"/>
  <c r="F425" i="10"/>
  <c r="H425" i="10" s="1"/>
  <c r="F426" i="10"/>
  <c r="F427" i="10"/>
  <c r="H427" i="10" s="1"/>
  <c r="F428" i="10"/>
  <c r="H428" i="10" s="1"/>
  <c r="F429" i="10"/>
  <c r="H429" i="10" s="1"/>
  <c r="F430" i="10"/>
  <c r="H430" i="10" s="1"/>
  <c r="F431" i="10"/>
  <c r="H431" i="10" s="1"/>
  <c r="F432" i="10"/>
  <c r="H432" i="10" s="1"/>
  <c r="F433" i="10"/>
  <c r="H433" i="10" s="1"/>
  <c r="F434" i="10"/>
  <c r="F435" i="10"/>
  <c r="H435" i="10" s="1"/>
  <c r="F436" i="10"/>
  <c r="H436" i="10" s="1"/>
  <c r="F437" i="10"/>
  <c r="H437" i="10" s="1"/>
  <c r="F438" i="10"/>
  <c r="H438" i="10" s="1"/>
  <c r="F439" i="10"/>
  <c r="H439" i="10" s="1"/>
  <c r="F440" i="10"/>
  <c r="H440" i="10" s="1"/>
  <c r="F441" i="10"/>
  <c r="H441" i="10" s="1"/>
  <c r="F442" i="10"/>
  <c r="F443" i="10"/>
  <c r="H443" i="10" s="1"/>
  <c r="F444" i="10"/>
  <c r="H444" i="10" s="1"/>
  <c r="F445" i="10"/>
  <c r="H445" i="10" s="1"/>
  <c r="F446" i="10"/>
  <c r="H446" i="10" s="1"/>
  <c r="F447" i="10"/>
  <c r="H447" i="10" s="1"/>
  <c r="F448" i="10"/>
  <c r="H448" i="10" s="1"/>
  <c r="F449" i="10"/>
  <c r="H449" i="10" s="1"/>
  <c r="F450" i="10"/>
  <c r="F451" i="10"/>
  <c r="H451" i="10" s="1"/>
  <c r="F452" i="10"/>
  <c r="H452" i="10" s="1"/>
  <c r="F453" i="10"/>
  <c r="H453" i="10" s="1"/>
  <c r="F454" i="10"/>
  <c r="H454" i="10" s="1"/>
  <c r="F455" i="10"/>
  <c r="H455" i="10" s="1"/>
  <c r="F456" i="10"/>
  <c r="H456" i="10" s="1"/>
  <c r="F457" i="10"/>
  <c r="H457" i="10" s="1"/>
  <c r="F458" i="10"/>
  <c r="F459" i="10"/>
  <c r="H459" i="10" s="1"/>
  <c r="F460" i="10"/>
  <c r="H460" i="10" s="1"/>
  <c r="F461" i="10"/>
  <c r="H461" i="10" s="1"/>
  <c r="F462" i="10"/>
  <c r="H462" i="10" s="1"/>
  <c r="F463" i="10"/>
  <c r="H463" i="10" s="1"/>
  <c r="F464" i="10"/>
  <c r="H464" i="10" s="1"/>
  <c r="F465" i="10"/>
  <c r="H465" i="10" s="1"/>
  <c r="F466" i="10"/>
  <c r="F467" i="10"/>
  <c r="H467" i="10" s="1"/>
  <c r="F468" i="10"/>
  <c r="H468" i="10" s="1"/>
  <c r="F469" i="10"/>
  <c r="H469" i="10" s="1"/>
  <c r="F470" i="10"/>
  <c r="H470" i="10" s="1"/>
  <c r="F471" i="10"/>
  <c r="H471" i="10" s="1"/>
  <c r="F472" i="10"/>
  <c r="H472" i="10" s="1"/>
  <c r="F473" i="10"/>
  <c r="H473" i="10" s="1"/>
  <c r="F474" i="10"/>
  <c r="F475" i="10"/>
  <c r="H475" i="10" s="1"/>
  <c r="F476" i="10"/>
  <c r="H476" i="10" s="1"/>
  <c r="F477" i="10"/>
  <c r="H477" i="10" s="1"/>
  <c r="F478" i="10"/>
  <c r="H478" i="10" s="1"/>
  <c r="F479" i="10"/>
  <c r="H479" i="10" s="1"/>
  <c r="F480" i="10"/>
  <c r="H480" i="10" s="1"/>
  <c r="F481" i="10"/>
  <c r="H481" i="10" s="1"/>
  <c r="F482" i="10"/>
  <c r="F483" i="10"/>
  <c r="H483" i="10" s="1"/>
  <c r="F484" i="10"/>
  <c r="H484" i="10" s="1"/>
  <c r="F485" i="10"/>
  <c r="H485" i="10" s="1"/>
  <c r="F486" i="10"/>
  <c r="H486" i="10" s="1"/>
  <c r="F487" i="10"/>
  <c r="H487" i="10" s="1"/>
  <c r="F488" i="10"/>
  <c r="H488" i="10" s="1"/>
  <c r="F489" i="10"/>
  <c r="H489" i="10" s="1"/>
  <c r="F490" i="10"/>
  <c r="F491" i="10"/>
  <c r="H491" i="10" s="1"/>
  <c r="F492" i="10"/>
  <c r="H492" i="10" s="1"/>
  <c r="F493" i="10"/>
  <c r="H493" i="10" s="1"/>
  <c r="F494" i="10"/>
  <c r="H494" i="10" s="1"/>
  <c r="F495" i="10"/>
  <c r="H495" i="10" s="1"/>
  <c r="F496" i="10"/>
  <c r="H496" i="10" s="1"/>
  <c r="F497" i="10"/>
  <c r="H497" i="10" s="1"/>
  <c r="F498" i="10"/>
  <c r="F499" i="10"/>
  <c r="H499" i="10" s="1"/>
  <c r="F500" i="10"/>
  <c r="H500" i="10" s="1"/>
  <c r="F501" i="10"/>
  <c r="H501" i="10" s="1"/>
  <c r="F502" i="10"/>
  <c r="H502" i="10" s="1"/>
  <c r="F503" i="10"/>
  <c r="H503" i="10" s="1"/>
  <c r="F504" i="10"/>
  <c r="H504" i="10" s="1"/>
  <c r="F505" i="10"/>
  <c r="H505" i="10" s="1"/>
  <c r="F506" i="10"/>
  <c r="F507" i="10"/>
  <c r="H507" i="10" s="1"/>
  <c r="F508" i="10"/>
  <c r="H508" i="10" s="1"/>
  <c r="F509" i="10"/>
  <c r="H509" i="10" s="1"/>
  <c r="F510" i="10"/>
  <c r="H510" i="10" s="1"/>
  <c r="F511" i="10"/>
  <c r="H511" i="10" s="1"/>
  <c r="F512" i="10"/>
  <c r="H512" i="10" s="1"/>
  <c r="F513" i="10"/>
  <c r="H513" i="10" s="1"/>
  <c r="F514" i="10"/>
  <c r="F515" i="10"/>
  <c r="H515" i="10" s="1"/>
  <c r="F516" i="10"/>
  <c r="H516" i="10" s="1"/>
  <c r="F517" i="10"/>
  <c r="H517" i="10" s="1"/>
  <c r="F518" i="10"/>
  <c r="H518" i="10" s="1"/>
  <c r="F519" i="10"/>
  <c r="H519" i="10" s="1"/>
  <c r="F520" i="10"/>
  <c r="H520" i="10" s="1"/>
  <c r="F521" i="10"/>
  <c r="H521" i="10" s="1"/>
  <c r="F522" i="10"/>
  <c r="F523" i="10"/>
  <c r="H523" i="10" s="1"/>
  <c r="F524" i="10"/>
  <c r="H524" i="10" s="1"/>
  <c r="F525" i="10"/>
  <c r="H525" i="10" s="1"/>
  <c r="F526" i="10"/>
  <c r="H526" i="10" s="1"/>
  <c r="F527" i="10"/>
  <c r="H527" i="10" s="1"/>
  <c r="F528" i="10"/>
  <c r="H528" i="10" s="1"/>
  <c r="F529" i="10"/>
  <c r="H529" i="10" s="1"/>
  <c r="F530" i="10"/>
  <c r="F531" i="10"/>
  <c r="H531" i="10" s="1"/>
  <c r="F532" i="10"/>
  <c r="H532" i="10" s="1"/>
  <c r="F533" i="10"/>
  <c r="H533" i="10" s="1"/>
  <c r="F534" i="10"/>
  <c r="H534" i="10" s="1"/>
  <c r="F535" i="10"/>
  <c r="H535" i="10" s="1"/>
  <c r="F536" i="10"/>
  <c r="H536" i="10" s="1"/>
  <c r="F537" i="10"/>
  <c r="H537" i="10" s="1"/>
  <c r="F538" i="10"/>
  <c r="F539" i="10"/>
  <c r="H539" i="10" s="1"/>
  <c r="F540" i="10"/>
  <c r="H540" i="10" s="1"/>
  <c r="F541" i="10"/>
  <c r="H541" i="10" s="1"/>
  <c r="F542" i="10"/>
  <c r="H542" i="10" s="1"/>
  <c r="F543" i="10"/>
  <c r="H543" i="10" s="1"/>
  <c r="F544" i="10"/>
  <c r="H544" i="10" s="1"/>
  <c r="F545" i="10"/>
  <c r="H545" i="10" s="1"/>
  <c r="F546" i="10"/>
  <c r="F547" i="10"/>
  <c r="H547" i="10" s="1"/>
  <c r="F548" i="10"/>
  <c r="H548" i="10" s="1"/>
  <c r="F549" i="10"/>
  <c r="H549" i="10" s="1"/>
  <c r="F550" i="10"/>
  <c r="H550" i="10" s="1"/>
  <c r="F551" i="10"/>
  <c r="H551" i="10" s="1"/>
  <c r="F552" i="10"/>
  <c r="H552" i="10" s="1"/>
  <c r="F553" i="10"/>
  <c r="H553" i="10" s="1"/>
  <c r="F554" i="10"/>
  <c r="F555" i="10"/>
  <c r="H555" i="10" s="1"/>
  <c r="F556" i="10"/>
  <c r="H556" i="10" s="1"/>
  <c r="F557" i="10"/>
  <c r="H557" i="10" s="1"/>
  <c r="F558" i="10"/>
  <c r="H558" i="10" s="1"/>
  <c r="F559" i="10"/>
  <c r="H559" i="10" s="1"/>
  <c r="F560" i="10"/>
  <c r="H560" i="10" s="1"/>
  <c r="F561" i="10"/>
  <c r="H561" i="10" s="1"/>
  <c r="F562" i="10"/>
  <c r="F563" i="10"/>
  <c r="H563" i="10" s="1"/>
  <c r="F564" i="10"/>
  <c r="H564" i="10" s="1"/>
  <c r="F565" i="10"/>
  <c r="H565" i="10" s="1"/>
  <c r="F566" i="10"/>
  <c r="H566" i="10" s="1"/>
  <c r="F567" i="10"/>
  <c r="H567" i="10" s="1"/>
  <c r="F568" i="10"/>
  <c r="H568" i="10" s="1"/>
  <c r="F569" i="10"/>
  <c r="H569" i="10" s="1"/>
  <c r="F570" i="10"/>
  <c r="F571" i="10"/>
  <c r="H571" i="10" s="1"/>
  <c r="F572" i="10"/>
  <c r="H572" i="10" s="1"/>
  <c r="F573" i="10"/>
  <c r="H573" i="10" s="1"/>
  <c r="F574" i="10"/>
  <c r="H574" i="10" s="1"/>
  <c r="F575" i="10"/>
  <c r="H575" i="10" s="1"/>
  <c r="F576" i="10"/>
  <c r="H576" i="10" s="1"/>
  <c r="F577" i="10"/>
  <c r="H577" i="10" s="1"/>
  <c r="F578" i="10"/>
  <c r="F579" i="10"/>
  <c r="H579" i="10" s="1"/>
  <c r="F580" i="10"/>
  <c r="H580" i="10" s="1"/>
  <c r="F581" i="10"/>
  <c r="H581" i="10" s="1"/>
  <c r="F582" i="10"/>
  <c r="H582" i="10" s="1"/>
  <c r="F583" i="10"/>
  <c r="H583" i="10" s="1"/>
  <c r="F584" i="10"/>
  <c r="H584" i="10" s="1"/>
  <c r="F585" i="10"/>
  <c r="H585" i="10" s="1"/>
  <c r="F586" i="10"/>
  <c r="F587" i="10"/>
  <c r="H587" i="10" s="1"/>
  <c r="F588" i="10"/>
  <c r="H588" i="10" s="1"/>
  <c r="F589" i="10"/>
  <c r="H589" i="10" s="1"/>
  <c r="F590" i="10"/>
  <c r="H590" i="10" s="1"/>
  <c r="F591" i="10"/>
  <c r="H591" i="10" s="1"/>
  <c r="F592" i="10"/>
  <c r="H592" i="10" s="1"/>
  <c r="F593" i="10"/>
  <c r="H593" i="10" s="1"/>
  <c r="F594" i="10"/>
  <c r="F595" i="10"/>
  <c r="H595" i="10" s="1"/>
  <c r="F596" i="10"/>
  <c r="H596" i="10" s="1"/>
  <c r="F597" i="10"/>
  <c r="H597" i="10" s="1"/>
  <c r="F598" i="10"/>
  <c r="H598" i="10" s="1"/>
  <c r="F599" i="10"/>
  <c r="H599" i="10" s="1"/>
  <c r="F600" i="10"/>
  <c r="H600" i="10" s="1"/>
  <c r="F601" i="10"/>
  <c r="H601" i="10" s="1"/>
  <c r="F602" i="10"/>
  <c r="F603" i="10"/>
  <c r="H603" i="10" s="1"/>
  <c r="F604" i="10"/>
  <c r="H604" i="10" s="1"/>
  <c r="F605" i="10"/>
  <c r="H605" i="10" s="1"/>
  <c r="F606" i="10"/>
  <c r="H606" i="10" s="1"/>
  <c r="F607" i="10"/>
  <c r="H607" i="10" s="1"/>
  <c r="F608" i="10"/>
  <c r="H608" i="10" s="1"/>
  <c r="F609" i="10"/>
  <c r="H609" i="10" s="1"/>
  <c r="F610" i="10"/>
  <c r="F611" i="10"/>
  <c r="H611" i="10" s="1"/>
  <c r="F612" i="10"/>
  <c r="H612" i="10" s="1"/>
  <c r="F613" i="10"/>
  <c r="H613" i="10" s="1"/>
  <c r="F614" i="10"/>
  <c r="H614" i="10" s="1"/>
  <c r="F615" i="10"/>
  <c r="H615" i="10" s="1"/>
  <c r="F616" i="10"/>
  <c r="H616" i="10" s="1"/>
  <c r="F617" i="10"/>
  <c r="H617" i="10" s="1"/>
  <c r="F618" i="10"/>
  <c r="F619" i="10"/>
  <c r="H619" i="10" s="1"/>
  <c r="F620" i="10"/>
  <c r="H620" i="10" s="1"/>
  <c r="F621" i="10"/>
  <c r="H621" i="10" s="1"/>
  <c r="F622" i="10"/>
  <c r="H622" i="10" s="1"/>
  <c r="F623" i="10"/>
  <c r="H623" i="10" s="1"/>
  <c r="F624" i="10"/>
  <c r="H624" i="10" s="1"/>
  <c r="F625" i="10"/>
  <c r="H625" i="10" s="1"/>
  <c r="F626" i="10"/>
  <c r="F627" i="10"/>
  <c r="H627" i="10" s="1"/>
  <c r="F628" i="10"/>
  <c r="F629" i="10"/>
  <c r="H629" i="10" s="1"/>
  <c r="F630" i="10"/>
  <c r="H630" i="10" s="1"/>
  <c r="F631" i="10"/>
  <c r="H631" i="10" s="1"/>
  <c r="F632" i="10"/>
  <c r="H632" i="10" s="1"/>
  <c r="F633" i="10"/>
  <c r="H633" i="10" s="1"/>
  <c r="F634" i="10"/>
  <c r="F635" i="10"/>
  <c r="H635" i="10" s="1"/>
  <c r="F636" i="10"/>
  <c r="H636" i="10" s="1"/>
  <c r="F637" i="10"/>
  <c r="H637" i="10" s="1"/>
  <c r="F638" i="10"/>
  <c r="H638" i="10" s="1"/>
  <c r="F639" i="10"/>
  <c r="H639" i="10" s="1"/>
  <c r="F640" i="10"/>
  <c r="H640" i="10" s="1"/>
  <c r="F641" i="10"/>
  <c r="H641" i="10" s="1"/>
  <c r="F642" i="10"/>
  <c r="F643" i="10"/>
  <c r="H643" i="10" s="1"/>
  <c r="F644" i="10"/>
  <c r="H644" i="10" s="1"/>
  <c r="F645" i="10"/>
  <c r="H645" i="10" s="1"/>
  <c r="F646" i="10"/>
  <c r="H646" i="10" s="1"/>
  <c r="F647" i="10"/>
  <c r="H647" i="10" s="1"/>
  <c r="F648" i="10"/>
  <c r="H648" i="10" s="1"/>
  <c r="F649" i="10"/>
  <c r="H649" i="10" s="1"/>
  <c r="F650" i="10"/>
  <c r="F651" i="10"/>
  <c r="H651" i="10" s="1"/>
  <c r="F652" i="10"/>
  <c r="H652" i="10" s="1"/>
  <c r="F653" i="10"/>
  <c r="H653" i="10" s="1"/>
  <c r="F654" i="10"/>
  <c r="H654" i="10" s="1"/>
  <c r="F655" i="10"/>
  <c r="H655" i="10" s="1"/>
  <c r="F656" i="10"/>
  <c r="H656" i="10" s="1"/>
  <c r="F657" i="10"/>
  <c r="H657" i="10" s="1"/>
  <c r="F658" i="10"/>
  <c r="F659" i="10"/>
  <c r="H659" i="10" s="1"/>
  <c r="F660" i="10"/>
  <c r="H660" i="10" s="1"/>
  <c r="F661" i="10"/>
  <c r="H661" i="10" s="1"/>
  <c r="F662" i="10"/>
  <c r="H662" i="10" s="1"/>
  <c r="F663" i="10"/>
  <c r="H663" i="10" s="1"/>
  <c r="F664" i="10"/>
  <c r="H664" i="10" s="1"/>
  <c r="F665" i="10"/>
  <c r="H665" i="10" s="1"/>
  <c r="F666" i="10"/>
  <c r="F667" i="10"/>
  <c r="H667" i="10" s="1"/>
  <c r="F668" i="10"/>
  <c r="H668" i="10" s="1"/>
  <c r="F669" i="10"/>
  <c r="H669" i="10" s="1"/>
  <c r="F670" i="10"/>
  <c r="H670" i="10" s="1"/>
  <c r="F671" i="10"/>
  <c r="H671" i="10" s="1"/>
  <c r="F672" i="10"/>
  <c r="H672" i="10" s="1"/>
  <c r="F673" i="10"/>
  <c r="H673" i="10" s="1"/>
  <c r="F674" i="10"/>
  <c r="F675" i="10"/>
  <c r="H675" i="10" s="1"/>
  <c r="F676" i="10"/>
  <c r="H676" i="10" s="1"/>
  <c r="F677" i="10"/>
  <c r="H677" i="10" s="1"/>
  <c r="F678" i="10"/>
  <c r="H678" i="10" s="1"/>
  <c r="F679" i="10"/>
  <c r="H679" i="10" s="1"/>
  <c r="F680" i="10"/>
  <c r="H680" i="10" s="1"/>
  <c r="F681" i="10"/>
  <c r="H681" i="10" s="1"/>
  <c r="F682" i="10"/>
  <c r="F683" i="10"/>
  <c r="H683" i="10" s="1"/>
  <c r="F684" i="10"/>
  <c r="H684" i="10" s="1"/>
  <c r="F685" i="10"/>
  <c r="H685" i="10" s="1"/>
  <c r="F686" i="10"/>
  <c r="H686" i="10" s="1"/>
  <c r="F687" i="10"/>
  <c r="H687" i="10" s="1"/>
  <c r="F688" i="10"/>
  <c r="H688" i="10" s="1"/>
  <c r="F689" i="10"/>
  <c r="H689" i="10" s="1"/>
  <c r="F690" i="10"/>
  <c r="F691" i="10"/>
  <c r="H691" i="10" s="1"/>
  <c r="F692" i="10"/>
  <c r="H692" i="10" s="1"/>
  <c r="F693" i="10"/>
  <c r="H693" i="10" s="1"/>
  <c r="F694" i="10"/>
  <c r="H694" i="10" s="1"/>
  <c r="F695" i="10"/>
  <c r="H695" i="10" s="1"/>
  <c r="F696" i="10"/>
  <c r="H696" i="10" s="1"/>
  <c r="F697" i="10"/>
  <c r="H697" i="10" s="1"/>
  <c r="F698" i="10"/>
  <c r="F699" i="10"/>
  <c r="H699" i="10" s="1"/>
  <c r="F700" i="10"/>
  <c r="H700" i="10" s="1"/>
  <c r="F701" i="10"/>
  <c r="H701" i="10" s="1"/>
  <c r="F702" i="10"/>
  <c r="H702" i="10" s="1"/>
  <c r="F703" i="10"/>
  <c r="H703" i="10" s="1"/>
  <c r="F704" i="10"/>
  <c r="H704" i="10" s="1"/>
  <c r="F705" i="10"/>
  <c r="H705" i="10" s="1"/>
  <c r="F706" i="10"/>
  <c r="F707" i="10"/>
  <c r="H707" i="10" s="1"/>
  <c r="F708" i="10"/>
  <c r="H708" i="10" s="1"/>
  <c r="F709" i="10"/>
  <c r="H709" i="10" s="1"/>
  <c r="F710" i="10"/>
  <c r="H710" i="10" s="1"/>
  <c r="F711" i="10"/>
  <c r="H711" i="10" s="1"/>
  <c r="F712" i="10"/>
  <c r="H712" i="10" s="1"/>
  <c r="F713" i="10"/>
  <c r="H713" i="10" s="1"/>
  <c r="F714" i="10"/>
  <c r="F715" i="10"/>
  <c r="H715" i="10" s="1"/>
  <c r="F716" i="10"/>
  <c r="H716" i="10" s="1"/>
  <c r="F717" i="10"/>
  <c r="H717" i="10" s="1"/>
  <c r="F718" i="10"/>
  <c r="H718" i="10" s="1"/>
  <c r="F719" i="10"/>
  <c r="H719" i="10" s="1"/>
  <c r="F720" i="10"/>
  <c r="H720" i="10" s="1"/>
  <c r="F721" i="10"/>
  <c r="H721" i="10" s="1"/>
  <c r="F722" i="10"/>
  <c r="F723" i="10"/>
  <c r="H723" i="10" s="1"/>
  <c r="F724" i="10"/>
  <c r="H724" i="10" s="1"/>
  <c r="F725" i="10"/>
  <c r="H725" i="10" s="1"/>
  <c r="F726" i="10"/>
  <c r="H726" i="10" s="1"/>
  <c r="F727" i="10"/>
  <c r="H727" i="10" s="1"/>
  <c r="F728" i="10"/>
  <c r="H728" i="10" s="1"/>
  <c r="F729" i="10"/>
  <c r="H729" i="10" s="1"/>
  <c r="F730" i="10"/>
  <c r="F731" i="10"/>
  <c r="H731" i="10" s="1"/>
  <c r="F732" i="10"/>
  <c r="H732" i="10" s="1"/>
  <c r="F733" i="10"/>
  <c r="H733" i="10" s="1"/>
  <c r="F734" i="10"/>
  <c r="H734" i="10" s="1"/>
  <c r="F735" i="10"/>
  <c r="H735" i="10" s="1"/>
  <c r="F736" i="10"/>
  <c r="H736" i="10" s="1"/>
  <c r="F737" i="10"/>
  <c r="H737" i="10" s="1"/>
  <c r="F738" i="10"/>
  <c r="F739" i="10"/>
  <c r="H739" i="10" s="1"/>
  <c r="F740" i="10"/>
  <c r="H740" i="10" s="1"/>
  <c r="F741" i="10"/>
  <c r="H741" i="10" s="1"/>
  <c r="F742" i="10"/>
  <c r="H742" i="10" s="1"/>
  <c r="F743" i="10"/>
  <c r="H743" i="10" s="1"/>
  <c r="F744" i="10"/>
  <c r="H744" i="10" s="1"/>
  <c r="F745" i="10"/>
  <c r="H745" i="10" s="1"/>
  <c r="F746" i="10"/>
  <c r="F747" i="10"/>
  <c r="H747" i="10" s="1"/>
  <c r="F748" i="10"/>
  <c r="H748" i="10" s="1"/>
  <c r="F749" i="10"/>
  <c r="H749" i="10" s="1"/>
  <c r="F750" i="10"/>
  <c r="H750" i="10" s="1"/>
  <c r="F751" i="10"/>
  <c r="H751" i="10" s="1"/>
  <c r="F752" i="10"/>
  <c r="H752" i="10" s="1"/>
  <c r="F753" i="10"/>
  <c r="H753" i="10" s="1"/>
  <c r="F754" i="10"/>
  <c r="F755" i="10"/>
  <c r="H755" i="10" s="1"/>
  <c r="F756" i="10"/>
  <c r="H756" i="10" s="1"/>
  <c r="F757" i="10"/>
  <c r="H757" i="10" s="1"/>
  <c r="F758" i="10"/>
  <c r="H758" i="10" s="1"/>
  <c r="F759" i="10"/>
  <c r="H759" i="10" s="1"/>
  <c r="F760" i="10"/>
  <c r="H760" i="10" s="1"/>
  <c r="F761" i="10"/>
  <c r="H761" i="10" s="1"/>
  <c r="F762" i="10"/>
  <c r="F763" i="10"/>
  <c r="H763" i="10" s="1"/>
  <c r="F764" i="10"/>
  <c r="H764" i="10" s="1"/>
  <c r="F765" i="10"/>
  <c r="H765" i="10" s="1"/>
  <c r="F766" i="10"/>
  <c r="H766" i="10" s="1"/>
  <c r="F767" i="10"/>
  <c r="H767" i="10" s="1"/>
  <c r="F768" i="10"/>
  <c r="H768" i="10" s="1"/>
  <c r="F769" i="10"/>
  <c r="H769" i="10" s="1"/>
  <c r="F770" i="10"/>
  <c r="F771" i="10"/>
  <c r="H771" i="10" s="1"/>
  <c r="F772" i="10"/>
  <c r="F773" i="10"/>
  <c r="H773" i="10" s="1"/>
  <c r="F774" i="10"/>
  <c r="H774" i="10" s="1"/>
  <c r="F775" i="10"/>
  <c r="H775" i="10" s="1"/>
  <c r="F776" i="10"/>
  <c r="H776" i="10" s="1"/>
  <c r="F777" i="10"/>
  <c r="H777" i="10" s="1"/>
  <c r="F778" i="10"/>
  <c r="F779" i="10"/>
  <c r="H779" i="10" s="1"/>
  <c r="F780" i="10"/>
  <c r="H780" i="10" s="1"/>
  <c r="F781" i="10"/>
  <c r="H781" i="10" s="1"/>
  <c r="F782" i="10"/>
  <c r="H782" i="10" s="1"/>
  <c r="F783" i="10"/>
  <c r="H783" i="10" s="1"/>
  <c r="F784" i="10"/>
  <c r="H784" i="10" s="1"/>
  <c r="F785" i="10"/>
  <c r="H785" i="10" s="1"/>
  <c r="F786" i="10"/>
  <c r="F787" i="10"/>
  <c r="H787" i="10" s="1"/>
  <c r="F788" i="10"/>
  <c r="H788" i="10" s="1"/>
  <c r="F789" i="10"/>
  <c r="H789" i="10" s="1"/>
  <c r="F790" i="10"/>
  <c r="H790" i="10" s="1"/>
  <c r="F791" i="10"/>
  <c r="H791" i="10" s="1"/>
  <c r="F792" i="10"/>
  <c r="H792" i="10" s="1"/>
  <c r="F793" i="10"/>
  <c r="H793" i="10" s="1"/>
  <c r="F794" i="10"/>
  <c r="F795" i="10"/>
  <c r="H795" i="10" s="1"/>
  <c r="F796" i="10"/>
  <c r="H796" i="10" s="1"/>
  <c r="F797" i="10"/>
  <c r="H797" i="10" s="1"/>
  <c r="F798" i="10"/>
  <c r="H798" i="10" s="1"/>
  <c r="F799" i="10"/>
  <c r="H799" i="10" s="1"/>
  <c r="F800" i="10"/>
  <c r="H800" i="10" s="1"/>
  <c r="F801" i="10"/>
  <c r="H801" i="10" s="1"/>
  <c r="F802" i="10"/>
  <c r="F803" i="10"/>
  <c r="H803" i="10" s="1"/>
  <c r="F804" i="10"/>
  <c r="H804" i="10" s="1"/>
  <c r="F805" i="10"/>
  <c r="H805" i="10" s="1"/>
  <c r="F806" i="10"/>
  <c r="H806" i="10" s="1"/>
  <c r="F807" i="10"/>
  <c r="H807" i="10" s="1"/>
  <c r="F808" i="10"/>
  <c r="H808" i="10" s="1"/>
  <c r="F809" i="10"/>
  <c r="H809" i="10" s="1"/>
  <c r="F810" i="10"/>
  <c r="F811" i="10"/>
  <c r="H811" i="10" s="1"/>
  <c r="F812" i="10"/>
  <c r="H812" i="10" s="1"/>
  <c r="F813" i="10"/>
  <c r="H813" i="10" s="1"/>
  <c r="F814" i="10"/>
  <c r="H814" i="10" s="1"/>
  <c r="F815" i="10"/>
  <c r="H815" i="10" s="1"/>
  <c r="F816" i="10"/>
  <c r="H816" i="10" s="1"/>
  <c r="F817" i="10"/>
  <c r="H817" i="10" s="1"/>
  <c r="F818" i="10"/>
  <c r="F819" i="10"/>
  <c r="H819" i="10" s="1"/>
  <c r="F820" i="10"/>
  <c r="H820" i="10" s="1"/>
  <c r="F821" i="10"/>
  <c r="H821" i="10" s="1"/>
  <c r="F822" i="10"/>
  <c r="H822" i="10" s="1"/>
  <c r="F823" i="10"/>
  <c r="H823" i="10" s="1"/>
  <c r="F824" i="10"/>
  <c r="H824" i="10" s="1"/>
  <c r="F825" i="10"/>
  <c r="H825" i="10" s="1"/>
  <c r="F826" i="10"/>
  <c r="F827" i="10"/>
  <c r="H827" i="10" s="1"/>
  <c r="F828" i="10"/>
  <c r="H828" i="10" s="1"/>
  <c r="F829" i="10"/>
  <c r="H829" i="10" s="1"/>
  <c r="F830" i="10"/>
  <c r="H830" i="10" s="1"/>
  <c r="F831" i="10"/>
  <c r="H831" i="10" s="1"/>
  <c r="F832" i="10"/>
  <c r="H832" i="10" s="1"/>
  <c r="F833" i="10"/>
  <c r="H833" i="10" s="1"/>
  <c r="F834" i="10"/>
  <c r="F835" i="10"/>
  <c r="H835" i="10" s="1"/>
  <c r="F836" i="10"/>
  <c r="H836" i="10" s="1"/>
  <c r="F837" i="10"/>
  <c r="H837" i="10" s="1"/>
  <c r="F838" i="10"/>
  <c r="H838" i="10" s="1"/>
  <c r="F839" i="10"/>
  <c r="H839" i="10" s="1"/>
  <c r="F840" i="10"/>
  <c r="H840" i="10" s="1"/>
  <c r="F841" i="10"/>
  <c r="H841" i="10" s="1"/>
  <c r="F842" i="10"/>
  <c r="F843" i="10"/>
  <c r="H843" i="10" s="1"/>
  <c r="F844" i="10"/>
  <c r="H844" i="10" s="1"/>
  <c r="F845" i="10"/>
  <c r="H845" i="10" s="1"/>
  <c r="F846" i="10"/>
  <c r="H846" i="10" s="1"/>
  <c r="F847" i="10"/>
  <c r="H847" i="10" s="1"/>
  <c r="F848" i="10"/>
  <c r="H848" i="10" s="1"/>
  <c r="F849" i="10"/>
  <c r="H849" i="10" s="1"/>
  <c r="F850" i="10"/>
  <c r="F851" i="10"/>
  <c r="H851" i="10" s="1"/>
  <c r="F852" i="10"/>
  <c r="H852" i="10" s="1"/>
  <c r="F853" i="10"/>
  <c r="H853" i="10" s="1"/>
  <c r="F854" i="10"/>
  <c r="H854" i="10" s="1"/>
  <c r="F855" i="10"/>
  <c r="H855" i="10" s="1"/>
  <c r="F856" i="10"/>
  <c r="H856" i="10" s="1"/>
  <c r="F857" i="10"/>
  <c r="H857" i="10" s="1"/>
  <c r="F858" i="10"/>
  <c r="F859" i="10"/>
  <c r="H859" i="10" s="1"/>
  <c r="F860" i="10"/>
  <c r="H860" i="10" s="1"/>
  <c r="F861" i="10"/>
  <c r="H861" i="10" s="1"/>
  <c r="F862" i="10"/>
  <c r="H862" i="10" s="1"/>
  <c r="F863" i="10"/>
  <c r="H863" i="10" s="1"/>
  <c r="F864" i="10"/>
  <c r="H864" i="10" s="1"/>
  <c r="F865" i="10"/>
  <c r="H865" i="10" s="1"/>
  <c r="F866" i="10"/>
  <c r="F867" i="10"/>
  <c r="H867" i="10" s="1"/>
  <c r="F868" i="10"/>
  <c r="H868" i="10" s="1"/>
  <c r="F869" i="10"/>
  <c r="H869" i="10" s="1"/>
  <c r="F870" i="10"/>
  <c r="H870" i="10" s="1"/>
  <c r="F871" i="10"/>
  <c r="H871" i="10" s="1"/>
  <c r="F872" i="10"/>
  <c r="H872" i="10" s="1"/>
  <c r="F873" i="10"/>
  <c r="H873" i="10" s="1"/>
  <c r="F874" i="10"/>
  <c r="F875" i="10"/>
  <c r="H875" i="10" s="1"/>
  <c r="F876" i="10"/>
  <c r="H876" i="10" s="1"/>
  <c r="F877" i="10"/>
  <c r="H877" i="10" s="1"/>
  <c r="F878" i="10"/>
  <c r="H878" i="10" s="1"/>
  <c r="F879" i="10"/>
  <c r="H879" i="10" s="1"/>
  <c r="F880" i="10"/>
  <c r="H880" i="10" s="1"/>
  <c r="F881" i="10"/>
  <c r="H881" i="10" s="1"/>
  <c r="F882" i="10"/>
  <c r="F883" i="10"/>
  <c r="H883" i="10" s="1"/>
  <c r="F884" i="10"/>
  <c r="H884" i="10" s="1"/>
  <c r="F885" i="10"/>
  <c r="H885" i="10" s="1"/>
  <c r="F886" i="10"/>
  <c r="H886" i="10" s="1"/>
  <c r="F887" i="10"/>
  <c r="H887" i="10" s="1"/>
  <c r="F888" i="10"/>
  <c r="H888" i="10" s="1"/>
  <c r="F889" i="10"/>
  <c r="H889" i="10" s="1"/>
  <c r="F890" i="10"/>
  <c r="F891" i="10"/>
  <c r="H891" i="10" s="1"/>
  <c r="F892" i="10"/>
  <c r="H892" i="10" s="1"/>
  <c r="F893" i="10"/>
  <c r="H893" i="10" s="1"/>
  <c r="F894" i="10"/>
  <c r="H894" i="10" s="1"/>
  <c r="F895" i="10"/>
  <c r="H895" i="10" s="1"/>
  <c r="F896" i="10"/>
  <c r="H896" i="10" s="1"/>
  <c r="F897" i="10"/>
  <c r="H897" i="10" s="1"/>
  <c r="F898" i="10"/>
  <c r="F899" i="10"/>
  <c r="H899" i="10" s="1"/>
  <c r="F900" i="10"/>
  <c r="F901" i="10"/>
  <c r="H901" i="10" s="1"/>
  <c r="F902" i="10"/>
  <c r="H902" i="10" s="1"/>
  <c r="F903" i="10"/>
  <c r="H903" i="10" s="1"/>
  <c r="F904" i="10"/>
  <c r="H904" i="10" s="1"/>
  <c r="F905" i="10"/>
  <c r="H905" i="10" s="1"/>
  <c r="F906" i="10"/>
  <c r="F907" i="10"/>
  <c r="H907" i="10" s="1"/>
  <c r="F908" i="10"/>
  <c r="H908" i="10" s="1"/>
  <c r="F909" i="10"/>
  <c r="H909" i="10" s="1"/>
  <c r="F910" i="10"/>
  <c r="H910" i="10" s="1"/>
  <c r="F911" i="10"/>
  <c r="H911" i="10" s="1"/>
  <c r="F912" i="10"/>
  <c r="H912" i="10" s="1"/>
  <c r="F913" i="10"/>
  <c r="H913" i="10" s="1"/>
  <c r="F914" i="10"/>
  <c r="F915" i="10"/>
  <c r="H915" i="10" s="1"/>
  <c r="F916" i="10"/>
  <c r="H916" i="10" s="1"/>
  <c r="F917" i="10"/>
  <c r="H917" i="10" s="1"/>
  <c r="F918" i="10"/>
  <c r="H918" i="10" s="1"/>
  <c r="F919" i="10"/>
  <c r="H919" i="10" s="1"/>
  <c r="F920" i="10"/>
  <c r="H920" i="10" s="1"/>
  <c r="F921" i="10"/>
  <c r="H921" i="10" s="1"/>
  <c r="F922" i="10"/>
  <c r="F923" i="10"/>
  <c r="H923" i="10" s="1"/>
  <c r="F924" i="10"/>
  <c r="H924" i="10" s="1"/>
  <c r="F925" i="10"/>
  <c r="H925" i="10" s="1"/>
  <c r="F926" i="10"/>
  <c r="H926" i="10" s="1"/>
  <c r="F927" i="10"/>
  <c r="H927" i="10" s="1"/>
  <c r="F928" i="10"/>
  <c r="H928" i="10" s="1"/>
  <c r="F929" i="10"/>
  <c r="H929" i="10" s="1"/>
  <c r="F930" i="10"/>
  <c r="F931" i="10"/>
  <c r="H931" i="10" s="1"/>
  <c r="F932" i="10"/>
  <c r="H932" i="10" s="1"/>
  <c r="F933" i="10"/>
  <c r="H933" i="10" s="1"/>
  <c r="F934" i="10"/>
  <c r="H934" i="10" s="1"/>
  <c r="F935" i="10"/>
  <c r="H935" i="10" s="1"/>
  <c r="F936" i="10"/>
  <c r="H936" i="10" s="1"/>
  <c r="F937" i="10"/>
  <c r="H937" i="10" s="1"/>
  <c r="F938" i="10"/>
  <c r="F939" i="10"/>
  <c r="H939" i="10" s="1"/>
  <c r="F940" i="10"/>
  <c r="H940" i="10" s="1"/>
  <c r="F941" i="10"/>
  <c r="H941" i="10" s="1"/>
  <c r="F942" i="10"/>
  <c r="H942" i="10" s="1"/>
  <c r="F943" i="10"/>
  <c r="H943" i="10" s="1"/>
  <c r="F944" i="10"/>
  <c r="H944" i="10" s="1"/>
  <c r="F945" i="10"/>
  <c r="H945" i="10" s="1"/>
  <c r="F946" i="10"/>
  <c r="F947" i="10"/>
  <c r="H947" i="10" s="1"/>
  <c r="F948" i="10"/>
  <c r="H948" i="10" s="1"/>
  <c r="F949" i="10"/>
  <c r="H949" i="10" s="1"/>
  <c r="F950" i="10"/>
  <c r="H950" i="10" s="1"/>
  <c r="F951" i="10"/>
  <c r="H951" i="10" s="1"/>
  <c r="F952" i="10"/>
  <c r="H952" i="10" s="1"/>
  <c r="F953" i="10"/>
  <c r="H953" i="10" s="1"/>
  <c r="F954" i="10"/>
  <c r="F955" i="10"/>
  <c r="H955" i="10" s="1"/>
  <c r="F956" i="10"/>
  <c r="H956" i="10" s="1"/>
  <c r="F957" i="10"/>
  <c r="H957" i="10" s="1"/>
  <c r="F958" i="10"/>
  <c r="H958" i="10" s="1"/>
  <c r="F959" i="10"/>
  <c r="H959" i="10" s="1"/>
  <c r="F960" i="10"/>
  <c r="H960" i="10" s="1"/>
  <c r="F961" i="10"/>
  <c r="H961" i="10" s="1"/>
  <c r="F962" i="10"/>
  <c r="F963" i="10"/>
  <c r="H963" i="10" s="1"/>
  <c r="F964" i="10"/>
  <c r="H964" i="10" s="1"/>
  <c r="F965" i="10"/>
  <c r="H965" i="10" s="1"/>
  <c r="F966" i="10"/>
  <c r="H966" i="10" s="1"/>
  <c r="F967" i="10"/>
  <c r="H967" i="10" s="1"/>
  <c r="F968" i="10"/>
  <c r="H968" i="10" s="1"/>
  <c r="F969" i="10"/>
  <c r="H969" i="10" s="1"/>
  <c r="F970" i="10"/>
  <c r="F971" i="10"/>
  <c r="H971" i="10" s="1"/>
  <c r="F972" i="10"/>
  <c r="H972" i="10" s="1"/>
  <c r="F973" i="10"/>
  <c r="H973" i="10" s="1"/>
  <c r="F974" i="10"/>
  <c r="H974" i="10" s="1"/>
  <c r="F975" i="10"/>
  <c r="H975" i="10" s="1"/>
  <c r="F976" i="10"/>
  <c r="H976" i="10" s="1"/>
  <c r="F977" i="10"/>
  <c r="H977" i="10" s="1"/>
  <c r="F978" i="10"/>
  <c r="F979" i="10"/>
  <c r="H979" i="10" s="1"/>
  <c r="F980" i="10"/>
  <c r="H980" i="10" s="1"/>
  <c r="F981" i="10"/>
  <c r="H981" i="10" s="1"/>
  <c r="F982" i="10"/>
  <c r="H982" i="10" s="1"/>
  <c r="F983" i="10"/>
  <c r="H983" i="10" s="1"/>
  <c r="F984" i="10"/>
  <c r="H984" i="10" s="1"/>
  <c r="F985" i="10"/>
  <c r="H985" i="10" s="1"/>
  <c r="F986" i="10"/>
  <c r="F987" i="10"/>
  <c r="H987" i="10" s="1"/>
  <c r="F988" i="10"/>
  <c r="H988" i="10" s="1"/>
  <c r="F989" i="10"/>
  <c r="H989" i="10" s="1"/>
  <c r="F990" i="10"/>
  <c r="H990" i="10" s="1"/>
  <c r="F991" i="10"/>
  <c r="H991" i="10" s="1"/>
  <c r="F992" i="10"/>
  <c r="H992" i="10" s="1"/>
  <c r="F993" i="10"/>
  <c r="H993" i="10" s="1"/>
  <c r="F994" i="10"/>
  <c r="F995" i="10"/>
  <c r="H995" i="10" s="1"/>
  <c r="F996" i="10"/>
  <c r="H996" i="10" s="1"/>
  <c r="F997" i="10"/>
  <c r="H997" i="10" s="1"/>
  <c r="F998" i="10"/>
  <c r="H998" i="10" s="1"/>
  <c r="F999" i="10"/>
  <c r="H999" i="10" s="1"/>
  <c r="F1000" i="10"/>
  <c r="H1000" i="10" s="1"/>
  <c r="F1001" i="10"/>
  <c r="H1001" i="10" s="1"/>
  <c r="F1002" i="10"/>
  <c r="F1003" i="10"/>
  <c r="H1003" i="10" s="1"/>
  <c r="F1004" i="10"/>
  <c r="H1004" i="10" s="1"/>
  <c r="F1005" i="10"/>
  <c r="H1005" i="10" s="1"/>
  <c r="F1006" i="10"/>
  <c r="H1006" i="10" s="1"/>
  <c r="F1007" i="10"/>
  <c r="H1007" i="10" s="1"/>
  <c r="F1008" i="10"/>
  <c r="H1008" i="10" s="1"/>
  <c r="F1009" i="10"/>
  <c r="H1009" i="10" s="1"/>
  <c r="F1010" i="10"/>
  <c r="F1011" i="10"/>
  <c r="H1011" i="10" s="1"/>
  <c r="F1012" i="10"/>
  <c r="H1012" i="10" s="1"/>
  <c r="F1013" i="10"/>
  <c r="H1013" i="10" s="1"/>
  <c r="F1014" i="10"/>
  <c r="H1014" i="10" s="1"/>
  <c r="F1015" i="10"/>
  <c r="H1015" i="10" s="1"/>
  <c r="F1016" i="10"/>
  <c r="H1016" i="10" s="1"/>
  <c r="F1017" i="10"/>
  <c r="H1017" i="10" s="1"/>
  <c r="F1018" i="10"/>
  <c r="F1019" i="10"/>
  <c r="H1019" i="10" s="1"/>
  <c r="F1020" i="10"/>
  <c r="H1020" i="10" s="1"/>
  <c r="F1021" i="10"/>
  <c r="H1021" i="10" s="1"/>
  <c r="F1022" i="10"/>
  <c r="F1023" i="10"/>
  <c r="H1023" i="10" s="1"/>
  <c r="F1024" i="10"/>
  <c r="H1024" i="10" s="1"/>
  <c r="F1025" i="10"/>
  <c r="H1025" i="10" s="1"/>
  <c r="F1026" i="10"/>
  <c r="F1027" i="10"/>
  <c r="H1027" i="10" s="1"/>
  <c r="F1028" i="10"/>
  <c r="H1028" i="10" s="1"/>
  <c r="F1029" i="10"/>
  <c r="H1029" i="10" s="1"/>
  <c r="F1030" i="10"/>
  <c r="H1030" i="10" s="1"/>
  <c r="F1031" i="10"/>
  <c r="H1031" i="10" s="1"/>
  <c r="F2" i="10"/>
  <c r="H2" i="10" s="1"/>
  <c r="E1031" i="10"/>
  <c r="D1031" i="10"/>
  <c r="C1031" i="10"/>
  <c r="B1031" i="10"/>
  <c r="A1031" i="10"/>
  <c r="E1030" i="10"/>
  <c r="D1030" i="10"/>
  <c r="C1030" i="10"/>
  <c r="B1030" i="10"/>
  <c r="A1030" i="10"/>
  <c r="E1029" i="10"/>
  <c r="D1029" i="10"/>
  <c r="C1029" i="10"/>
  <c r="B1029" i="10"/>
  <c r="A1029" i="10"/>
  <c r="E1028" i="10"/>
  <c r="D1028" i="10"/>
  <c r="C1028" i="10"/>
  <c r="B1028" i="10"/>
  <c r="A1028" i="10"/>
  <c r="E1027" i="10"/>
  <c r="D1027" i="10"/>
  <c r="C1027" i="10"/>
  <c r="B1027" i="10"/>
  <c r="A1027" i="10"/>
  <c r="E1026" i="10"/>
  <c r="D1026" i="10"/>
  <c r="C1026" i="10"/>
  <c r="B1026" i="10"/>
  <c r="A1026" i="10"/>
  <c r="E1025" i="10"/>
  <c r="D1025" i="10"/>
  <c r="C1025" i="10"/>
  <c r="B1025" i="10"/>
  <c r="A1025" i="10"/>
  <c r="E1024" i="10"/>
  <c r="D1024" i="10"/>
  <c r="C1024" i="10"/>
  <c r="B1024" i="10"/>
  <c r="A1024" i="10"/>
  <c r="E1023" i="10"/>
  <c r="D1023" i="10"/>
  <c r="C1023" i="10"/>
  <c r="B1023" i="10"/>
  <c r="A1023" i="10"/>
  <c r="E1022" i="10"/>
  <c r="D1022" i="10"/>
  <c r="C1022" i="10"/>
  <c r="B1022" i="10"/>
  <c r="A1022" i="10"/>
  <c r="E1021" i="10"/>
  <c r="D1021" i="10"/>
  <c r="C1021" i="10"/>
  <c r="B1021" i="10"/>
  <c r="A1021" i="10"/>
  <c r="E1020" i="10"/>
  <c r="D1020" i="10"/>
  <c r="C1020" i="10"/>
  <c r="B1020" i="10"/>
  <c r="A1020" i="10"/>
  <c r="E1019" i="10"/>
  <c r="D1019" i="10"/>
  <c r="C1019" i="10"/>
  <c r="B1019" i="10"/>
  <c r="A1019" i="10"/>
  <c r="E1018" i="10"/>
  <c r="D1018" i="10"/>
  <c r="C1018" i="10"/>
  <c r="B1018" i="10"/>
  <c r="A1018" i="10"/>
  <c r="E1017" i="10"/>
  <c r="D1017" i="10"/>
  <c r="C1017" i="10"/>
  <c r="B1017" i="10"/>
  <c r="A1017" i="10"/>
  <c r="E1016" i="10"/>
  <c r="D1016" i="10"/>
  <c r="C1016" i="10"/>
  <c r="B1016" i="10"/>
  <c r="A1016" i="10"/>
  <c r="E1015" i="10"/>
  <c r="D1015" i="10"/>
  <c r="C1015" i="10"/>
  <c r="B1015" i="10"/>
  <c r="A1015" i="10"/>
  <c r="E1014" i="10"/>
  <c r="D1014" i="10"/>
  <c r="C1014" i="10"/>
  <c r="B1014" i="10"/>
  <c r="A1014" i="10"/>
  <c r="E1013" i="10"/>
  <c r="D1013" i="10"/>
  <c r="C1013" i="10"/>
  <c r="B1013" i="10"/>
  <c r="A1013" i="10"/>
  <c r="E1012" i="10"/>
  <c r="D1012" i="10"/>
  <c r="C1012" i="10"/>
  <c r="B1012" i="10"/>
  <c r="A1012" i="10"/>
  <c r="E1011" i="10"/>
  <c r="D1011" i="10"/>
  <c r="C1011" i="10"/>
  <c r="B1011" i="10"/>
  <c r="A1011" i="10"/>
  <c r="E1010" i="10"/>
  <c r="D1010" i="10"/>
  <c r="C1010" i="10"/>
  <c r="B1010" i="10"/>
  <c r="A1010" i="10"/>
  <c r="E1009" i="10"/>
  <c r="D1009" i="10"/>
  <c r="C1009" i="10"/>
  <c r="B1009" i="10"/>
  <c r="A1009" i="10"/>
  <c r="E1008" i="10"/>
  <c r="D1008" i="10"/>
  <c r="C1008" i="10"/>
  <c r="B1008" i="10"/>
  <c r="A1008" i="10"/>
  <c r="E1007" i="10"/>
  <c r="D1007" i="10"/>
  <c r="C1007" i="10"/>
  <c r="B1007" i="10"/>
  <c r="A1007" i="10"/>
  <c r="E1006" i="10"/>
  <c r="D1006" i="10"/>
  <c r="C1006" i="10"/>
  <c r="B1006" i="10"/>
  <c r="A1006" i="10"/>
  <c r="E1005" i="10"/>
  <c r="D1005" i="10"/>
  <c r="C1005" i="10"/>
  <c r="B1005" i="10"/>
  <c r="A1005" i="10"/>
  <c r="E1004" i="10"/>
  <c r="D1004" i="10"/>
  <c r="C1004" i="10"/>
  <c r="B1004" i="10"/>
  <c r="A1004" i="10"/>
  <c r="E1003" i="10"/>
  <c r="D1003" i="10"/>
  <c r="C1003" i="10"/>
  <c r="B1003" i="10"/>
  <c r="A1003" i="10"/>
  <c r="E1002" i="10"/>
  <c r="D1002" i="10"/>
  <c r="C1002" i="10"/>
  <c r="B1002" i="10"/>
  <c r="A1002" i="10"/>
  <c r="E1001" i="10"/>
  <c r="D1001" i="10"/>
  <c r="C1001" i="10"/>
  <c r="B1001" i="10"/>
  <c r="A1001" i="10"/>
  <c r="E1000" i="10"/>
  <c r="D1000" i="10"/>
  <c r="C1000" i="10"/>
  <c r="B1000" i="10"/>
  <c r="A1000" i="10"/>
  <c r="E999" i="10"/>
  <c r="D999" i="10"/>
  <c r="C999" i="10"/>
  <c r="B999" i="10"/>
  <c r="A999" i="10"/>
  <c r="E998" i="10"/>
  <c r="D998" i="10"/>
  <c r="C998" i="10"/>
  <c r="B998" i="10"/>
  <c r="A998" i="10"/>
  <c r="E997" i="10"/>
  <c r="D997" i="10"/>
  <c r="C997" i="10"/>
  <c r="B997" i="10"/>
  <c r="A997" i="10"/>
  <c r="E996" i="10"/>
  <c r="D996" i="10"/>
  <c r="C996" i="10"/>
  <c r="B996" i="10"/>
  <c r="A996" i="10"/>
  <c r="E995" i="10"/>
  <c r="D995" i="10"/>
  <c r="C995" i="10"/>
  <c r="B995" i="10"/>
  <c r="A995" i="10"/>
  <c r="E994" i="10"/>
  <c r="D994" i="10"/>
  <c r="C994" i="10"/>
  <c r="B994" i="10"/>
  <c r="A994" i="10"/>
  <c r="E993" i="10"/>
  <c r="D993" i="10"/>
  <c r="C993" i="10"/>
  <c r="B993" i="10"/>
  <c r="A993" i="10"/>
  <c r="E992" i="10"/>
  <c r="D992" i="10"/>
  <c r="C992" i="10"/>
  <c r="B992" i="10"/>
  <c r="A992" i="10"/>
  <c r="E991" i="10"/>
  <c r="D991" i="10"/>
  <c r="C991" i="10"/>
  <c r="B991" i="10"/>
  <c r="A991" i="10"/>
  <c r="E990" i="10"/>
  <c r="D990" i="10"/>
  <c r="C990" i="10"/>
  <c r="B990" i="10"/>
  <c r="A990" i="10"/>
  <c r="E989" i="10"/>
  <c r="D989" i="10"/>
  <c r="C989" i="10"/>
  <c r="B989" i="10"/>
  <c r="A989" i="10"/>
  <c r="E988" i="10"/>
  <c r="D988" i="10"/>
  <c r="C988" i="10"/>
  <c r="B988" i="10"/>
  <c r="A988" i="10"/>
  <c r="E987" i="10"/>
  <c r="D987" i="10"/>
  <c r="C987" i="10"/>
  <c r="B987" i="10"/>
  <c r="A987" i="10"/>
  <c r="E986" i="10"/>
  <c r="D986" i="10"/>
  <c r="C986" i="10"/>
  <c r="B986" i="10"/>
  <c r="A986" i="10"/>
  <c r="E985" i="10"/>
  <c r="D985" i="10"/>
  <c r="C985" i="10"/>
  <c r="B985" i="10"/>
  <c r="A985" i="10"/>
  <c r="E984" i="10"/>
  <c r="D984" i="10"/>
  <c r="C984" i="10"/>
  <c r="B984" i="10"/>
  <c r="A984" i="10"/>
  <c r="E983" i="10"/>
  <c r="D983" i="10"/>
  <c r="C983" i="10"/>
  <c r="B983" i="10"/>
  <c r="A983" i="10"/>
  <c r="E982" i="10"/>
  <c r="D982" i="10"/>
  <c r="C982" i="10"/>
  <c r="B982" i="10"/>
  <c r="A982" i="10"/>
  <c r="E981" i="10"/>
  <c r="D981" i="10"/>
  <c r="C981" i="10"/>
  <c r="B981" i="10"/>
  <c r="A981" i="10"/>
  <c r="E980" i="10"/>
  <c r="D980" i="10"/>
  <c r="C980" i="10"/>
  <c r="B980" i="10"/>
  <c r="A980" i="10"/>
  <c r="E979" i="10"/>
  <c r="D979" i="10"/>
  <c r="C979" i="10"/>
  <c r="B979" i="10"/>
  <c r="A979" i="10"/>
  <c r="E978" i="10"/>
  <c r="D978" i="10"/>
  <c r="C978" i="10"/>
  <c r="B978" i="10"/>
  <c r="A978" i="10"/>
  <c r="E977" i="10"/>
  <c r="D977" i="10"/>
  <c r="C977" i="10"/>
  <c r="B977" i="10"/>
  <c r="A977" i="10"/>
  <c r="E976" i="10"/>
  <c r="D976" i="10"/>
  <c r="C976" i="10"/>
  <c r="B976" i="10"/>
  <c r="A976" i="10"/>
  <c r="E975" i="10"/>
  <c r="D975" i="10"/>
  <c r="C975" i="10"/>
  <c r="B975" i="10"/>
  <c r="A975" i="10"/>
  <c r="E974" i="10"/>
  <c r="D974" i="10"/>
  <c r="C974" i="10"/>
  <c r="B974" i="10"/>
  <c r="A974" i="10"/>
  <c r="E973" i="10"/>
  <c r="D973" i="10"/>
  <c r="C973" i="10"/>
  <c r="B973" i="10"/>
  <c r="A973" i="10"/>
  <c r="E972" i="10"/>
  <c r="D972" i="10"/>
  <c r="C972" i="10"/>
  <c r="B972" i="10"/>
  <c r="A972" i="10"/>
  <c r="E971" i="10"/>
  <c r="D971" i="10"/>
  <c r="C971" i="10"/>
  <c r="B971" i="10"/>
  <c r="A971" i="10"/>
  <c r="E970" i="10"/>
  <c r="D970" i="10"/>
  <c r="C970" i="10"/>
  <c r="B970" i="10"/>
  <c r="A970" i="10"/>
  <c r="E969" i="10"/>
  <c r="D969" i="10"/>
  <c r="C969" i="10"/>
  <c r="B969" i="10"/>
  <c r="A969" i="10"/>
  <c r="E968" i="10"/>
  <c r="D968" i="10"/>
  <c r="C968" i="10"/>
  <c r="B968" i="10"/>
  <c r="A968" i="10"/>
  <c r="E967" i="10"/>
  <c r="D967" i="10"/>
  <c r="C967" i="10"/>
  <c r="B967" i="10"/>
  <c r="A967" i="10"/>
  <c r="E966" i="10"/>
  <c r="D966" i="10"/>
  <c r="C966" i="10"/>
  <c r="B966" i="10"/>
  <c r="A966" i="10"/>
  <c r="E965" i="10"/>
  <c r="D965" i="10"/>
  <c r="C965" i="10"/>
  <c r="B965" i="10"/>
  <c r="A965" i="10"/>
  <c r="E964" i="10"/>
  <c r="D964" i="10"/>
  <c r="C964" i="10"/>
  <c r="B964" i="10"/>
  <c r="A964" i="10"/>
  <c r="E963" i="10"/>
  <c r="D963" i="10"/>
  <c r="C963" i="10"/>
  <c r="B963" i="10"/>
  <c r="A963" i="10"/>
  <c r="E962" i="10"/>
  <c r="D962" i="10"/>
  <c r="C962" i="10"/>
  <c r="B962" i="10"/>
  <c r="A962" i="10"/>
  <c r="E961" i="10"/>
  <c r="D961" i="10"/>
  <c r="C961" i="10"/>
  <c r="B961" i="10"/>
  <c r="A961" i="10"/>
  <c r="E960" i="10"/>
  <c r="D960" i="10"/>
  <c r="C960" i="10"/>
  <c r="B960" i="10"/>
  <c r="A960" i="10"/>
  <c r="E959" i="10"/>
  <c r="D959" i="10"/>
  <c r="C959" i="10"/>
  <c r="B959" i="10"/>
  <c r="A959" i="10"/>
  <c r="E958" i="10"/>
  <c r="D958" i="10"/>
  <c r="C958" i="10"/>
  <c r="B958" i="10"/>
  <c r="A958" i="10"/>
  <c r="E957" i="10"/>
  <c r="D957" i="10"/>
  <c r="C957" i="10"/>
  <c r="B957" i="10"/>
  <c r="A957" i="10"/>
  <c r="E956" i="10"/>
  <c r="D956" i="10"/>
  <c r="C956" i="10"/>
  <c r="B956" i="10"/>
  <c r="A956" i="10"/>
  <c r="E955" i="10"/>
  <c r="D955" i="10"/>
  <c r="C955" i="10"/>
  <c r="B955" i="10"/>
  <c r="A955" i="10"/>
  <c r="E954" i="10"/>
  <c r="D954" i="10"/>
  <c r="C954" i="10"/>
  <c r="B954" i="10"/>
  <c r="A954" i="10"/>
  <c r="E953" i="10"/>
  <c r="D953" i="10"/>
  <c r="C953" i="10"/>
  <c r="B953" i="10"/>
  <c r="A953" i="10"/>
  <c r="E952" i="10"/>
  <c r="D952" i="10"/>
  <c r="C952" i="10"/>
  <c r="B952" i="10"/>
  <c r="A952" i="10"/>
  <c r="E951" i="10"/>
  <c r="D951" i="10"/>
  <c r="C951" i="10"/>
  <c r="B951" i="10"/>
  <c r="A951" i="10"/>
  <c r="E950" i="10"/>
  <c r="D950" i="10"/>
  <c r="C950" i="10"/>
  <c r="B950" i="10"/>
  <c r="A950" i="10"/>
  <c r="E949" i="10"/>
  <c r="D949" i="10"/>
  <c r="C949" i="10"/>
  <c r="B949" i="10"/>
  <c r="A949" i="10"/>
  <c r="E948" i="10"/>
  <c r="D948" i="10"/>
  <c r="C948" i="10"/>
  <c r="B948" i="10"/>
  <c r="A948" i="10"/>
  <c r="E947" i="10"/>
  <c r="D947" i="10"/>
  <c r="C947" i="10"/>
  <c r="B947" i="10"/>
  <c r="A947" i="10"/>
  <c r="E946" i="10"/>
  <c r="D946" i="10"/>
  <c r="C946" i="10"/>
  <c r="B946" i="10"/>
  <c r="A946" i="10"/>
  <c r="E945" i="10"/>
  <c r="D945" i="10"/>
  <c r="C945" i="10"/>
  <c r="B945" i="10"/>
  <c r="A945" i="10"/>
  <c r="E944" i="10"/>
  <c r="D944" i="10"/>
  <c r="C944" i="10"/>
  <c r="B944" i="10"/>
  <c r="A944" i="10"/>
  <c r="E943" i="10"/>
  <c r="D943" i="10"/>
  <c r="C943" i="10"/>
  <c r="B943" i="10"/>
  <c r="A943" i="10"/>
  <c r="E942" i="10"/>
  <c r="D942" i="10"/>
  <c r="C942" i="10"/>
  <c r="B942" i="10"/>
  <c r="A942" i="10"/>
  <c r="E941" i="10"/>
  <c r="D941" i="10"/>
  <c r="C941" i="10"/>
  <c r="B941" i="10"/>
  <c r="A941" i="10"/>
  <c r="E940" i="10"/>
  <c r="D940" i="10"/>
  <c r="C940" i="10"/>
  <c r="B940" i="10"/>
  <c r="A940" i="10"/>
  <c r="E939" i="10"/>
  <c r="D939" i="10"/>
  <c r="C939" i="10"/>
  <c r="B939" i="10"/>
  <c r="A939" i="10"/>
  <c r="E938" i="10"/>
  <c r="D938" i="10"/>
  <c r="C938" i="10"/>
  <c r="B938" i="10"/>
  <c r="A938" i="10"/>
  <c r="E937" i="10"/>
  <c r="D937" i="10"/>
  <c r="C937" i="10"/>
  <c r="B937" i="10"/>
  <c r="A937" i="10"/>
  <c r="E936" i="10"/>
  <c r="D936" i="10"/>
  <c r="C936" i="10"/>
  <c r="B936" i="10"/>
  <c r="A936" i="10"/>
  <c r="E935" i="10"/>
  <c r="D935" i="10"/>
  <c r="C935" i="10"/>
  <c r="B935" i="10"/>
  <c r="A935" i="10"/>
  <c r="E934" i="10"/>
  <c r="D934" i="10"/>
  <c r="C934" i="10"/>
  <c r="B934" i="10"/>
  <c r="A934" i="10"/>
  <c r="E933" i="10"/>
  <c r="D933" i="10"/>
  <c r="C933" i="10"/>
  <c r="B933" i="10"/>
  <c r="A933" i="10"/>
  <c r="E932" i="10"/>
  <c r="D932" i="10"/>
  <c r="C932" i="10"/>
  <c r="B932" i="10"/>
  <c r="A932" i="10"/>
  <c r="E931" i="10"/>
  <c r="D931" i="10"/>
  <c r="C931" i="10"/>
  <c r="B931" i="10"/>
  <c r="A931" i="10"/>
  <c r="E930" i="10"/>
  <c r="D930" i="10"/>
  <c r="C930" i="10"/>
  <c r="B930" i="10"/>
  <c r="A930" i="10"/>
  <c r="E929" i="10"/>
  <c r="D929" i="10"/>
  <c r="C929" i="10"/>
  <c r="B929" i="10"/>
  <c r="A929" i="10"/>
  <c r="E928" i="10"/>
  <c r="D928" i="10"/>
  <c r="C928" i="10"/>
  <c r="B928" i="10"/>
  <c r="A928" i="10"/>
  <c r="E927" i="10"/>
  <c r="D927" i="10"/>
  <c r="C927" i="10"/>
  <c r="B927" i="10"/>
  <c r="A927" i="10"/>
  <c r="E926" i="10"/>
  <c r="D926" i="10"/>
  <c r="C926" i="10"/>
  <c r="B926" i="10"/>
  <c r="A926" i="10"/>
  <c r="E925" i="10"/>
  <c r="D925" i="10"/>
  <c r="C925" i="10"/>
  <c r="B925" i="10"/>
  <c r="A925" i="10"/>
  <c r="E924" i="10"/>
  <c r="D924" i="10"/>
  <c r="C924" i="10"/>
  <c r="B924" i="10"/>
  <c r="A924" i="10"/>
  <c r="E923" i="10"/>
  <c r="D923" i="10"/>
  <c r="C923" i="10"/>
  <c r="B923" i="10"/>
  <c r="A923" i="10"/>
  <c r="E922" i="10"/>
  <c r="D922" i="10"/>
  <c r="C922" i="10"/>
  <c r="B922" i="10"/>
  <c r="A922" i="10"/>
  <c r="E921" i="10"/>
  <c r="D921" i="10"/>
  <c r="C921" i="10"/>
  <c r="B921" i="10"/>
  <c r="A921" i="10"/>
  <c r="E920" i="10"/>
  <c r="D920" i="10"/>
  <c r="C920" i="10"/>
  <c r="B920" i="10"/>
  <c r="A920" i="10"/>
  <c r="E919" i="10"/>
  <c r="D919" i="10"/>
  <c r="C919" i="10"/>
  <c r="B919" i="10"/>
  <c r="A919" i="10"/>
  <c r="E918" i="10"/>
  <c r="D918" i="10"/>
  <c r="C918" i="10"/>
  <c r="B918" i="10"/>
  <c r="A918" i="10"/>
  <c r="E917" i="10"/>
  <c r="D917" i="10"/>
  <c r="C917" i="10"/>
  <c r="B917" i="10"/>
  <c r="A917" i="10"/>
  <c r="E916" i="10"/>
  <c r="D916" i="10"/>
  <c r="C916" i="10"/>
  <c r="B916" i="10"/>
  <c r="A916" i="10"/>
  <c r="E915" i="10"/>
  <c r="D915" i="10"/>
  <c r="C915" i="10"/>
  <c r="B915" i="10"/>
  <c r="A915" i="10"/>
  <c r="E914" i="10"/>
  <c r="D914" i="10"/>
  <c r="C914" i="10"/>
  <c r="B914" i="10"/>
  <c r="A914" i="10"/>
  <c r="E913" i="10"/>
  <c r="D913" i="10"/>
  <c r="C913" i="10"/>
  <c r="B913" i="10"/>
  <c r="A913" i="10"/>
  <c r="E912" i="10"/>
  <c r="D912" i="10"/>
  <c r="C912" i="10"/>
  <c r="B912" i="10"/>
  <c r="A912" i="10"/>
  <c r="E911" i="10"/>
  <c r="D911" i="10"/>
  <c r="C911" i="10"/>
  <c r="B911" i="10"/>
  <c r="A911" i="10"/>
  <c r="E910" i="10"/>
  <c r="D910" i="10"/>
  <c r="C910" i="10"/>
  <c r="B910" i="10"/>
  <c r="A910" i="10"/>
  <c r="E909" i="10"/>
  <c r="D909" i="10"/>
  <c r="C909" i="10"/>
  <c r="B909" i="10"/>
  <c r="A909" i="10"/>
  <c r="E908" i="10"/>
  <c r="D908" i="10"/>
  <c r="C908" i="10"/>
  <c r="B908" i="10"/>
  <c r="A908" i="10"/>
  <c r="E907" i="10"/>
  <c r="D907" i="10"/>
  <c r="C907" i="10"/>
  <c r="B907" i="10"/>
  <c r="A907" i="10"/>
  <c r="E906" i="10"/>
  <c r="D906" i="10"/>
  <c r="C906" i="10"/>
  <c r="B906" i="10"/>
  <c r="A906" i="10"/>
  <c r="E905" i="10"/>
  <c r="D905" i="10"/>
  <c r="C905" i="10"/>
  <c r="B905" i="10"/>
  <c r="A905" i="10"/>
  <c r="E904" i="10"/>
  <c r="D904" i="10"/>
  <c r="C904" i="10"/>
  <c r="B904" i="10"/>
  <c r="A904" i="10"/>
  <c r="E903" i="10"/>
  <c r="D903" i="10"/>
  <c r="C903" i="10"/>
  <c r="B903" i="10"/>
  <c r="A903" i="10"/>
  <c r="E902" i="10"/>
  <c r="D902" i="10"/>
  <c r="C902" i="10"/>
  <c r="B902" i="10"/>
  <c r="A902" i="10"/>
  <c r="E901" i="10"/>
  <c r="D901" i="10"/>
  <c r="C901" i="10"/>
  <c r="B901" i="10"/>
  <c r="A901" i="10"/>
  <c r="E900" i="10"/>
  <c r="D900" i="10"/>
  <c r="C900" i="10"/>
  <c r="B900" i="10"/>
  <c r="A900" i="10"/>
  <c r="E899" i="10"/>
  <c r="D899" i="10"/>
  <c r="C899" i="10"/>
  <c r="B899" i="10"/>
  <c r="A899" i="10"/>
  <c r="E898" i="10"/>
  <c r="D898" i="10"/>
  <c r="C898" i="10"/>
  <c r="B898" i="10"/>
  <c r="A898" i="10"/>
  <c r="E897" i="10"/>
  <c r="D897" i="10"/>
  <c r="C897" i="10"/>
  <c r="B897" i="10"/>
  <c r="A897" i="10"/>
  <c r="E896" i="10"/>
  <c r="D896" i="10"/>
  <c r="C896" i="10"/>
  <c r="B896" i="10"/>
  <c r="A896" i="10"/>
  <c r="E895" i="10"/>
  <c r="D895" i="10"/>
  <c r="C895" i="10"/>
  <c r="B895" i="10"/>
  <c r="A895" i="10"/>
  <c r="E894" i="10"/>
  <c r="D894" i="10"/>
  <c r="C894" i="10"/>
  <c r="B894" i="10"/>
  <c r="A894" i="10"/>
  <c r="E893" i="10"/>
  <c r="D893" i="10"/>
  <c r="C893" i="10"/>
  <c r="B893" i="10"/>
  <c r="A893" i="10"/>
  <c r="E892" i="10"/>
  <c r="D892" i="10"/>
  <c r="C892" i="10"/>
  <c r="B892" i="10"/>
  <c r="A892" i="10"/>
  <c r="E891" i="10"/>
  <c r="D891" i="10"/>
  <c r="C891" i="10"/>
  <c r="B891" i="10"/>
  <c r="A891" i="10"/>
  <c r="E890" i="10"/>
  <c r="D890" i="10"/>
  <c r="C890" i="10"/>
  <c r="B890" i="10"/>
  <c r="A890" i="10"/>
  <c r="E889" i="10"/>
  <c r="D889" i="10"/>
  <c r="C889" i="10"/>
  <c r="B889" i="10"/>
  <c r="A889" i="10"/>
  <c r="E888" i="10"/>
  <c r="D888" i="10"/>
  <c r="C888" i="10"/>
  <c r="B888" i="10"/>
  <c r="A888" i="10"/>
  <c r="E887" i="10"/>
  <c r="D887" i="10"/>
  <c r="C887" i="10"/>
  <c r="B887" i="10"/>
  <c r="A887" i="10"/>
  <c r="E886" i="10"/>
  <c r="D886" i="10"/>
  <c r="C886" i="10"/>
  <c r="B886" i="10"/>
  <c r="A886" i="10"/>
  <c r="E885" i="10"/>
  <c r="D885" i="10"/>
  <c r="C885" i="10"/>
  <c r="B885" i="10"/>
  <c r="A885" i="10"/>
  <c r="E884" i="10"/>
  <c r="D884" i="10"/>
  <c r="C884" i="10"/>
  <c r="B884" i="10"/>
  <c r="A884" i="10"/>
  <c r="E883" i="10"/>
  <c r="D883" i="10"/>
  <c r="C883" i="10"/>
  <c r="B883" i="10"/>
  <c r="A883" i="10"/>
  <c r="E882" i="10"/>
  <c r="D882" i="10"/>
  <c r="C882" i="10"/>
  <c r="B882" i="10"/>
  <c r="A882" i="10"/>
  <c r="E881" i="10"/>
  <c r="D881" i="10"/>
  <c r="C881" i="10"/>
  <c r="B881" i="10"/>
  <c r="A881" i="10"/>
  <c r="E880" i="10"/>
  <c r="D880" i="10"/>
  <c r="C880" i="10"/>
  <c r="B880" i="10"/>
  <c r="A880" i="10"/>
  <c r="E879" i="10"/>
  <c r="D879" i="10"/>
  <c r="C879" i="10"/>
  <c r="B879" i="10"/>
  <c r="A879" i="10"/>
  <c r="E878" i="10"/>
  <c r="D878" i="10"/>
  <c r="C878" i="10"/>
  <c r="B878" i="10"/>
  <c r="A878" i="10"/>
  <c r="E877" i="10"/>
  <c r="D877" i="10"/>
  <c r="C877" i="10"/>
  <c r="B877" i="10"/>
  <c r="A877" i="10"/>
  <c r="E876" i="10"/>
  <c r="D876" i="10"/>
  <c r="C876" i="10"/>
  <c r="B876" i="10"/>
  <c r="A876" i="10"/>
  <c r="E875" i="10"/>
  <c r="D875" i="10"/>
  <c r="C875" i="10"/>
  <c r="B875" i="10"/>
  <c r="A875" i="10"/>
  <c r="E874" i="10"/>
  <c r="D874" i="10"/>
  <c r="C874" i="10"/>
  <c r="B874" i="10"/>
  <c r="A874" i="10"/>
  <c r="E873" i="10"/>
  <c r="D873" i="10"/>
  <c r="C873" i="10"/>
  <c r="B873" i="10"/>
  <c r="A873" i="10"/>
  <c r="E872" i="10"/>
  <c r="D872" i="10"/>
  <c r="C872" i="10"/>
  <c r="B872" i="10"/>
  <c r="A872" i="10"/>
  <c r="E871" i="10"/>
  <c r="D871" i="10"/>
  <c r="C871" i="10"/>
  <c r="B871" i="10"/>
  <c r="A871" i="10"/>
  <c r="E870" i="10"/>
  <c r="D870" i="10"/>
  <c r="C870" i="10"/>
  <c r="B870" i="10"/>
  <c r="A870" i="10"/>
  <c r="E869" i="10"/>
  <c r="D869" i="10"/>
  <c r="C869" i="10"/>
  <c r="B869" i="10"/>
  <c r="A869" i="10"/>
  <c r="E868" i="10"/>
  <c r="D868" i="10"/>
  <c r="C868" i="10"/>
  <c r="B868" i="10"/>
  <c r="A868" i="10"/>
  <c r="E867" i="10"/>
  <c r="D867" i="10"/>
  <c r="C867" i="10"/>
  <c r="B867" i="10"/>
  <c r="A867" i="10"/>
  <c r="E866" i="10"/>
  <c r="D866" i="10"/>
  <c r="C866" i="10"/>
  <c r="B866" i="10"/>
  <c r="A866" i="10"/>
  <c r="E865" i="10"/>
  <c r="D865" i="10"/>
  <c r="C865" i="10"/>
  <c r="B865" i="10"/>
  <c r="A865" i="10"/>
  <c r="E864" i="10"/>
  <c r="D864" i="10"/>
  <c r="C864" i="10"/>
  <c r="B864" i="10"/>
  <c r="A864" i="10"/>
  <c r="E863" i="10"/>
  <c r="D863" i="10"/>
  <c r="C863" i="10"/>
  <c r="B863" i="10"/>
  <c r="A863" i="10"/>
  <c r="E862" i="10"/>
  <c r="D862" i="10"/>
  <c r="C862" i="10"/>
  <c r="B862" i="10"/>
  <c r="A862" i="10"/>
  <c r="E861" i="10"/>
  <c r="D861" i="10"/>
  <c r="C861" i="10"/>
  <c r="B861" i="10"/>
  <c r="A861" i="10"/>
  <c r="E860" i="10"/>
  <c r="D860" i="10"/>
  <c r="C860" i="10"/>
  <c r="B860" i="10"/>
  <c r="A860" i="10"/>
  <c r="E859" i="10"/>
  <c r="D859" i="10"/>
  <c r="C859" i="10"/>
  <c r="B859" i="10"/>
  <c r="A859" i="10"/>
  <c r="E858" i="10"/>
  <c r="D858" i="10"/>
  <c r="C858" i="10"/>
  <c r="B858" i="10"/>
  <c r="A858" i="10"/>
  <c r="E857" i="10"/>
  <c r="D857" i="10"/>
  <c r="C857" i="10"/>
  <c r="B857" i="10"/>
  <c r="A857" i="10"/>
  <c r="E856" i="10"/>
  <c r="D856" i="10"/>
  <c r="C856" i="10"/>
  <c r="B856" i="10"/>
  <c r="A856" i="10"/>
  <c r="E855" i="10"/>
  <c r="D855" i="10"/>
  <c r="C855" i="10"/>
  <c r="B855" i="10"/>
  <c r="A855" i="10"/>
  <c r="E854" i="10"/>
  <c r="D854" i="10"/>
  <c r="C854" i="10"/>
  <c r="B854" i="10"/>
  <c r="A854" i="10"/>
  <c r="E853" i="10"/>
  <c r="D853" i="10"/>
  <c r="C853" i="10"/>
  <c r="B853" i="10"/>
  <c r="A853" i="10"/>
  <c r="E852" i="10"/>
  <c r="D852" i="10"/>
  <c r="C852" i="10"/>
  <c r="B852" i="10"/>
  <c r="A852" i="10"/>
  <c r="E851" i="10"/>
  <c r="D851" i="10"/>
  <c r="C851" i="10"/>
  <c r="B851" i="10"/>
  <c r="A851" i="10"/>
  <c r="E850" i="10"/>
  <c r="D850" i="10"/>
  <c r="C850" i="10"/>
  <c r="B850" i="10"/>
  <c r="A850" i="10"/>
  <c r="E849" i="10"/>
  <c r="D849" i="10"/>
  <c r="C849" i="10"/>
  <c r="B849" i="10"/>
  <c r="A849" i="10"/>
  <c r="E848" i="10"/>
  <c r="D848" i="10"/>
  <c r="C848" i="10"/>
  <c r="B848" i="10"/>
  <c r="A848" i="10"/>
  <c r="E847" i="10"/>
  <c r="D847" i="10"/>
  <c r="C847" i="10"/>
  <c r="B847" i="10"/>
  <c r="A847" i="10"/>
  <c r="E846" i="10"/>
  <c r="D846" i="10"/>
  <c r="C846" i="10"/>
  <c r="B846" i="10"/>
  <c r="A846" i="10"/>
  <c r="E845" i="10"/>
  <c r="D845" i="10"/>
  <c r="C845" i="10"/>
  <c r="B845" i="10"/>
  <c r="A845" i="10"/>
  <c r="E844" i="10"/>
  <c r="D844" i="10"/>
  <c r="C844" i="10"/>
  <c r="B844" i="10"/>
  <c r="A844" i="10"/>
  <c r="E843" i="10"/>
  <c r="D843" i="10"/>
  <c r="C843" i="10"/>
  <c r="B843" i="10"/>
  <c r="A843" i="10"/>
  <c r="E842" i="10"/>
  <c r="D842" i="10"/>
  <c r="C842" i="10"/>
  <c r="B842" i="10"/>
  <c r="A842" i="10"/>
  <c r="E841" i="10"/>
  <c r="D841" i="10"/>
  <c r="C841" i="10"/>
  <c r="B841" i="10"/>
  <c r="A841" i="10"/>
  <c r="E840" i="10"/>
  <c r="D840" i="10"/>
  <c r="C840" i="10"/>
  <c r="B840" i="10"/>
  <c r="A840" i="10"/>
  <c r="E839" i="10"/>
  <c r="D839" i="10"/>
  <c r="C839" i="10"/>
  <c r="B839" i="10"/>
  <c r="A839" i="10"/>
  <c r="E838" i="10"/>
  <c r="D838" i="10"/>
  <c r="C838" i="10"/>
  <c r="B838" i="10"/>
  <c r="A838" i="10"/>
  <c r="E837" i="10"/>
  <c r="D837" i="10"/>
  <c r="C837" i="10"/>
  <c r="B837" i="10"/>
  <c r="A837" i="10"/>
  <c r="E836" i="10"/>
  <c r="D836" i="10"/>
  <c r="C836" i="10"/>
  <c r="B836" i="10"/>
  <c r="A836" i="10"/>
  <c r="E835" i="10"/>
  <c r="D835" i="10"/>
  <c r="C835" i="10"/>
  <c r="B835" i="10"/>
  <c r="A835" i="10"/>
  <c r="E834" i="10"/>
  <c r="D834" i="10"/>
  <c r="C834" i="10"/>
  <c r="B834" i="10"/>
  <c r="A834" i="10"/>
  <c r="E833" i="10"/>
  <c r="D833" i="10"/>
  <c r="C833" i="10"/>
  <c r="B833" i="10"/>
  <c r="A833" i="10"/>
  <c r="E832" i="10"/>
  <c r="D832" i="10"/>
  <c r="C832" i="10"/>
  <c r="B832" i="10"/>
  <c r="A832" i="10"/>
  <c r="E831" i="10"/>
  <c r="D831" i="10"/>
  <c r="C831" i="10"/>
  <c r="B831" i="10"/>
  <c r="A831" i="10"/>
  <c r="E830" i="10"/>
  <c r="D830" i="10"/>
  <c r="C830" i="10"/>
  <c r="B830" i="10"/>
  <c r="A830" i="10"/>
  <c r="E829" i="10"/>
  <c r="D829" i="10"/>
  <c r="C829" i="10"/>
  <c r="B829" i="10"/>
  <c r="A829" i="10"/>
  <c r="E828" i="10"/>
  <c r="D828" i="10"/>
  <c r="C828" i="10"/>
  <c r="B828" i="10"/>
  <c r="A828" i="10"/>
  <c r="E827" i="10"/>
  <c r="D827" i="10"/>
  <c r="C827" i="10"/>
  <c r="B827" i="10"/>
  <c r="A827" i="10"/>
  <c r="E826" i="10"/>
  <c r="D826" i="10"/>
  <c r="C826" i="10"/>
  <c r="B826" i="10"/>
  <c r="A826" i="10"/>
  <c r="E825" i="10"/>
  <c r="D825" i="10"/>
  <c r="C825" i="10"/>
  <c r="B825" i="10"/>
  <c r="A825" i="10"/>
  <c r="E824" i="10"/>
  <c r="D824" i="10"/>
  <c r="C824" i="10"/>
  <c r="B824" i="10"/>
  <c r="A824" i="10"/>
  <c r="E823" i="10"/>
  <c r="D823" i="10"/>
  <c r="C823" i="10"/>
  <c r="B823" i="10"/>
  <c r="A823" i="10"/>
  <c r="E822" i="10"/>
  <c r="D822" i="10"/>
  <c r="C822" i="10"/>
  <c r="B822" i="10"/>
  <c r="A822" i="10"/>
  <c r="E821" i="10"/>
  <c r="D821" i="10"/>
  <c r="C821" i="10"/>
  <c r="B821" i="10"/>
  <c r="A821" i="10"/>
  <c r="E820" i="10"/>
  <c r="D820" i="10"/>
  <c r="C820" i="10"/>
  <c r="B820" i="10"/>
  <c r="A820" i="10"/>
  <c r="E819" i="10"/>
  <c r="D819" i="10"/>
  <c r="C819" i="10"/>
  <c r="B819" i="10"/>
  <c r="A819" i="10"/>
  <c r="E818" i="10"/>
  <c r="D818" i="10"/>
  <c r="C818" i="10"/>
  <c r="B818" i="10"/>
  <c r="A818" i="10"/>
  <c r="E817" i="10"/>
  <c r="D817" i="10"/>
  <c r="C817" i="10"/>
  <c r="B817" i="10"/>
  <c r="A817" i="10"/>
  <c r="E816" i="10"/>
  <c r="D816" i="10"/>
  <c r="C816" i="10"/>
  <c r="B816" i="10"/>
  <c r="A816" i="10"/>
  <c r="E815" i="10"/>
  <c r="D815" i="10"/>
  <c r="C815" i="10"/>
  <c r="B815" i="10"/>
  <c r="A815" i="10"/>
  <c r="E814" i="10"/>
  <c r="D814" i="10"/>
  <c r="C814" i="10"/>
  <c r="B814" i="10"/>
  <c r="A814" i="10"/>
  <c r="E813" i="10"/>
  <c r="D813" i="10"/>
  <c r="C813" i="10"/>
  <c r="B813" i="10"/>
  <c r="A813" i="10"/>
  <c r="E812" i="10"/>
  <c r="D812" i="10"/>
  <c r="C812" i="10"/>
  <c r="B812" i="10"/>
  <c r="A812" i="10"/>
  <c r="E811" i="10"/>
  <c r="D811" i="10"/>
  <c r="C811" i="10"/>
  <c r="B811" i="10"/>
  <c r="A811" i="10"/>
  <c r="E810" i="10"/>
  <c r="D810" i="10"/>
  <c r="C810" i="10"/>
  <c r="B810" i="10"/>
  <c r="A810" i="10"/>
  <c r="E809" i="10"/>
  <c r="D809" i="10"/>
  <c r="C809" i="10"/>
  <c r="B809" i="10"/>
  <c r="A809" i="10"/>
  <c r="E808" i="10"/>
  <c r="D808" i="10"/>
  <c r="C808" i="10"/>
  <c r="B808" i="10"/>
  <c r="A808" i="10"/>
  <c r="E807" i="10"/>
  <c r="D807" i="10"/>
  <c r="C807" i="10"/>
  <c r="B807" i="10"/>
  <c r="A807" i="10"/>
  <c r="E806" i="10"/>
  <c r="D806" i="10"/>
  <c r="C806" i="10"/>
  <c r="B806" i="10"/>
  <c r="A806" i="10"/>
  <c r="E805" i="10"/>
  <c r="D805" i="10"/>
  <c r="C805" i="10"/>
  <c r="B805" i="10"/>
  <c r="A805" i="10"/>
  <c r="E804" i="10"/>
  <c r="D804" i="10"/>
  <c r="C804" i="10"/>
  <c r="B804" i="10"/>
  <c r="A804" i="10"/>
  <c r="E803" i="10"/>
  <c r="D803" i="10"/>
  <c r="C803" i="10"/>
  <c r="B803" i="10"/>
  <c r="A803" i="10"/>
  <c r="E802" i="10"/>
  <c r="D802" i="10"/>
  <c r="C802" i="10"/>
  <c r="B802" i="10"/>
  <c r="A802" i="10"/>
  <c r="E801" i="10"/>
  <c r="D801" i="10"/>
  <c r="C801" i="10"/>
  <c r="B801" i="10"/>
  <c r="A801" i="10"/>
  <c r="E800" i="10"/>
  <c r="D800" i="10"/>
  <c r="C800" i="10"/>
  <c r="B800" i="10"/>
  <c r="A800" i="10"/>
  <c r="E799" i="10"/>
  <c r="D799" i="10"/>
  <c r="C799" i="10"/>
  <c r="B799" i="10"/>
  <c r="A799" i="10"/>
  <c r="E798" i="10"/>
  <c r="D798" i="10"/>
  <c r="C798" i="10"/>
  <c r="B798" i="10"/>
  <c r="A798" i="10"/>
  <c r="E797" i="10"/>
  <c r="D797" i="10"/>
  <c r="C797" i="10"/>
  <c r="B797" i="10"/>
  <c r="A797" i="10"/>
  <c r="E796" i="10"/>
  <c r="D796" i="10"/>
  <c r="C796" i="10"/>
  <c r="B796" i="10"/>
  <c r="A796" i="10"/>
  <c r="E795" i="10"/>
  <c r="D795" i="10"/>
  <c r="C795" i="10"/>
  <c r="B795" i="10"/>
  <c r="A795" i="10"/>
  <c r="E794" i="10"/>
  <c r="D794" i="10"/>
  <c r="C794" i="10"/>
  <c r="B794" i="10"/>
  <c r="A794" i="10"/>
  <c r="E793" i="10"/>
  <c r="D793" i="10"/>
  <c r="C793" i="10"/>
  <c r="B793" i="10"/>
  <c r="A793" i="10"/>
  <c r="E792" i="10"/>
  <c r="D792" i="10"/>
  <c r="C792" i="10"/>
  <c r="B792" i="10"/>
  <c r="A792" i="10"/>
  <c r="E791" i="10"/>
  <c r="D791" i="10"/>
  <c r="C791" i="10"/>
  <c r="B791" i="10"/>
  <c r="A791" i="10"/>
  <c r="E790" i="10"/>
  <c r="D790" i="10"/>
  <c r="C790" i="10"/>
  <c r="B790" i="10"/>
  <c r="A790" i="10"/>
  <c r="E789" i="10"/>
  <c r="D789" i="10"/>
  <c r="C789" i="10"/>
  <c r="B789" i="10"/>
  <c r="A789" i="10"/>
  <c r="E788" i="10"/>
  <c r="D788" i="10"/>
  <c r="C788" i="10"/>
  <c r="B788" i="10"/>
  <c r="A788" i="10"/>
  <c r="E787" i="10"/>
  <c r="D787" i="10"/>
  <c r="C787" i="10"/>
  <c r="B787" i="10"/>
  <c r="A787" i="10"/>
  <c r="E786" i="10"/>
  <c r="D786" i="10"/>
  <c r="C786" i="10"/>
  <c r="B786" i="10"/>
  <c r="A786" i="10"/>
  <c r="E785" i="10"/>
  <c r="D785" i="10"/>
  <c r="C785" i="10"/>
  <c r="B785" i="10"/>
  <c r="A785" i="10"/>
  <c r="E784" i="10"/>
  <c r="D784" i="10"/>
  <c r="C784" i="10"/>
  <c r="B784" i="10"/>
  <c r="A784" i="10"/>
  <c r="E783" i="10"/>
  <c r="D783" i="10"/>
  <c r="C783" i="10"/>
  <c r="B783" i="10"/>
  <c r="A783" i="10"/>
  <c r="E782" i="10"/>
  <c r="D782" i="10"/>
  <c r="C782" i="10"/>
  <c r="B782" i="10"/>
  <c r="A782" i="10"/>
  <c r="E781" i="10"/>
  <c r="D781" i="10"/>
  <c r="C781" i="10"/>
  <c r="B781" i="10"/>
  <c r="A781" i="10"/>
  <c r="E780" i="10"/>
  <c r="D780" i="10"/>
  <c r="C780" i="10"/>
  <c r="B780" i="10"/>
  <c r="A780" i="10"/>
  <c r="E779" i="10"/>
  <c r="D779" i="10"/>
  <c r="C779" i="10"/>
  <c r="B779" i="10"/>
  <c r="A779" i="10"/>
  <c r="E778" i="10"/>
  <c r="D778" i="10"/>
  <c r="C778" i="10"/>
  <c r="B778" i="10"/>
  <c r="A778" i="10"/>
  <c r="E777" i="10"/>
  <c r="D777" i="10"/>
  <c r="C777" i="10"/>
  <c r="B777" i="10"/>
  <c r="A777" i="10"/>
  <c r="E776" i="10"/>
  <c r="D776" i="10"/>
  <c r="C776" i="10"/>
  <c r="B776" i="10"/>
  <c r="A776" i="10"/>
  <c r="E775" i="10"/>
  <c r="D775" i="10"/>
  <c r="C775" i="10"/>
  <c r="B775" i="10"/>
  <c r="A775" i="10"/>
  <c r="E774" i="10"/>
  <c r="D774" i="10"/>
  <c r="C774" i="10"/>
  <c r="B774" i="10"/>
  <c r="A774" i="10"/>
  <c r="E773" i="10"/>
  <c r="D773" i="10"/>
  <c r="C773" i="10"/>
  <c r="B773" i="10"/>
  <c r="A773" i="10"/>
  <c r="E772" i="10"/>
  <c r="D772" i="10"/>
  <c r="C772" i="10"/>
  <c r="B772" i="10"/>
  <c r="A772" i="10"/>
  <c r="E771" i="10"/>
  <c r="D771" i="10"/>
  <c r="C771" i="10"/>
  <c r="B771" i="10"/>
  <c r="A771" i="10"/>
  <c r="E770" i="10"/>
  <c r="D770" i="10"/>
  <c r="C770" i="10"/>
  <c r="B770" i="10"/>
  <c r="A770" i="10"/>
  <c r="E769" i="10"/>
  <c r="D769" i="10"/>
  <c r="C769" i="10"/>
  <c r="B769" i="10"/>
  <c r="A769" i="10"/>
  <c r="E768" i="10"/>
  <c r="D768" i="10"/>
  <c r="C768" i="10"/>
  <c r="B768" i="10"/>
  <c r="A768" i="10"/>
  <c r="E767" i="10"/>
  <c r="D767" i="10"/>
  <c r="C767" i="10"/>
  <c r="B767" i="10"/>
  <c r="A767" i="10"/>
  <c r="E766" i="10"/>
  <c r="D766" i="10"/>
  <c r="C766" i="10"/>
  <c r="B766" i="10"/>
  <c r="A766" i="10"/>
  <c r="E765" i="10"/>
  <c r="D765" i="10"/>
  <c r="C765" i="10"/>
  <c r="B765" i="10"/>
  <c r="A765" i="10"/>
  <c r="E764" i="10"/>
  <c r="D764" i="10"/>
  <c r="C764" i="10"/>
  <c r="B764" i="10"/>
  <c r="A764" i="10"/>
  <c r="E763" i="10"/>
  <c r="D763" i="10"/>
  <c r="C763" i="10"/>
  <c r="B763" i="10"/>
  <c r="A763" i="10"/>
  <c r="E762" i="10"/>
  <c r="D762" i="10"/>
  <c r="C762" i="10"/>
  <c r="B762" i="10"/>
  <c r="A762" i="10"/>
  <c r="E761" i="10"/>
  <c r="D761" i="10"/>
  <c r="C761" i="10"/>
  <c r="B761" i="10"/>
  <c r="A761" i="10"/>
  <c r="E760" i="10"/>
  <c r="D760" i="10"/>
  <c r="C760" i="10"/>
  <c r="B760" i="10"/>
  <c r="A760" i="10"/>
  <c r="E759" i="10"/>
  <c r="D759" i="10"/>
  <c r="C759" i="10"/>
  <c r="B759" i="10"/>
  <c r="A759" i="10"/>
  <c r="E758" i="10"/>
  <c r="D758" i="10"/>
  <c r="C758" i="10"/>
  <c r="B758" i="10"/>
  <c r="A758" i="10"/>
  <c r="E757" i="10"/>
  <c r="D757" i="10"/>
  <c r="C757" i="10"/>
  <c r="B757" i="10"/>
  <c r="A757" i="10"/>
  <c r="E756" i="10"/>
  <c r="D756" i="10"/>
  <c r="C756" i="10"/>
  <c r="B756" i="10"/>
  <c r="A756" i="10"/>
  <c r="E755" i="10"/>
  <c r="D755" i="10"/>
  <c r="C755" i="10"/>
  <c r="B755" i="10"/>
  <c r="A755" i="10"/>
  <c r="E754" i="10"/>
  <c r="D754" i="10"/>
  <c r="C754" i="10"/>
  <c r="B754" i="10"/>
  <c r="A754" i="10"/>
  <c r="E753" i="10"/>
  <c r="D753" i="10"/>
  <c r="C753" i="10"/>
  <c r="B753" i="10"/>
  <c r="A753" i="10"/>
  <c r="E752" i="10"/>
  <c r="D752" i="10"/>
  <c r="C752" i="10"/>
  <c r="B752" i="10"/>
  <c r="A752" i="10"/>
  <c r="E751" i="10"/>
  <c r="D751" i="10"/>
  <c r="C751" i="10"/>
  <c r="B751" i="10"/>
  <c r="A751" i="10"/>
  <c r="E750" i="10"/>
  <c r="D750" i="10"/>
  <c r="C750" i="10"/>
  <c r="B750" i="10"/>
  <c r="A750" i="10"/>
  <c r="E749" i="10"/>
  <c r="D749" i="10"/>
  <c r="C749" i="10"/>
  <c r="B749" i="10"/>
  <c r="A749" i="10"/>
  <c r="E748" i="10"/>
  <c r="D748" i="10"/>
  <c r="C748" i="10"/>
  <c r="B748" i="10"/>
  <c r="A748" i="10"/>
  <c r="E747" i="10"/>
  <c r="D747" i="10"/>
  <c r="C747" i="10"/>
  <c r="B747" i="10"/>
  <c r="A747" i="10"/>
  <c r="E746" i="10"/>
  <c r="D746" i="10"/>
  <c r="C746" i="10"/>
  <c r="B746" i="10"/>
  <c r="A746" i="10"/>
  <c r="E745" i="10"/>
  <c r="D745" i="10"/>
  <c r="C745" i="10"/>
  <c r="B745" i="10"/>
  <c r="A745" i="10"/>
  <c r="E744" i="10"/>
  <c r="D744" i="10"/>
  <c r="C744" i="10"/>
  <c r="B744" i="10"/>
  <c r="A744" i="10"/>
  <c r="E743" i="10"/>
  <c r="D743" i="10"/>
  <c r="C743" i="10"/>
  <c r="B743" i="10"/>
  <c r="A743" i="10"/>
  <c r="E742" i="10"/>
  <c r="D742" i="10"/>
  <c r="C742" i="10"/>
  <c r="B742" i="10"/>
  <c r="A742" i="10"/>
  <c r="E741" i="10"/>
  <c r="D741" i="10"/>
  <c r="C741" i="10"/>
  <c r="B741" i="10"/>
  <c r="A741" i="10"/>
  <c r="E740" i="10"/>
  <c r="D740" i="10"/>
  <c r="C740" i="10"/>
  <c r="B740" i="10"/>
  <c r="A740" i="10"/>
  <c r="E739" i="10"/>
  <c r="D739" i="10"/>
  <c r="C739" i="10"/>
  <c r="B739" i="10"/>
  <c r="A739" i="10"/>
  <c r="E738" i="10"/>
  <c r="D738" i="10"/>
  <c r="C738" i="10"/>
  <c r="B738" i="10"/>
  <c r="A738" i="10"/>
  <c r="E737" i="10"/>
  <c r="D737" i="10"/>
  <c r="C737" i="10"/>
  <c r="B737" i="10"/>
  <c r="A737" i="10"/>
  <c r="E736" i="10"/>
  <c r="D736" i="10"/>
  <c r="C736" i="10"/>
  <c r="B736" i="10"/>
  <c r="A736" i="10"/>
  <c r="E735" i="10"/>
  <c r="D735" i="10"/>
  <c r="C735" i="10"/>
  <c r="B735" i="10"/>
  <c r="A735" i="10"/>
  <c r="E734" i="10"/>
  <c r="D734" i="10"/>
  <c r="C734" i="10"/>
  <c r="B734" i="10"/>
  <c r="A734" i="10"/>
  <c r="E733" i="10"/>
  <c r="D733" i="10"/>
  <c r="C733" i="10"/>
  <c r="B733" i="10"/>
  <c r="A733" i="10"/>
  <c r="E732" i="10"/>
  <c r="D732" i="10"/>
  <c r="C732" i="10"/>
  <c r="B732" i="10"/>
  <c r="A732" i="10"/>
  <c r="E731" i="10"/>
  <c r="D731" i="10"/>
  <c r="C731" i="10"/>
  <c r="B731" i="10"/>
  <c r="A731" i="10"/>
  <c r="E730" i="10"/>
  <c r="D730" i="10"/>
  <c r="C730" i="10"/>
  <c r="B730" i="10"/>
  <c r="A730" i="10"/>
  <c r="E729" i="10"/>
  <c r="D729" i="10"/>
  <c r="C729" i="10"/>
  <c r="B729" i="10"/>
  <c r="A729" i="10"/>
  <c r="E728" i="10"/>
  <c r="D728" i="10"/>
  <c r="C728" i="10"/>
  <c r="B728" i="10"/>
  <c r="A728" i="10"/>
  <c r="E727" i="10"/>
  <c r="D727" i="10"/>
  <c r="C727" i="10"/>
  <c r="B727" i="10"/>
  <c r="A727" i="10"/>
  <c r="E726" i="10"/>
  <c r="D726" i="10"/>
  <c r="C726" i="10"/>
  <c r="B726" i="10"/>
  <c r="A726" i="10"/>
  <c r="E725" i="10"/>
  <c r="D725" i="10"/>
  <c r="C725" i="10"/>
  <c r="B725" i="10"/>
  <c r="A725" i="10"/>
  <c r="E724" i="10"/>
  <c r="D724" i="10"/>
  <c r="C724" i="10"/>
  <c r="B724" i="10"/>
  <c r="A724" i="10"/>
  <c r="E723" i="10"/>
  <c r="D723" i="10"/>
  <c r="C723" i="10"/>
  <c r="B723" i="10"/>
  <c r="A723" i="10"/>
  <c r="E722" i="10"/>
  <c r="D722" i="10"/>
  <c r="C722" i="10"/>
  <c r="B722" i="10"/>
  <c r="A722" i="10"/>
  <c r="E721" i="10"/>
  <c r="D721" i="10"/>
  <c r="C721" i="10"/>
  <c r="B721" i="10"/>
  <c r="A721" i="10"/>
  <c r="E720" i="10"/>
  <c r="D720" i="10"/>
  <c r="C720" i="10"/>
  <c r="B720" i="10"/>
  <c r="A720" i="10"/>
  <c r="E719" i="10"/>
  <c r="D719" i="10"/>
  <c r="C719" i="10"/>
  <c r="B719" i="10"/>
  <c r="A719" i="10"/>
  <c r="E718" i="10"/>
  <c r="D718" i="10"/>
  <c r="C718" i="10"/>
  <c r="B718" i="10"/>
  <c r="A718" i="10"/>
  <c r="E717" i="10"/>
  <c r="D717" i="10"/>
  <c r="C717" i="10"/>
  <c r="B717" i="10"/>
  <c r="A717" i="10"/>
  <c r="E716" i="10"/>
  <c r="D716" i="10"/>
  <c r="C716" i="10"/>
  <c r="B716" i="10"/>
  <c r="A716" i="10"/>
  <c r="E715" i="10"/>
  <c r="D715" i="10"/>
  <c r="C715" i="10"/>
  <c r="B715" i="10"/>
  <c r="A715" i="10"/>
  <c r="E714" i="10"/>
  <c r="D714" i="10"/>
  <c r="C714" i="10"/>
  <c r="B714" i="10"/>
  <c r="A714" i="10"/>
  <c r="E713" i="10"/>
  <c r="D713" i="10"/>
  <c r="C713" i="10"/>
  <c r="B713" i="10"/>
  <c r="A713" i="10"/>
  <c r="E712" i="10"/>
  <c r="D712" i="10"/>
  <c r="C712" i="10"/>
  <c r="B712" i="10"/>
  <c r="A712" i="10"/>
  <c r="E711" i="10"/>
  <c r="D711" i="10"/>
  <c r="C711" i="10"/>
  <c r="B711" i="10"/>
  <c r="A711" i="10"/>
  <c r="E710" i="10"/>
  <c r="D710" i="10"/>
  <c r="C710" i="10"/>
  <c r="B710" i="10"/>
  <c r="A710" i="10"/>
  <c r="E709" i="10"/>
  <c r="D709" i="10"/>
  <c r="C709" i="10"/>
  <c r="B709" i="10"/>
  <c r="A709" i="10"/>
  <c r="E708" i="10"/>
  <c r="D708" i="10"/>
  <c r="C708" i="10"/>
  <c r="B708" i="10"/>
  <c r="A708" i="10"/>
  <c r="E707" i="10"/>
  <c r="D707" i="10"/>
  <c r="C707" i="10"/>
  <c r="B707" i="10"/>
  <c r="A707" i="10"/>
  <c r="E706" i="10"/>
  <c r="D706" i="10"/>
  <c r="C706" i="10"/>
  <c r="B706" i="10"/>
  <c r="A706" i="10"/>
  <c r="E705" i="10"/>
  <c r="D705" i="10"/>
  <c r="C705" i="10"/>
  <c r="B705" i="10"/>
  <c r="A705" i="10"/>
  <c r="E704" i="10"/>
  <c r="D704" i="10"/>
  <c r="C704" i="10"/>
  <c r="B704" i="10"/>
  <c r="A704" i="10"/>
  <c r="E703" i="10"/>
  <c r="D703" i="10"/>
  <c r="C703" i="10"/>
  <c r="B703" i="10"/>
  <c r="A703" i="10"/>
  <c r="E702" i="10"/>
  <c r="D702" i="10"/>
  <c r="C702" i="10"/>
  <c r="B702" i="10"/>
  <c r="A702" i="10"/>
  <c r="E701" i="10"/>
  <c r="D701" i="10"/>
  <c r="C701" i="10"/>
  <c r="B701" i="10"/>
  <c r="A701" i="10"/>
  <c r="E700" i="10"/>
  <c r="D700" i="10"/>
  <c r="C700" i="10"/>
  <c r="B700" i="10"/>
  <c r="A700" i="10"/>
  <c r="E699" i="10"/>
  <c r="D699" i="10"/>
  <c r="C699" i="10"/>
  <c r="B699" i="10"/>
  <c r="A699" i="10"/>
  <c r="E698" i="10"/>
  <c r="D698" i="10"/>
  <c r="C698" i="10"/>
  <c r="B698" i="10"/>
  <c r="A698" i="10"/>
  <c r="E697" i="10"/>
  <c r="D697" i="10"/>
  <c r="C697" i="10"/>
  <c r="B697" i="10"/>
  <c r="A697" i="10"/>
  <c r="E696" i="10"/>
  <c r="D696" i="10"/>
  <c r="C696" i="10"/>
  <c r="B696" i="10"/>
  <c r="A696" i="10"/>
  <c r="E695" i="10"/>
  <c r="D695" i="10"/>
  <c r="C695" i="10"/>
  <c r="B695" i="10"/>
  <c r="A695" i="10"/>
  <c r="E694" i="10"/>
  <c r="D694" i="10"/>
  <c r="C694" i="10"/>
  <c r="B694" i="10"/>
  <c r="A694" i="10"/>
  <c r="E693" i="10"/>
  <c r="D693" i="10"/>
  <c r="C693" i="10"/>
  <c r="B693" i="10"/>
  <c r="A693" i="10"/>
  <c r="E692" i="10"/>
  <c r="D692" i="10"/>
  <c r="C692" i="10"/>
  <c r="B692" i="10"/>
  <c r="A692" i="10"/>
  <c r="E691" i="10"/>
  <c r="D691" i="10"/>
  <c r="C691" i="10"/>
  <c r="B691" i="10"/>
  <c r="A691" i="10"/>
  <c r="E690" i="10"/>
  <c r="D690" i="10"/>
  <c r="C690" i="10"/>
  <c r="B690" i="10"/>
  <c r="A690" i="10"/>
  <c r="E689" i="10"/>
  <c r="D689" i="10"/>
  <c r="C689" i="10"/>
  <c r="B689" i="10"/>
  <c r="A689" i="10"/>
  <c r="E688" i="10"/>
  <c r="D688" i="10"/>
  <c r="C688" i="10"/>
  <c r="B688" i="10"/>
  <c r="A688" i="10"/>
  <c r="E687" i="10"/>
  <c r="D687" i="10"/>
  <c r="C687" i="10"/>
  <c r="B687" i="10"/>
  <c r="A687" i="10"/>
  <c r="E686" i="10"/>
  <c r="D686" i="10"/>
  <c r="C686" i="10"/>
  <c r="B686" i="10"/>
  <c r="A686" i="10"/>
  <c r="E685" i="10"/>
  <c r="D685" i="10"/>
  <c r="C685" i="10"/>
  <c r="B685" i="10"/>
  <c r="A685" i="10"/>
  <c r="E684" i="10"/>
  <c r="D684" i="10"/>
  <c r="C684" i="10"/>
  <c r="B684" i="10"/>
  <c r="A684" i="10"/>
  <c r="E683" i="10"/>
  <c r="D683" i="10"/>
  <c r="C683" i="10"/>
  <c r="B683" i="10"/>
  <c r="A683" i="10"/>
  <c r="E682" i="10"/>
  <c r="D682" i="10"/>
  <c r="C682" i="10"/>
  <c r="B682" i="10"/>
  <c r="A682" i="10"/>
  <c r="E681" i="10"/>
  <c r="D681" i="10"/>
  <c r="C681" i="10"/>
  <c r="B681" i="10"/>
  <c r="A681" i="10"/>
  <c r="E680" i="10"/>
  <c r="D680" i="10"/>
  <c r="C680" i="10"/>
  <c r="B680" i="10"/>
  <c r="A680" i="10"/>
  <c r="E679" i="10"/>
  <c r="D679" i="10"/>
  <c r="C679" i="10"/>
  <c r="B679" i="10"/>
  <c r="A679" i="10"/>
  <c r="E678" i="10"/>
  <c r="D678" i="10"/>
  <c r="C678" i="10"/>
  <c r="B678" i="10"/>
  <c r="A678" i="10"/>
  <c r="E677" i="10"/>
  <c r="D677" i="10"/>
  <c r="C677" i="10"/>
  <c r="B677" i="10"/>
  <c r="A677" i="10"/>
  <c r="E676" i="10"/>
  <c r="D676" i="10"/>
  <c r="C676" i="10"/>
  <c r="B676" i="10"/>
  <c r="A676" i="10"/>
  <c r="E675" i="10"/>
  <c r="D675" i="10"/>
  <c r="C675" i="10"/>
  <c r="B675" i="10"/>
  <c r="A675" i="10"/>
  <c r="E674" i="10"/>
  <c r="D674" i="10"/>
  <c r="C674" i="10"/>
  <c r="B674" i="10"/>
  <c r="A674" i="10"/>
  <c r="E673" i="10"/>
  <c r="D673" i="10"/>
  <c r="C673" i="10"/>
  <c r="B673" i="10"/>
  <c r="A673" i="10"/>
  <c r="E672" i="10"/>
  <c r="D672" i="10"/>
  <c r="C672" i="10"/>
  <c r="B672" i="10"/>
  <c r="A672" i="10"/>
  <c r="E671" i="10"/>
  <c r="D671" i="10"/>
  <c r="C671" i="10"/>
  <c r="B671" i="10"/>
  <c r="A671" i="10"/>
  <c r="E670" i="10"/>
  <c r="D670" i="10"/>
  <c r="C670" i="10"/>
  <c r="B670" i="10"/>
  <c r="A670" i="10"/>
  <c r="E669" i="10"/>
  <c r="D669" i="10"/>
  <c r="C669" i="10"/>
  <c r="B669" i="10"/>
  <c r="A669" i="10"/>
  <c r="E668" i="10"/>
  <c r="D668" i="10"/>
  <c r="C668" i="10"/>
  <c r="B668" i="10"/>
  <c r="A668" i="10"/>
  <c r="E667" i="10"/>
  <c r="D667" i="10"/>
  <c r="C667" i="10"/>
  <c r="B667" i="10"/>
  <c r="A667" i="10"/>
  <c r="E666" i="10"/>
  <c r="D666" i="10"/>
  <c r="C666" i="10"/>
  <c r="B666" i="10"/>
  <c r="A666" i="10"/>
  <c r="E665" i="10"/>
  <c r="D665" i="10"/>
  <c r="C665" i="10"/>
  <c r="B665" i="10"/>
  <c r="A665" i="10"/>
  <c r="E664" i="10"/>
  <c r="D664" i="10"/>
  <c r="C664" i="10"/>
  <c r="B664" i="10"/>
  <c r="A664" i="10"/>
  <c r="E663" i="10"/>
  <c r="D663" i="10"/>
  <c r="C663" i="10"/>
  <c r="B663" i="10"/>
  <c r="A663" i="10"/>
  <c r="E662" i="10"/>
  <c r="D662" i="10"/>
  <c r="C662" i="10"/>
  <c r="B662" i="10"/>
  <c r="A662" i="10"/>
  <c r="E661" i="10"/>
  <c r="D661" i="10"/>
  <c r="C661" i="10"/>
  <c r="B661" i="10"/>
  <c r="A661" i="10"/>
  <c r="E660" i="10"/>
  <c r="D660" i="10"/>
  <c r="C660" i="10"/>
  <c r="B660" i="10"/>
  <c r="A660" i="10"/>
  <c r="E659" i="10"/>
  <c r="D659" i="10"/>
  <c r="C659" i="10"/>
  <c r="B659" i="10"/>
  <c r="A659" i="10"/>
  <c r="E658" i="10"/>
  <c r="D658" i="10"/>
  <c r="C658" i="10"/>
  <c r="B658" i="10"/>
  <c r="A658" i="10"/>
  <c r="E657" i="10"/>
  <c r="D657" i="10"/>
  <c r="C657" i="10"/>
  <c r="B657" i="10"/>
  <c r="A657" i="10"/>
  <c r="E656" i="10"/>
  <c r="D656" i="10"/>
  <c r="C656" i="10"/>
  <c r="B656" i="10"/>
  <c r="A656" i="10"/>
  <c r="E655" i="10"/>
  <c r="D655" i="10"/>
  <c r="C655" i="10"/>
  <c r="B655" i="10"/>
  <c r="A655" i="10"/>
  <c r="E654" i="10"/>
  <c r="D654" i="10"/>
  <c r="C654" i="10"/>
  <c r="B654" i="10"/>
  <c r="A654" i="10"/>
  <c r="E653" i="10"/>
  <c r="D653" i="10"/>
  <c r="C653" i="10"/>
  <c r="B653" i="10"/>
  <c r="A653" i="10"/>
  <c r="E652" i="10"/>
  <c r="D652" i="10"/>
  <c r="C652" i="10"/>
  <c r="B652" i="10"/>
  <c r="A652" i="10"/>
  <c r="E651" i="10"/>
  <c r="D651" i="10"/>
  <c r="C651" i="10"/>
  <c r="B651" i="10"/>
  <c r="A651" i="10"/>
  <c r="E650" i="10"/>
  <c r="D650" i="10"/>
  <c r="C650" i="10"/>
  <c r="B650" i="10"/>
  <c r="A650" i="10"/>
  <c r="E649" i="10"/>
  <c r="D649" i="10"/>
  <c r="C649" i="10"/>
  <c r="B649" i="10"/>
  <c r="A649" i="10"/>
  <c r="E648" i="10"/>
  <c r="D648" i="10"/>
  <c r="C648" i="10"/>
  <c r="B648" i="10"/>
  <c r="A648" i="10"/>
  <c r="E647" i="10"/>
  <c r="D647" i="10"/>
  <c r="C647" i="10"/>
  <c r="B647" i="10"/>
  <c r="A647" i="10"/>
  <c r="E646" i="10"/>
  <c r="D646" i="10"/>
  <c r="C646" i="10"/>
  <c r="B646" i="10"/>
  <c r="A646" i="10"/>
  <c r="E645" i="10"/>
  <c r="D645" i="10"/>
  <c r="C645" i="10"/>
  <c r="B645" i="10"/>
  <c r="A645" i="10"/>
  <c r="E644" i="10"/>
  <c r="D644" i="10"/>
  <c r="C644" i="10"/>
  <c r="B644" i="10"/>
  <c r="A644" i="10"/>
  <c r="E643" i="10"/>
  <c r="D643" i="10"/>
  <c r="C643" i="10"/>
  <c r="B643" i="10"/>
  <c r="A643" i="10"/>
  <c r="E642" i="10"/>
  <c r="D642" i="10"/>
  <c r="C642" i="10"/>
  <c r="B642" i="10"/>
  <c r="A642" i="10"/>
  <c r="E641" i="10"/>
  <c r="D641" i="10"/>
  <c r="C641" i="10"/>
  <c r="B641" i="10"/>
  <c r="A641" i="10"/>
  <c r="E640" i="10"/>
  <c r="D640" i="10"/>
  <c r="C640" i="10"/>
  <c r="B640" i="10"/>
  <c r="A640" i="10"/>
  <c r="E639" i="10"/>
  <c r="D639" i="10"/>
  <c r="C639" i="10"/>
  <c r="B639" i="10"/>
  <c r="A639" i="10"/>
  <c r="E638" i="10"/>
  <c r="D638" i="10"/>
  <c r="C638" i="10"/>
  <c r="B638" i="10"/>
  <c r="A638" i="10"/>
  <c r="E637" i="10"/>
  <c r="D637" i="10"/>
  <c r="C637" i="10"/>
  <c r="B637" i="10"/>
  <c r="A637" i="10"/>
  <c r="E636" i="10"/>
  <c r="D636" i="10"/>
  <c r="C636" i="10"/>
  <c r="B636" i="10"/>
  <c r="A636" i="10"/>
  <c r="E635" i="10"/>
  <c r="D635" i="10"/>
  <c r="C635" i="10"/>
  <c r="B635" i="10"/>
  <c r="A635" i="10"/>
  <c r="E634" i="10"/>
  <c r="D634" i="10"/>
  <c r="C634" i="10"/>
  <c r="B634" i="10"/>
  <c r="A634" i="10"/>
  <c r="E633" i="10"/>
  <c r="D633" i="10"/>
  <c r="C633" i="10"/>
  <c r="B633" i="10"/>
  <c r="A633" i="10"/>
  <c r="E632" i="10"/>
  <c r="D632" i="10"/>
  <c r="C632" i="10"/>
  <c r="B632" i="10"/>
  <c r="A632" i="10"/>
  <c r="E631" i="10"/>
  <c r="D631" i="10"/>
  <c r="C631" i="10"/>
  <c r="B631" i="10"/>
  <c r="A631" i="10"/>
  <c r="E630" i="10"/>
  <c r="D630" i="10"/>
  <c r="C630" i="10"/>
  <c r="B630" i="10"/>
  <c r="A630" i="10"/>
  <c r="E629" i="10"/>
  <c r="D629" i="10"/>
  <c r="C629" i="10"/>
  <c r="B629" i="10"/>
  <c r="A629" i="10"/>
  <c r="E628" i="10"/>
  <c r="D628" i="10"/>
  <c r="C628" i="10"/>
  <c r="B628" i="10"/>
  <c r="A628" i="10"/>
  <c r="E627" i="10"/>
  <c r="D627" i="10"/>
  <c r="C627" i="10"/>
  <c r="B627" i="10"/>
  <c r="A627" i="10"/>
  <c r="E626" i="10"/>
  <c r="D626" i="10"/>
  <c r="C626" i="10"/>
  <c r="B626" i="10"/>
  <c r="A626" i="10"/>
  <c r="E625" i="10"/>
  <c r="D625" i="10"/>
  <c r="C625" i="10"/>
  <c r="B625" i="10"/>
  <c r="A625" i="10"/>
  <c r="E624" i="10"/>
  <c r="D624" i="10"/>
  <c r="C624" i="10"/>
  <c r="B624" i="10"/>
  <c r="A624" i="10"/>
  <c r="E623" i="10"/>
  <c r="D623" i="10"/>
  <c r="C623" i="10"/>
  <c r="B623" i="10"/>
  <c r="A623" i="10"/>
  <c r="E622" i="10"/>
  <c r="D622" i="10"/>
  <c r="C622" i="10"/>
  <c r="B622" i="10"/>
  <c r="A622" i="10"/>
  <c r="E621" i="10"/>
  <c r="D621" i="10"/>
  <c r="C621" i="10"/>
  <c r="B621" i="10"/>
  <c r="A621" i="10"/>
  <c r="E620" i="10"/>
  <c r="D620" i="10"/>
  <c r="C620" i="10"/>
  <c r="B620" i="10"/>
  <c r="A620" i="10"/>
  <c r="E619" i="10"/>
  <c r="D619" i="10"/>
  <c r="C619" i="10"/>
  <c r="B619" i="10"/>
  <c r="A619" i="10"/>
  <c r="E618" i="10"/>
  <c r="D618" i="10"/>
  <c r="C618" i="10"/>
  <c r="B618" i="10"/>
  <c r="A618" i="10"/>
  <c r="E617" i="10"/>
  <c r="D617" i="10"/>
  <c r="C617" i="10"/>
  <c r="B617" i="10"/>
  <c r="A617" i="10"/>
  <c r="E616" i="10"/>
  <c r="D616" i="10"/>
  <c r="C616" i="10"/>
  <c r="B616" i="10"/>
  <c r="A616" i="10"/>
  <c r="E615" i="10"/>
  <c r="D615" i="10"/>
  <c r="C615" i="10"/>
  <c r="B615" i="10"/>
  <c r="A615" i="10"/>
  <c r="E614" i="10"/>
  <c r="D614" i="10"/>
  <c r="C614" i="10"/>
  <c r="B614" i="10"/>
  <c r="A614" i="10"/>
  <c r="E613" i="10"/>
  <c r="D613" i="10"/>
  <c r="C613" i="10"/>
  <c r="B613" i="10"/>
  <c r="A613" i="10"/>
  <c r="E612" i="10"/>
  <c r="D612" i="10"/>
  <c r="C612" i="10"/>
  <c r="B612" i="10"/>
  <c r="A612" i="10"/>
  <c r="E611" i="10"/>
  <c r="D611" i="10"/>
  <c r="C611" i="10"/>
  <c r="B611" i="10"/>
  <c r="A611" i="10"/>
  <c r="E610" i="10"/>
  <c r="D610" i="10"/>
  <c r="C610" i="10"/>
  <c r="B610" i="10"/>
  <c r="A610" i="10"/>
  <c r="E609" i="10"/>
  <c r="D609" i="10"/>
  <c r="C609" i="10"/>
  <c r="B609" i="10"/>
  <c r="A609" i="10"/>
  <c r="E608" i="10"/>
  <c r="D608" i="10"/>
  <c r="C608" i="10"/>
  <c r="B608" i="10"/>
  <c r="A608" i="10"/>
  <c r="E607" i="10"/>
  <c r="D607" i="10"/>
  <c r="C607" i="10"/>
  <c r="B607" i="10"/>
  <c r="A607" i="10"/>
  <c r="E606" i="10"/>
  <c r="D606" i="10"/>
  <c r="C606" i="10"/>
  <c r="B606" i="10"/>
  <c r="A606" i="10"/>
  <c r="E605" i="10"/>
  <c r="D605" i="10"/>
  <c r="C605" i="10"/>
  <c r="B605" i="10"/>
  <c r="A605" i="10"/>
  <c r="E604" i="10"/>
  <c r="D604" i="10"/>
  <c r="C604" i="10"/>
  <c r="B604" i="10"/>
  <c r="A604" i="10"/>
  <c r="E603" i="10"/>
  <c r="D603" i="10"/>
  <c r="C603" i="10"/>
  <c r="B603" i="10"/>
  <c r="A603" i="10"/>
  <c r="E602" i="10"/>
  <c r="D602" i="10"/>
  <c r="C602" i="10"/>
  <c r="B602" i="10"/>
  <c r="A602" i="10"/>
  <c r="E601" i="10"/>
  <c r="D601" i="10"/>
  <c r="C601" i="10"/>
  <c r="B601" i="10"/>
  <c r="A601" i="10"/>
  <c r="E600" i="10"/>
  <c r="D600" i="10"/>
  <c r="C600" i="10"/>
  <c r="B600" i="10"/>
  <c r="A600" i="10"/>
  <c r="E599" i="10"/>
  <c r="D599" i="10"/>
  <c r="C599" i="10"/>
  <c r="B599" i="10"/>
  <c r="A599" i="10"/>
  <c r="E598" i="10"/>
  <c r="D598" i="10"/>
  <c r="C598" i="10"/>
  <c r="B598" i="10"/>
  <c r="A598" i="10"/>
  <c r="E597" i="10"/>
  <c r="D597" i="10"/>
  <c r="C597" i="10"/>
  <c r="B597" i="10"/>
  <c r="A597" i="10"/>
  <c r="E596" i="10"/>
  <c r="D596" i="10"/>
  <c r="C596" i="10"/>
  <c r="B596" i="10"/>
  <c r="A596" i="10"/>
  <c r="E595" i="10"/>
  <c r="D595" i="10"/>
  <c r="C595" i="10"/>
  <c r="B595" i="10"/>
  <c r="A595" i="10"/>
  <c r="E594" i="10"/>
  <c r="D594" i="10"/>
  <c r="C594" i="10"/>
  <c r="B594" i="10"/>
  <c r="A594" i="10"/>
  <c r="E593" i="10"/>
  <c r="D593" i="10"/>
  <c r="C593" i="10"/>
  <c r="B593" i="10"/>
  <c r="A593" i="10"/>
  <c r="E592" i="10"/>
  <c r="D592" i="10"/>
  <c r="C592" i="10"/>
  <c r="B592" i="10"/>
  <c r="A592" i="10"/>
  <c r="E591" i="10"/>
  <c r="D591" i="10"/>
  <c r="C591" i="10"/>
  <c r="B591" i="10"/>
  <c r="A591" i="10"/>
  <c r="E590" i="10"/>
  <c r="D590" i="10"/>
  <c r="C590" i="10"/>
  <c r="B590" i="10"/>
  <c r="A590" i="10"/>
  <c r="E589" i="10"/>
  <c r="D589" i="10"/>
  <c r="C589" i="10"/>
  <c r="B589" i="10"/>
  <c r="A589" i="10"/>
  <c r="E588" i="10"/>
  <c r="D588" i="10"/>
  <c r="C588" i="10"/>
  <c r="B588" i="10"/>
  <c r="A588" i="10"/>
  <c r="E587" i="10"/>
  <c r="D587" i="10"/>
  <c r="C587" i="10"/>
  <c r="B587" i="10"/>
  <c r="A587" i="10"/>
  <c r="E586" i="10"/>
  <c r="D586" i="10"/>
  <c r="C586" i="10"/>
  <c r="B586" i="10"/>
  <c r="A586" i="10"/>
  <c r="E585" i="10"/>
  <c r="D585" i="10"/>
  <c r="C585" i="10"/>
  <c r="B585" i="10"/>
  <c r="A585" i="10"/>
  <c r="E584" i="10"/>
  <c r="D584" i="10"/>
  <c r="C584" i="10"/>
  <c r="B584" i="10"/>
  <c r="A584" i="10"/>
  <c r="E583" i="10"/>
  <c r="D583" i="10"/>
  <c r="C583" i="10"/>
  <c r="B583" i="10"/>
  <c r="A583" i="10"/>
  <c r="E582" i="10"/>
  <c r="D582" i="10"/>
  <c r="C582" i="10"/>
  <c r="B582" i="10"/>
  <c r="A582" i="10"/>
  <c r="E581" i="10"/>
  <c r="D581" i="10"/>
  <c r="C581" i="10"/>
  <c r="B581" i="10"/>
  <c r="A581" i="10"/>
  <c r="E580" i="10"/>
  <c r="D580" i="10"/>
  <c r="C580" i="10"/>
  <c r="B580" i="10"/>
  <c r="A580" i="10"/>
  <c r="E579" i="10"/>
  <c r="D579" i="10"/>
  <c r="C579" i="10"/>
  <c r="B579" i="10"/>
  <c r="A579" i="10"/>
  <c r="E578" i="10"/>
  <c r="D578" i="10"/>
  <c r="C578" i="10"/>
  <c r="B578" i="10"/>
  <c r="A578" i="10"/>
  <c r="E577" i="10"/>
  <c r="D577" i="10"/>
  <c r="C577" i="10"/>
  <c r="B577" i="10"/>
  <c r="A577" i="10"/>
  <c r="E576" i="10"/>
  <c r="D576" i="10"/>
  <c r="C576" i="10"/>
  <c r="B576" i="10"/>
  <c r="A576" i="10"/>
  <c r="E575" i="10"/>
  <c r="D575" i="10"/>
  <c r="C575" i="10"/>
  <c r="B575" i="10"/>
  <c r="A575" i="10"/>
  <c r="E574" i="10"/>
  <c r="D574" i="10"/>
  <c r="C574" i="10"/>
  <c r="B574" i="10"/>
  <c r="A574" i="10"/>
  <c r="E573" i="10"/>
  <c r="D573" i="10"/>
  <c r="C573" i="10"/>
  <c r="B573" i="10"/>
  <c r="A573" i="10"/>
  <c r="E572" i="10"/>
  <c r="D572" i="10"/>
  <c r="C572" i="10"/>
  <c r="B572" i="10"/>
  <c r="A572" i="10"/>
  <c r="E571" i="10"/>
  <c r="D571" i="10"/>
  <c r="C571" i="10"/>
  <c r="B571" i="10"/>
  <c r="A571" i="10"/>
  <c r="E570" i="10"/>
  <c r="D570" i="10"/>
  <c r="C570" i="10"/>
  <c r="B570" i="10"/>
  <c r="A570" i="10"/>
  <c r="E569" i="10"/>
  <c r="D569" i="10"/>
  <c r="C569" i="10"/>
  <c r="B569" i="10"/>
  <c r="A569" i="10"/>
  <c r="E568" i="10"/>
  <c r="D568" i="10"/>
  <c r="C568" i="10"/>
  <c r="B568" i="10"/>
  <c r="A568" i="10"/>
  <c r="E567" i="10"/>
  <c r="D567" i="10"/>
  <c r="C567" i="10"/>
  <c r="B567" i="10"/>
  <c r="A567" i="10"/>
  <c r="E566" i="10"/>
  <c r="D566" i="10"/>
  <c r="C566" i="10"/>
  <c r="B566" i="10"/>
  <c r="A566" i="10"/>
  <c r="E565" i="10"/>
  <c r="D565" i="10"/>
  <c r="C565" i="10"/>
  <c r="B565" i="10"/>
  <c r="A565" i="10"/>
  <c r="E564" i="10"/>
  <c r="D564" i="10"/>
  <c r="C564" i="10"/>
  <c r="B564" i="10"/>
  <c r="A564" i="10"/>
  <c r="E563" i="10"/>
  <c r="D563" i="10"/>
  <c r="C563" i="10"/>
  <c r="B563" i="10"/>
  <c r="A563" i="10"/>
  <c r="E562" i="10"/>
  <c r="D562" i="10"/>
  <c r="C562" i="10"/>
  <c r="B562" i="10"/>
  <c r="A562" i="10"/>
  <c r="E561" i="10"/>
  <c r="D561" i="10"/>
  <c r="C561" i="10"/>
  <c r="B561" i="10"/>
  <c r="A561" i="10"/>
  <c r="E560" i="10"/>
  <c r="D560" i="10"/>
  <c r="C560" i="10"/>
  <c r="B560" i="10"/>
  <c r="A560" i="10"/>
  <c r="E559" i="10"/>
  <c r="D559" i="10"/>
  <c r="C559" i="10"/>
  <c r="B559" i="10"/>
  <c r="A559" i="10"/>
  <c r="E558" i="10"/>
  <c r="D558" i="10"/>
  <c r="C558" i="10"/>
  <c r="B558" i="10"/>
  <c r="A558" i="10"/>
  <c r="E557" i="10"/>
  <c r="D557" i="10"/>
  <c r="C557" i="10"/>
  <c r="B557" i="10"/>
  <c r="A557" i="10"/>
  <c r="E556" i="10"/>
  <c r="D556" i="10"/>
  <c r="C556" i="10"/>
  <c r="B556" i="10"/>
  <c r="A556" i="10"/>
  <c r="E555" i="10"/>
  <c r="D555" i="10"/>
  <c r="C555" i="10"/>
  <c r="B555" i="10"/>
  <c r="A555" i="10"/>
  <c r="E554" i="10"/>
  <c r="D554" i="10"/>
  <c r="C554" i="10"/>
  <c r="B554" i="10"/>
  <c r="A554" i="10"/>
  <c r="E553" i="10"/>
  <c r="D553" i="10"/>
  <c r="C553" i="10"/>
  <c r="B553" i="10"/>
  <c r="A553" i="10"/>
  <c r="E552" i="10"/>
  <c r="D552" i="10"/>
  <c r="C552" i="10"/>
  <c r="B552" i="10"/>
  <c r="A552" i="10"/>
  <c r="E551" i="10"/>
  <c r="D551" i="10"/>
  <c r="C551" i="10"/>
  <c r="B551" i="10"/>
  <c r="A551" i="10"/>
  <c r="E550" i="10"/>
  <c r="D550" i="10"/>
  <c r="C550" i="10"/>
  <c r="B550" i="10"/>
  <c r="A550" i="10"/>
  <c r="E549" i="10"/>
  <c r="D549" i="10"/>
  <c r="C549" i="10"/>
  <c r="B549" i="10"/>
  <c r="A549" i="10"/>
  <c r="E548" i="10"/>
  <c r="D548" i="10"/>
  <c r="C548" i="10"/>
  <c r="B548" i="10"/>
  <c r="A548" i="10"/>
  <c r="E547" i="10"/>
  <c r="D547" i="10"/>
  <c r="C547" i="10"/>
  <c r="B547" i="10"/>
  <c r="A547" i="10"/>
  <c r="E546" i="10"/>
  <c r="D546" i="10"/>
  <c r="C546" i="10"/>
  <c r="B546" i="10"/>
  <c r="A546" i="10"/>
  <c r="E545" i="10"/>
  <c r="D545" i="10"/>
  <c r="C545" i="10"/>
  <c r="B545" i="10"/>
  <c r="A545" i="10"/>
  <c r="E544" i="10"/>
  <c r="D544" i="10"/>
  <c r="C544" i="10"/>
  <c r="B544" i="10"/>
  <c r="A544" i="10"/>
  <c r="E543" i="10"/>
  <c r="D543" i="10"/>
  <c r="C543" i="10"/>
  <c r="B543" i="10"/>
  <c r="A543" i="10"/>
  <c r="E542" i="10"/>
  <c r="D542" i="10"/>
  <c r="C542" i="10"/>
  <c r="B542" i="10"/>
  <c r="A542" i="10"/>
  <c r="E541" i="10"/>
  <c r="D541" i="10"/>
  <c r="C541" i="10"/>
  <c r="B541" i="10"/>
  <c r="A541" i="10"/>
  <c r="E540" i="10"/>
  <c r="D540" i="10"/>
  <c r="C540" i="10"/>
  <c r="B540" i="10"/>
  <c r="A540" i="10"/>
  <c r="E539" i="10"/>
  <c r="D539" i="10"/>
  <c r="C539" i="10"/>
  <c r="B539" i="10"/>
  <c r="A539" i="10"/>
  <c r="E538" i="10"/>
  <c r="D538" i="10"/>
  <c r="C538" i="10"/>
  <c r="B538" i="10"/>
  <c r="A538" i="10"/>
  <c r="E537" i="10"/>
  <c r="D537" i="10"/>
  <c r="C537" i="10"/>
  <c r="B537" i="10"/>
  <c r="A537" i="10"/>
  <c r="E536" i="10"/>
  <c r="D536" i="10"/>
  <c r="C536" i="10"/>
  <c r="B536" i="10"/>
  <c r="A536" i="10"/>
  <c r="E535" i="10"/>
  <c r="D535" i="10"/>
  <c r="C535" i="10"/>
  <c r="B535" i="10"/>
  <c r="A535" i="10"/>
  <c r="E534" i="10"/>
  <c r="D534" i="10"/>
  <c r="C534" i="10"/>
  <c r="B534" i="10"/>
  <c r="A534" i="10"/>
  <c r="E533" i="10"/>
  <c r="D533" i="10"/>
  <c r="C533" i="10"/>
  <c r="B533" i="10"/>
  <c r="A533" i="10"/>
  <c r="E532" i="10"/>
  <c r="D532" i="10"/>
  <c r="C532" i="10"/>
  <c r="B532" i="10"/>
  <c r="A532" i="10"/>
  <c r="E531" i="10"/>
  <c r="D531" i="10"/>
  <c r="C531" i="10"/>
  <c r="B531" i="10"/>
  <c r="A531" i="10"/>
  <c r="E530" i="10"/>
  <c r="D530" i="10"/>
  <c r="C530" i="10"/>
  <c r="B530" i="10"/>
  <c r="A530" i="10"/>
  <c r="E529" i="10"/>
  <c r="D529" i="10"/>
  <c r="C529" i="10"/>
  <c r="B529" i="10"/>
  <c r="A529" i="10"/>
  <c r="E528" i="10"/>
  <c r="D528" i="10"/>
  <c r="C528" i="10"/>
  <c r="B528" i="10"/>
  <c r="A528" i="10"/>
  <c r="E527" i="10"/>
  <c r="D527" i="10"/>
  <c r="C527" i="10"/>
  <c r="B527" i="10"/>
  <c r="A527" i="10"/>
  <c r="E526" i="10"/>
  <c r="D526" i="10"/>
  <c r="C526" i="10"/>
  <c r="B526" i="10"/>
  <c r="A526" i="10"/>
  <c r="E525" i="10"/>
  <c r="D525" i="10"/>
  <c r="C525" i="10"/>
  <c r="B525" i="10"/>
  <c r="A525" i="10"/>
  <c r="E524" i="10"/>
  <c r="D524" i="10"/>
  <c r="C524" i="10"/>
  <c r="B524" i="10"/>
  <c r="A524" i="10"/>
  <c r="E523" i="10"/>
  <c r="D523" i="10"/>
  <c r="C523" i="10"/>
  <c r="B523" i="10"/>
  <c r="A523" i="10"/>
  <c r="E522" i="10"/>
  <c r="D522" i="10"/>
  <c r="C522" i="10"/>
  <c r="B522" i="10"/>
  <c r="A522" i="10"/>
  <c r="E521" i="10"/>
  <c r="D521" i="10"/>
  <c r="C521" i="10"/>
  <c r="B521" i="10"/>
  <c r="A521" i="10"/>
  <c r="E520" i="10"/>
  <c r="D520" i="10"/>
  <c r="C520" i="10"/>
  <c r="B520" i="10"/>
  <c r="A520" i="10"/>
  <c r="E519" i="10"/>
  <c r="D519" i="10"/>
  <c r="C519" i="10"/>
  <c r="B519" i="10"/>
  <c r="A519" i="10"/>
  <c r="E518" i="10"/>
  <c r="D518" i="10"/>
  <c r="C518" i="10"/>
  <c r="B518" i="10"/>
  <c r="A518" i="10"/>
  <c r="E517" i="10"/>
  <c r="D517" i="10"/>
  <c r="C517" i="10"/>
  <c r="B517" i="10"/>
  <c r="A517" i="10"/>
  <c r="E516" i="10"/>
  <c r="D516" i="10"/>
  <c r="C516" i="10"/>
  <c r="B516" i="10"/>
  <c r="A516" i="10"/>
  <c r="E515" i="10"/>
  <c r="D515" i="10"/>
  <c r="C515" i="10"/>
  <c r="B515" i="10"/>
  <c r="A515" i="10"/>
  <c r="E514" i="10"/>
  <c r="D514" i="10"/>
  <c r="C514" i="10"/>
  <c r="B514" i="10"/>
  <c r="A514" i="10"/>
  <c r="E513" i="10"/>
  <c r="D513" i="10"/>
  <c r="C513" i="10"/>
  <c r="B513" i="10"/>
  <c r="A513" i="10"/>
  <c r="E512" i="10"/>
  <c r="D512" i="10"/>
  <c r="C512" i="10"/>
  <c r="B512" i="10"/>
  <c r="A512" i="10"/>
  <c r="E511" i="10"/>
  <c r="D511" i="10"/>
  <c r="C511" i="10"/>
  <c r="B511" i="10"/>
  <c r="A511" i="10"/>
  <c r="E510" i="10"/>
  <c r="D510" i="10"/>
  <c r="C510" i="10"/>
  <c r="B510" i="10"/>
  <c r="A510" i="10"/>
  <c r="E509" i="10"/>
  <c r="D509" i="10"/>
  <c r="C509" i="10"/>
  <c r="B509" i="10"/>
  <c r="A509" i="10"/>
  <c r="E508" i="10"/>
  <c r="D508" i="10"/>
  <c r="C508" i="10"/>
  <c r="B508" i="10"/>
  <c r="A508" i="10"/>
  <c r="E507" i="10"/>
  <c r="D507" i="10"/>
  <c r="C507" i="10"/>
  <c r="B507" i="10"/>
  <c r="A507" i="10"/>
  <c r="E506" i="10"/>
  <c r="D506" i="10"/>
  <c r="C506" i="10"/>
  <c r="B506" i="10"/>
  <c r="A506" i="10"/>
  <c r="E505" i="10"/>
  <c r="D505" i="10"/>
  <c r="C505" i="10"/>
  <c r="B505" i="10"/>
  <c r="A505" i="10"/>
  <c r="E504" i="10"/>
  <c r="D504" i="10"/>
  <c r="C504" i="10"/>
  <c r="B504" i="10"/>
  <c r="A504" i="10"/>
  <c r="E503" i="10"/>
  <c r="D503" i="10"/>
  <c r="C503" i="10"/>
  <c r="B503" i="10"/>
  <c r="A503" i="10"/>
  <c r="E502" i="10"/>
  <c r="D502" i="10"/>
  <c r="C502" i="10"/>
  <c r="B502" i="10"/>
  <c r="A502" i="10"/>
  <c r="E501" i="10"/>
  <c r="D501" i="10"/>
  <c r="C501" i="10"/>
  <c r="B501" i="10"/>
  <c r="A501" i="10"/>
  <c r="E500" i="10"/>
  <c r="D500" i="10"/>
  <c r="C500" i="10"/>
  <c r="B500" i="10"/>
  <c r="A500" i="10"/>
  <c r="E499" i="10"/>
  <c r="D499" i="10"/>
  <c r="C499" i="10"/>
  <c r="B499" i="10"/>
  <c r="A499" i="10"/>
  <c r="E498" i="10"/>
  <c r="D498" i="10"/>
  <c r="C498" i="10"/>
  <c r="B498" i="10"/>
  <c r="A498" i="10"/>
  <c r="E497" i="10"/>
  <c r="D497" i="10"/>
  <c r="C497" i="10"/>
  <c r="B497" i="10"/>
  <c r="A497" i="10"/>
  <c r="E496" i="10"/>
  <c r="D496" i="10"/>
  <c r="C496" i="10"/>
  <c r="B496" i="10"/>
  <c r="A496" i="10"/>
  <c r="E495" i="10"/>
  <c r="D495" i="10"/>
  <c r="C495" i="10"/>
  <c r="B495" i="10"/>
  <c r="A495" i="10"/>
  <c r="E494" i="10"/>
  <c r="D494" i="10"/>
  <c r="C494" i="10"/>
  <c r="B494" i="10"/>
  <c r="A494" i="10"/>
  <c r="E493" i="10"/>
  <c r="D493" i="10"/>
  <c r="C493" i="10"/>
  <c r="B493" i="10"/>
  <c r="A493" i="10"/>
  <c r="E492" i="10"/>
  <c r="D492" i="10"/>
  <c r="C492" i="10"/>
  <c r="B492" i="10"/>
  <c r="A492" i="10"/>
  <c r="E491" i="10"/>
  <c r="D491" i="10"/>
  <c r="C491" i="10"/>
  <c r="B491" i="10"/>
  <c r="A491" i="10"/>
  <c r="E490" i="10"/>
  <c r="D490" i="10"/>
  <c r="C490" i="10"/>
  <c r="B490" i="10"/>
  <c r="A490" i="10"/>
  <c r="E489" i="10"/>
  <c r="D489" i="10"/>
  <c r="C489" i="10"/>
  <c r="B489" i="10"/>
  <c r="A489" i="10"/>
  <c r="E488" i="10"/>
  <c r="D488" i="10"/>
  <c r="C488" i="10"/>
  <c r="B488" i="10"/>
  <c r="A488" i="10"/>
  <c r="E487" i="10"/>
  <c r="D487" i="10"/>
  <c r="C487" i="10"/>
  <c r="B487" i="10"/>
  <c r="A487" i="10"/>
  <c r="E486" i="10"/>
  <c r="D486" i="10"/>
  <c r="C486" i="10"/>
  <c r="B486" i="10"/>
  <c r="A486" i="10"/>
  <c r="E485" i="10"/>
  <c r="D485" i="10"/>
  <c r="C485" i="10"/>
  <c r="B485" i="10"/>
  <c r="A485" i="10"/>
  <c r="E484" i="10"/>
  <c r="D484" i="10"/>
  <c r="C484" i="10"/>
  <c r="B484" i="10"/>
  <c r="A484" i="10"/>
  <c r="E483" i="10"/>
  <c r="D483" i="10"/>
  <c r="C483" i="10"/>
  <c r="B483" i="10"/>
  <c r="A483" i="10"/>
  <c r="E482" i="10"/>
  <c r="D482" i="10"/>
  <c r="C482" i="10"/>
  <c r="B482" i="10"/>
  <c r="A482" i="10"/>
  <c r="E481" i="10"/>
  <c r="D481" i="10"/>
  <c r="C481" i="10"/>
  <c r="B481" i="10"/>
  <c r="A481" i="10"/>
  <c r="E480" i="10"/>
  <c r="D480" i="10"/>
  <c r="C480" i="10"/>
  <c r="B480" i="10"/>
  <c r="A480" i="10"/>
  <c r="E479" i="10"/>
  <c r="D479" i="10"/>
  <c r="C479" i="10"/>
  <c r="B479" i="10"/>
  <c r="A479" i="10"/>
  <c r="E478" i="10"/>
  <c r="D478" i="10"/>
  <c r="C478" i="10"/>
  <c r="B478" i="10"/>
  <c r="A478" i="10"/>
  <c r="E477" i="10"/>
  <c r="D477" i="10"/>
  <c r="C477" i="10"/>
  <c r="B477" i="10"/>
  <c r="A477" i="10"/>
  <c r="E476" i="10"/>
  <c r="D476" i="10"/>
  <c r="C476" i="10"/>
  <c r="B476" i="10"/>
  <c r="A476" i="10"/>
  <c r="E475" i="10"/>
  <c r="D475" i="10"/>
  <c r="C475" i="10"/>
  <c r="B475" i="10"/>
  <c r="A475" i="10"/>
  <c r="E474" i="10"/>
  <c r="D474" i="10"/>
  <c r="C474" i="10"/>
  <c r="B474" i="10"/>
  <c r="A474" i="10"/>
  <c r="E473" i="10"/>
  <c r="D473" i="10"/>
  <c r="C473" i="10"/>
  <c r="B473" i="10"/>
  <c r="A473" i="10"/>
  <c r="E472" i="10"/>
  <c r="D472" i="10"/>
  <c r="C472" i="10"/>
  <c r="B472" i="10"/>
  <c r="A472" i="10"/>
  <c r="E471" i="10"/>
  <c r="D471" i="10"/>
  <c r="C471" i="10"/>
  <c r="B471" i="10"/>
  <c r="A471" i="10"/>
  <c r="E470" i="10"/>
  <c r="D470" i="10"/>
  <c r="C470" i="10"/>
  <c r="B470" i="10"/>
  <c r="A470" i="10"/>
  <c r="E469" i="10"/>
  <c r="D469" i="10"/>
  <c r="C469" i="10"/>
  <c r="B469" i="10"/>
  <c r="A469" i="10"/>
  <c r="E468" i="10"/>
  <c r="D468" i="10"/>
  <c r="C468" i="10"/>
  <c r="B468" i="10"/>
  <c r="A468" i="10"/>
  <c r="E467" i="10"/>
  <c r="D467" i="10"/>
  <c r="C467" i="10"/>
  <c r="B467" i="10"/>
  <c r="A467" i="10"/>
  <c r="E466" i="10"/>
  <c r="D466" i="10"/>
  <c r="C466" i="10"/>
  <c r="B466" i="10"/>
  <c r="A466" i="10"/>
  <c r="E465" i="10"/>
  <c r="D465" i="10"/>
  <c r="C465" i="10"/>
  <c r="B465" i="10"/>
  <c r="A465" i="10"/>
  <c r="E464" i="10"/>
  <c r="D464" i="10"/>
  <c r="C464" i="10"/>
  <c r="B464" i="10"/>
  <c r="A464" i="10"/>
  <c r="E463" i="10"/>
  <c r="D463" i="10"/>
  <c r="C463" i="10"/>
  <c r="B463" i="10"/>
  <c r="A463" i="10"/>
  <c r="E462" i="10"/>
  <c r="D462" i="10"/>
  <c r="C462" i="10"/>
  <c r="B462" i="10"/>
  <c r="A462" i="10"/>
  <c r="E461" i="10"/>
  <c r="D461" i="10"/>
  <c r="C461" i="10"/>
  <c r="B461" i="10"/>
  <c r="A461" i="10"/>
  <c r="E460" i="10"/>
  <c r="D460" i="10"/>
  <c r="C460" i="10"/>
  <c r="B460" i="10"/>
  <c r="A460" i="10"/>
  <c r="E459" i="10"/>
  <c r="D459" i="10"/>
  <c r="C459" i="10"/>
  <c r="B459" i="10"/>
  <c r="A459" i="10"/>
  <c r="E458" i="10"/>
  <c r="D458" i="10"/>
  <c r="C458" i="10"/>
  <c r="B458" i="10"/>
  <c r="A458" i="10"/>
  <c r="E457" i="10"/>
  <c r="D457" i="10"/>
  <c r="C457" i="10"/>
  <c r="B457" i="10"/>
  <c r="A457" i="10"/>
  <c r="E456" i="10"/>
  <c r="D456" i="10"/>
  <c r="C456" i="10"/>
  <c r="B456" i="10"/>
  <c r="A456" i="10"/>
  <c r="E455" i="10"/>
  <c r="D455" i="10"/>
  <c r="C455" i="10"/>
  <c r="B455" i="10"/>
  <c r="A455" i="10"/>
  <c r="E454" i="10"/>
  <c r="D454" i="10"/>
  <c r="C454" i="10"/>
  <c r="B454" i="10"/>
  <c r="A454" i="10"/>
  <c r="E453" i="10"/>
  <c r="D453" i="10"/>
  <c r="C453" i="10"/>
  <c r="B453" i="10"/>
  <c r="A453" i="10"/>
  <c r="E452" i="10"/>
  <c r="D452" i="10"/>
  <c r="C452" i="10"/>
  <c r="B452" i="10"/>
  <c r="A452" i="10"/>
  <c r="E451" i="10"/>
  <c r="D451" i="10"/>
  <c r="C451" i="10"/>
  <c r="B451" i="10"/>
  <c r="A451" i="10"/>
  <c r="E450" i="10"/>
  <c r="D450" i="10"/>
  <c r="C450" i="10"/>
  <c r="B450" i="10"/>
  <c r="A450" i="10"/>
  <c r="E449" i="10"/>
  <c r="D449" i="10"/>
  <c r="C449" i="10"/>
  <c r="B449" i="10"/>
  <c r="A449" i="10"/>
  <c r="E448" i="10"/>
  <c r="D448" i="10"/>
  <c r="C448" i="10"/>
  <c r="B448" i="10"/>
  <c r="A448" i="10"/>
  <c r="E447" i="10"/>
  <c r="D447" i="10"/>
  <c r="C447" i="10"/>
  <c r="B447" i="10"/>
  <c r="A447" i="10"/>
  <c r="E446" i="10"/>
  <c r="D446" i="10"/>
  <c r="C446" i="10"/>
  <c r="B446" i="10"/>
  <c r="A446" i="10"/>
  <c r="E445" i="10"/>
  <c r="D445" i="10"/>
  <c r="C445" i="10"/>
  <c r="B445" i="10"/>
  <c r="A445" i="10"/>
  <c r="E444" i="10"/>
  <c r="D444" i="10"/>
  <c r="C444" i="10"/>
  <c r="B444" i="10"/>
  <c r="A444" i="10"/>
  <c r="E443" i="10"/>
  <c r="D443" i="10"/>
  <c r="C443" i="10"/>
  <c r="B443" i="10"/>
  <c r="A443" i="10"/>
  <c r="E442" i="10"/>
  <c r="D442" i="10"/>
  <c r="C442" i="10"/>
  <c r="B442" i="10"/>
  <c r="A442" i="10"/>
  <c r="E441" i="10"/>
  <c r="D441" i="10"/>
  <c r="C441" i="10"/>
  <c r="B441" i="10"/>
  <c r="A441" i="10"/>
  <c r="E440" i="10"/>
  <c r="D440" i="10"/>
  <c r="C440" i="10"/>
  <c r="B440" i="10"/>
  <c r="A440" i="10"/>
  <c r="E439" i="10"/>
  <c r="D439" i="10"/>
  <c r="C439" i="10"/>
  <c r="B439" i="10"/>
  <c r="A439" i="10"/>
  <c r="E438" i="10"/>
  <c r="D438" i="10"/>
  <c r="C438" i="10"/>
  <c r="B438" i="10"/>
  <c r="A438" i="10"/>
  <c r="E437" i="10"/>
  <c r="D437" i="10"/>
  <c r="C437" i="10"/>
  <c r="B437" i="10"/>
  <c r="A437" i="10"/>
  <c r="E436" i="10"/>
  <c r="D436" i="10"/>
  <c r="C436" i="10"/>
  <c r="B436" i="10"/>
  <c r="A436" i="10"/>
  <c r="E435" i="10"/>
  <c r="D435" i="10"/>
  <c r="C435" i="10"/>
  <c r="B435" i="10"/>
  <c r="A435" i="10"/>
  <c r="E434" i="10"/>
  <c r="D434" i="10"/>
  <c r="C434" i="10"/>
  <c r="B434" i="10"/>
  <c r="A434" i="10"/>
  <c r="E433" i="10"/>
  <c r="D433" i="10"/>
  <c r="C433" i="10"/>
  <c r="B433" i="10"/>
  <c r="A433" i="10"/>
  <c r="E432" i="10"/>
  <c r="D432" i="10"/>
  <c r="C432" i="10"/>
  <c r="B432" i="10"/>
  <c r="A432" i="10"/>
  <c r="E431" i="10"/>
  <c r="D431" i="10"/>
  <c r="C431" i="10"/>
  <c r="B431" i="10"/>
  <c r="A431" i="10"/>
  <c r="E430" i="10"/>
  <c r="D430" i="10"/>
  <c r="C430" i="10"/>
  <c r="B430" i="10"/>
  <c r="A430" i="10"/>
  <c r="E429" i="10"/>
  <c r="D429" i="10"/>
  <c r="C429" i="10"/>
  <c r="B429" i="10"/>
  <c r="A429" i="10"/>
  <c r="E428" i="10"/>
  <c r="D428" i="10"/>
  <c r="C428" i="10"/>
  <c r="B428" i="10"/>
  <c r="A428" i="10"/>
  <c r="E427" i="10"/>
  <c r="D427" i="10"/>
  <c r="C427" i="10"/>
  <c r="B427" i="10"/>
  <c r="A427" i="10"/>
  <c r="E426" i="10"/>
  <c r="D426" i="10"/>
  <c r="C426" i="10"/>
  <c r="B426" i="10"/>
  <c r="A426" i="10"/>
  <c r="E425" i="10"/>
  <c r="D425" i="10"/>
  <c r="C425" i="10"/>
  <c r="B425" i="10"/>
  <c r="A425" i="10"/>
  <c r="E424" i="10"/>
  <c r="D424" i="10"/>
  <c r="C424" i="10"/>
  <c r="B424" i="10"/>
  <c r="A424" i="10"/>
  <c r="E423" i="10"/>
  <c r="D423" i="10"/>
  <c r="C423" i="10"/>
  <c r="B423" i="10"/>
  <c r="A423" i="10"/>
  <c r="E422" i="10"/>
  <c r="D422" i="10"/>
  <c r="C422" i="10"/>
  <c r="B422" i="10"/>
  <c r="A422" i="10"/>
  <c r="E421" i="10"/>
  <c r="D421" i="10"/>
  <c r="C421" i="10"/>
  <c r="B421" i="10"/>
  <c r="A421" i="10"/>
  <c r="E420" i="10"/>
  <c r="D420" i="10"/>
  <c r="C420" i="10"/>
  <c r="B420" i="10"/>
  <c r="A420" i="10"/>
  <c r="E419" i="10"/>
  <c r="D419" i="10"/>
  <c r="C419" i="10"/>
  <c r="B419" i="10"/>
  <c r="A419" i="10"/>
  <c r="E418" i="10"/>
  <c r="D418" i="10"/>
  <c r="C418" i="10"/>
  <c r="B418" i="10"/>
  <c r="A418" i="10"/>
  <c r="E417" i="10"/>
  <c r="D417" i="10"/>
  <c r="C417" i="10"/>
  <c r="B417" i="10"/>
  <c r="A417" i="10"/>
  <c r="E416" i="10"/>
  <c r="D416" i="10"/>
  <c r="C416" i="10"/>
  <c r="B416" i="10"/>
  <c r="A416" i="10"/>
  <c r="E415" i="10"/>
  <c r="D415" i="10"/>
  <c r="C415" i="10"/>
  <c r="B415" i="10"/>
  <c r="A415" i="10"/>
  <c r="E414" i="10"/>
  <c r="D414" i="10"/>
  <c r="C414" i="10"/>
  <c r="B414" i="10"/>
  <c r="A414" i="10"/>
  <c r="E413" i="10"/>
  <c r="D413" i="10"/>
  <c r="C413" i="10"/>
  <c r="B413" i="10"/>
  <c r="A413" i="10"/>
  <c r="E412" i="10"/>
  <c r="D412" i="10"/>
  <c r="C412" i="10"/>
  <c r="B412" i="10"/>
  <c r="A412" i="10"/>
  <c r="E411" i="10"/>
  <c r="D411" i="10"/>
  <c r="C411" i="10"/>
  <c r="B411" i="10"/>
  <c r="A411" i="10"/>
  <c r="E410" i="10"/>
  <c r="D410" i="10"/>
  <c r="C410" i="10"/>
  <c r="B410" i="10"/>
  <c r="A410" i="10"/>
  <c r="E409" i="10"/>
  <c r="D409" i="10"/>
  <c r="C409" i="10"/>
  <c r="B409" i="10"/>
  <c r="A409" i="10"/>
  <c r="E408" i="10"/>
  <c r="D408" i="10"/>
  <c r="C408" i="10"/>
  <c r="B408" i="10"/>
  <c r="A408" i="10"/>
  <c r="E407" i="10"/>
  <c r="D407" i="10"/>
  <c r="C407" i="10"/>
  <c r="B407" i="10"/>
  <c r="A407" i="10"/>
  <c r="E406" i="10"/>
  <c r="D406" i="10"/>
  <c r="C406" i="10"/>
  <c r="B406" i="10"/>
  <c r="A406" i="10"/>
  <c r="E405" i="10"/>
  <c r="D405" i="10"/>
  <c r="C405" i="10"/>
  <c r="B405" i="10"/>
  <c r="A405" i="10"/>
  <c r="E404" i="10"/>
  <c r="D404" i="10"/>
  <c r="C404" i="10"/>
  <c r="B404" i="10"/>
  <c r="A404" i="10"/>
  <c r="E403" i="10"/>
  <c r="D403" i="10"/>
  <c r="C403" i="10"/>
  <c r="B403" i="10"/>
  <c r="A403" i="10"/>
  <c r="E402" i="10"/>
  <c r="D402" i="10"/>
  <c r="C402" i="10"/>
  <c r="B402" i="10"/>
  <c r="A402" i="10"/>
  <c r="E401" i="10"/>
  <c r="D401" i="10"/>
  <c r="C401" i="10"/>
  <c r="B401" i="10"/>
  <c r="A401" i="10"/>
  <c r="E400" i="10"/>
  <c r="D400" i="10"/>
  <c r="C400" i="10"/>
  <c r="B400" i="10"/>
  <c r="A400" i="10"/>
  <c r="E399" i="10"/>
  <c r="D399" i="10"/>
  <c r="C399" i="10"/>
  <c r="B399" i="10"/>
  <c r="A399" i="10"/>
  <c r="E398" i="10"/>
  <c r="D398" i="10"/>
  <c r="C398" i="10"/>
  <c r="B398" i="10"/>
  <c r="A398" i="10"/>
  <c r="E397" i="10"/>
  <c r="D397" i="10"/>
  <c r="C397" i="10"/>
  <c r="B397" i="10"/>
  <c r="A397" i="10"/>
  <c r="E396" i="10"/>
  <c r="D396" i="10"/>
  <c r="C396" i="10"/>
  <c r="B396" i="10"/>
  <c r="A396" i="10"/>
  <c r="E395" i="10"/>
  <c r="D395" i="10"/>
  <c r="C395" i="10"/>
  <c r="B395" i="10"/>
  <c r="A395" i="10"/>
  <c r="E394" i="10"/>
  <c r="D394" i="10"/>
  <c r="C394" i="10"/>
  <c r="B394" i="10"/>
  <c r="A394" i="10"/>
  <c r="E393" i="10"/>
  <c r="D393" i="10"/>
  <c r="C393" i="10"/>
  <c r="B393" i="10"/>
  <c r="A393" i="10"/>
  <c r="E392" i="10"/>
  <c r="D392" i="10"/>
  <c r="C392" i="10"/>
  <c r="B392" i="10"/>
  <c r="A392" i="10"/>
  <c r="E391" i="10"/>
  <c r="D391" i="10"/>
  <c r="C391" i="10"/>
  <c r="B391" i="10"/>
  <c r="A391" i="10"/>
  <c r="E390" i="10"/>
  <c r="D390" i="10"/>
  <c r="C390" i="10"/>
  <c r="B390" i="10"/>
  <c r="A390" i="10"/>
  <c r="E389" i="10"/>
  <c r="D389" i="10"/>
  <c r="C389" i="10"/>
  <c r="B389" i="10"/>
  <c r="A389" i="10"/>
  <c r="E388" i="10"/>
  <c r="D388" i="10"/>
  <c r="C388" i="10"/>
  <c r="B388" i="10"/>
  <c r="A388" i="10"/>
  <c r="E387" i="10"/>
  <c r="D387" i="10"/>
  <c r="C387" i="10"/>
  <c r="B387" i="10"/>
  <c r="A387" i="10"/>
  <c r="E386" i="10"/>
  <c r="D386" i="10"/>
  <c r="C386" i="10"/>
  <c r="B386" i="10"/>
  <c r="A386" i="10"/>
  <c r="E385" i="10"/>
  <c r="D385" i="10"/>
  <c r="C385" i="10"/>
  <c r="B385" i="10"/>
  <c r="A385" i="10"/>
  <c r="E384" i="10"/>
  <c r="D384" i="10"/>
  <c r="C384" i="10"/>
  <c r="B384" i="10"/>
  <c r="A384" i="10"/>
  <c r="E383" i="10"/>
  <c r="D383" i="10"/>
  <c r="C383" i="10"/>
  <c r="B383" i="10"/>
  <c r="A383" i="10"/>
  <c r="E382" i="10"/>
  <c r="D382" i="10"/>
  <c r="C382" i="10"/>
  <c r="B382" i="10"/>
  <c r="A382" i="10"/>
  <c r="E381" i="10"/>
  <c r="D381" i="10"/>
  <c r="C381" i="10"/>
  <c r="B381" i="10"/>
  <c r="A381" i="10"/>
  <c r="E380" i="10"/>
  <c r="D380" i="10"/>
  <c r="C380" i="10"/>
  <c r="B380" i="10"/>
  <c r="A380" i="10"/>
  <c r="E379" i="10"/>
  <c r="D379" i="10"/>
  <c r="C379" i="10"/>
  <c r="B379" i="10"/>
  <c r="A379" i="10"/>
  <c r="E378" i="10"/>
  <c r="D378" i="10"/>
  <c r="C378" i="10"/>
  <c r="B378" i="10"/>
  <c r="A378" i="10"/>
  <c r="E377" i="10"/>
  <c r="D377" i="10"/>
  <c r="C377" i="10"/>
  <c r="B377" i="10"/>
  <c r="A377" i="10"/>
  <c r="E376" i="10"/>
  <c r="D376" i="10"/>
  <c r="C376" i="10"/>
  <c r="B376" i="10"/>
  <c r="A376" i="10"/>
  <c r="E375" i="10"/>
  <c r="D375" i="10"/>
  <c r="C375" i="10"/>
  <c r="B375" i="10"/>
  <c r="A375" i="10"/>
  <c r="E374" i="10"/>
  <c r="D374" i="10"/>
  <c r="C374" i="10"/>
  <c r="B374" i="10"/>
  <c r="A374" i="10"/>
  <c r="E373" i="10"/>
  <c r="D373" i="10"/>
  <c r="C373" i="10"/>
  <c r="B373" i="10"/>
  <c r="A373" i="10"/>
  <c r="E372" i="10"/>
  <c r="D372" i="10"/>
  <c r="C372" i="10"/>
  <c r="B372" i="10"/>
  <c r="A372" i="10"/>
  <c r="E371" i="10"/>
  <c r="D371" i="10"/>
  <c r="C371" i="10"/>
  <c r="B371" i="10"/>
  <c r="A371" i="10"/>
  <c r="E370" i="10"/>
  <c r="D370" i="10"/>
  <c r="C370" i="10"/>
  <c r="B370" i="10"/>
  <c r="A370" i="10"/>
  <c r="E369" i="10"/>
  <c r="D369" i="10"/>
  <c r="C369" i="10"/>
  <c r="B369" i="10"/>
  <c r="A369" i="10"/>
  <c r="E368" i="10"/>
  <c r="D368" i="10"/>
  <c r="C368" i="10"/>
  <c r="B368" i="10"/>
  <c r="A368" i="10"/>
  <c r="E367" i="10"/>
  <c r="D367" i="10"/>
  <c r="C367" i="10"/>
  <c r="B367" i="10"/>
  <c r="A367" i="10"/>
  <c r="E366" i="10"/>
  <c r="D366" i="10"/>
  <c r="C366" i="10"/>
  <c r="B366" i="10"/>
  <c r="A366" i="10"/>
  <c r="E365" i="10"/>
  <c r="D365" i="10"/>
  <c r="C365" i="10"/>
  <c r="B365" i="10"/>
  <c r="A365" i="10"/>
  <c r="E364" i="10"/>
  <c r="D364" i="10"/>
  <c r="C364" i="10"/>
  <c r="B364" i="10"/>
  <c r="A364" i="10"/>
  <c r="E363" i="10"/>
  <c r="D363" i="10"/>
  <c r="C363" i="10"/>
  <c r="B363" i="10"/>
  <c r="A363" i="10"/>
  <c r="E362" i="10"/>
  <c r="D362" i="10"/>
  <c r="C362" i="10"/>
  <c r="B362" i="10"/>
  <c r="A362" i="10"/>
  <c r="E361" i="10"/>
  <c r="D361" i="10"/>
  <c r="C361" i="10"/>
  <c r="B361" i="10"/>
  <c r="A361" i="10"/>
  <c r="E360" i="10"/>
  <c r="D360" i="10"/>
  <c r="C360" i="10"/>
  <c r="B360" i="10"/>
  <c r="A360" i="10"/>
  <c r="E359" i="10"/>
  <c r="D359" i="10"/>
  <c r="C359" i="10"/>
  <c r="B359" i="10"/>
  <c r="A359" i="10"/>
  <c r="E358" i="10"/>
  <c r="D358" i="10"/>
  <c r="C358" i="10"/>
  <c r="B358" i="10"/>
  <c r="A358" i="10"/>
  <c r="E357" i="10"/>
  <c r="D357" i="10"/>
  <c r="C357" i="10"/>
  <c r="B357" i="10"/>
  <c r="A357" i="10"/>
  <c r="E356" i="10"/>
  <c r="D356" i="10"/>
  <c r="C356" i="10"/>
  <c r="B356" i="10"/>
  <c r="A356" i="10"/>
  <c r="E355" i="10"/>
  <c r="D355" i="10"/>
  <c r="C355" i="10"/>
  <c r="B355" i="10"/>
  <c r="A355" i="10"/>
  <c r="E354" i="10"/>
  <c r="D354" i="10"/>
  <c r="C354" i="10"/>
  <c r="B354" i="10"/>
  <c r="A354" i="10"/>
  <c r="E353" i="10"/>
  <c r="D353" i="10"/>
  <c r="C353" i="10"/>
  <c r="B353" i="10"/>
  <c r="A353" i="10"/>
  <c r="E352" i="10"/>
  <c r="D352" i="10"/>
  <c r="C352" i="10"/>
  <c r="B352" i="10"/>
  <c r="A352" i="10"/>
  <c r="E351" i="10"/>
  <c r="D351" i="10"/>
  <c r="C351" i="10"/>
  <c r="B351" i="10"/>
  <c r="A351" i="10"/>
  <c r="E350" i="10"/>
  <c r="D350" i="10"/>
  <c r="C350" i="10"/>
  <c r="B350" i="10"/>
  <c r="A350" i="10"/>
  <c r="E349" i="10"/>
  <c r="D349" i="10"/>
  <c r="C349" i="10"/>
  <c r="B349" i="10"/>
  <c r="A349" i="10"/>
  <c r="E348" i="10"/>
  <c r="D348" i="10"/>
  <c r="C348" i="10"/>
  <c r="B348" i="10"/>
  <c r="A348" i="10"/>
  <c r="E347" i="10"/>
  <c r="D347" i="10"/>
  <c r="C347" i="10"/>
  <c r="B347" i="10"/>
  <c r="A347" i="10"/>
  <c r="E346" i="10"/>
  <c r="D346" i="10"/>
  <c r="C346" i="10"/>
  <c r="B346" i="10"/>
  <c r="A346" i="10"/>
  <c r="E345" i="10"/>
  <c r="D345" i="10"/>
  <c r="C345" i="10"/>
  <c r="B345" i="10"/>
  <c r="A345" i="10"/>
  <c r="E344" i="10"/>
  <c r="D344" i="10"/>
  <c r="C344" i="10"/>
  <c r="B344" i="10"/>
  <c r="A344" i="10"/>
  <c r="E343" i="10"/>
  <c r="D343" i="10"/>
  <c r="C343" i="10"/>
  <c r="B343" i="10"/>
  <c r="A343" i="10"/>
  <c r="E342" i="10"/>
  <c r="D342" i="10"/>
  <c r="C342" i="10"/>
  <c r="B342" i="10"/>
  <c r="A342" i="10"/>
  <c r="E341" i="10"/>
  <c r="D341" i="10"/>
  <c r="C341" i="10"/>
  <c r="B341" i="10"/>
  <c r="A341" i="10"/>
  <c r="E340" i="10"/>
  <c r="D340" i="10"/>
  <c r="C340" i="10"/>
  <c r="B340" i="10"/>
  <c r="A340" i="10"/>
  <c r="E339" i="10"/>
  <c r="D339" i="10"/>
  <c r="C339" i="10"/>
  <c r="B339" i="10"/>
  <c r="A339" i="10"/>
  <c r="E338" i="10"/>
  <c r="D338" i="10"/>
  <c r="C338" i="10"/>
  <c r="B338" i="10"/>
  <c r="A338" i="10"/>
  <c r="E337" i="10"/>
  <c r="D337" i="10"/>
  <c r="C337" i="10"/>
  <c r="B337" i="10"/>
  <c r="A337" i="10"/>
  <c r="E336" i="10"/>
  <c r="D336" i="10"/>
  <c r="C336" i="10"/>
  <c r="B336" i="10"/>
  <c r="A336" i="10"/>
  <c r="E335" i="10"/>
  <c r="D335" i="10"/>
  <c r="C335" i="10"/>
  <c r="B335" i="10"/>
  <c r="A335" i="10"/>
  <c r="E334" i="10"/>
  <c r="D334" i="10"/>
  <c r="C334" i="10"/>
  <c r="B334" i="10"/>
  <c r="A334" i="10"/>
  <c r="E333" i="10"/>
  <c r="D333" i="10"/>
  <c r="C333" i="10"/>
  <c r="B333" i="10"/>
  <c r="A333" i="10"/>
  <c r="E332" i="10"/>
  <c r="D332" i="10"/>
  <c r="C332" i="10"/>
  <c r="B332" i="10"/>
  <c r="A332" i="10"/>
  <c r="E331" i="10"/>
  <c r="D331" i="10"/>
  <c r="C331" i="10"/>
  <c r="B331" i="10"/>
  <c r="A331" i="10"/>
  <c r="E330" i="10"/>
  <c r="D330" i="10"/>
  <c r="C330" i="10"/>
  <c r="B330" i="10"/>
  <c r="A330" i="10"/>
  <c r="E329" i="10"/>
  <c r="D329" i="10"/>
  <c r="C329" i="10"/>
  <c r="B329" i="10"/>
  <c r="A329" i="10"/>
  <c r="E328" i="10"/>
  <c r="D328" i="10"/>
  <c r="C328" i="10"/>
  <c r="B328" i="10"/>
  <c r="A328" i="10"/>
  <c r="E327" i="10"/>
  <c r="D327" i="10"/>
  <c r="C327" i="10"/>
  <c r="B327" i="10"/>
  <c r="A327" i="10"/>
  <c r="E326" i="10"/>
  <c r="D326" i="10"/>
  <c r="C326" i="10"/>
  <c r="B326" i="10"/>
  <c r="A326" i="10"/>
  <c r="E325" i="10"/>
  <c r="D325" i="10"/>
  <c r="C325" i="10"/>
  <c r="B325" i="10"/>
  <c r="A325" i="10"/>
  <c r="E324" i="10"/>
  <c r="D324" i="10"/>
  <c r="C324" i="10"/>
  <c r="B324" i="10"/>
  <c r="A324" i="10"/>
  <c r="E323" i="10"/>
  <c r="D323" i="10"/>
  <c r="C323" i="10"/>
  <c r="B323" i="10"/>
  <c r="A323" i="10"/>
  <c r="E322" i="10"/>
  <c r="D322" i="10"/>
  <c r="C322" i="10"/>
  <c r="B322" i="10"/>
  <c r="A322" i="10"/>
  <c r="E321" i="10"/>
  <c r="D321" i="10"/>
  <c r="C321" i="10"/>
  <c r="B321" i="10"/>
  <c r="A321" i="10"/>
  <c r="E320" i="10"/>
  <c r="D320" i="10"/>
  <c r="C320" i="10"/>
  <c r="B320" i="10"/>
  <c r="A320" i="10"/>
  <c r="E319" i="10"/>
  <c r="D319" i="10"/>
  <c r="C319" i="10"/>
  <c r="B319" i="10"/>
  <c r="A319" i="10"/>
  <c r="E318" i="10"/>
  <c r="D318" i="10"/>
  <c r="C318" i="10"/>
  <c r="B318" i="10"/>
  <c r="A318" i="10"/>
  <c r="E317" i="10"/>
  <c r="D317" i="10"/>
  <c r="C317" i="10"/>
  <c r="B317" i="10"/>
  <c r="A317" i="10"/>
  <c r="E316" i="10"/>
  <c r="D316" i="10"/>
  <c r="C316" i="10"/>
  <c r="B316" i="10"/>
  <c r="A316" i="10"/>
  <c r="E315" i="10"/>
  <c r="D315" i="10"/>
  <c r="C315" i="10"/>
  <c r="B315" i="10"/>
  <c r="A315" i="10"/>
  <c r="E314" i="10"/>
  <c r="D314" i="10"/>
  <c r="C314" i="10"/>
  <c r="B314" i="10"/>
  <c r="A314" i="10"/>
  <c r="E313" i="10"/>
  <c r="D313" i="10"/>
  <c r="C313" i="10"/>
  <c r="B313" i="10"/>
  <c r="A313" i="10"/>
  <c r="E312" i="10"/>
  <c r="D312" i="10"/>
  <c r="C312" i="10"/>
  <c r="B312" i="10"/>
  <c r="A312" i="10"/>
  <c r="E311" i="10"/>
  <c r="D311" i="10"/>
  <c r="C311" i="10"/>
  <c r="B311" i="10"/>
  <c r="A311" i="10"/>
  <c r="E310" i="10"/>
  <c r="D310" i="10"/>
  <c r="C310" i="10"/>
  <c r="B310" i="10"/>
  <c r="A310" i="10"/>
  <c r="E309" i="10"/>
  <c r="D309" i="10"/>
  <c r="C309" i="10"/>
  <c r="B309" i="10"/>
  <c r="A309" i="10"/>
  <c r="E308" i="10"/>
  <c r="D308" i="10"/>
  <c r="C308" i="10"/>
  <c r="B308" i="10"/>
  <c r="A308" i="10"/>
  <c r="E307" i="10"/>
  <c r="D307" i="10"/>
  <c r="C307" i="10"/>
  <c r="B307" i="10"/>
  <c r="A307" i="10"/>
  <c r="E306" i="10"/>
  <c r="D306" i="10"/>
  <c r="C306" i="10"/>
  <c r="B306" i="10"/>
  <c r="A306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C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C2" i="10"/>
  <c r="B2" i="10"/>
  <c r="A2" i="10"/>
  <c r="E191" i="9"/>
  <c r="D191" i="9"/>
  <c r="C191" i="9"/>
  <c r="B191" i="9"/>
  <c r="A191" i="9"/>
  <c r="E190" i="9"/>
  <c r="D190" i="9"/>
  <c r="C190" i="9"/>
  <c r="B190" i="9"/>
  <c r="A190" i="9"/>
  <c r="E189" i="9"/>
  <c r="D189" i="9"/>
  <c r="C189" i="9"/>
  <c r="B189" i="9"/>
  <c r="A189" i="9"/>
  <c r="E188" i="9"/>
  <c r="D188" i="9"/>
  <c r="C188" i="9"/>
  <c r="B188" i="9"/>
  <c r="A188" i="9"/>
  <c r="E187" i="9"/>
  <c r="D187" i="9"/>
  <c r="C187" i="9"/>
  <c r="B187" i="9"/>
  <c r="A187" i="9"/>
  <c r="E186" i="9"/>
  <c r="D186" i="9"/>
  <c r="C186" i="9"/>
  <c r="B186" i="9"/>
  <c r="A186" i="9"/>
  <c r="E185" i="9"/>
  <c r="D185" i="9"/>
  <c r="C185" i="9"/>
  <c r="B185" i="9"/>
  <c r="A185" i="9"/>
  <c r="E184" i="9"/>
  <c r="D184" i="9"/>
  <c r="C184" i="9"/>
  <c r="B184" i="9"/>
  <c r="A184" i="9"/>
  <c r="E183" i="9"/>
  <c r="D183" i="9"/>
  <c r="C183" i="9"/>
  <c r="B183" i="9"/>
  <c r="A183" i="9"/>
  <c r="E182" i="9"/>
  <c r="D182" i="9"/>
  <c r="C182" i="9"/>
  <c r="B182" i="9"/>
  <c r="A182" i="9"/>
  <c r="E181" i="9"/>
  <c r="D181" i="9"/>
  <c r="C181" i="9"/>
  <c r="B181" i="9"/>
  <c r="A181" i="9"/>
  <c r="E180" i="9"/>
  <c r="D180" i="9"/>
  <c r="C180" i="9"/>
  <c r="B180" i="9"/>
  <c r="A180" i="9"/>
  <c r="E179" i="9"/>
  <c r="D179" i="9"/>
  <c r="C179" i="9"/>
  <c r="B179" i="9"/>
  <c r="A179" i="9"/>
  <c r="E178" i="9"/>
  <c r="D178" i="9"/>
  <c r="C178" i="9"/>
  <c r="B178" i="9"/>
  <c r="A178" i="9"/>
  <c r="E177" i="9"/>
  <c r="D177" i="9"/>
  <c r="C177" i="9"/>
  <c r="B177" i="9"/>
  <c r="A177" i="9"/>
  <c r="E176" i="9"/>
  <c r="D176" i="9"/>
  <c r="C176" i="9"/>
  <c r="B176" i="9"/>
  <c r="A176" i="9"/>
  <c r="E175" i="9"/>
  <c r="D175" i="9"/>
  <c r="C175" i="9"/>
  <c r="B175" i="9"/>
  <c r="A175" i="9"/>
  <c r="E174" i="9"/>
  <c r="D174" i="9"/>
  <c r="C174" i="9"/>
  <c r="B174" i="9"/>
  <c r="A174" i="9"/>
  <c r="E173" i="9"/>
  <c r="D173" i="9"/>
  <c r="C173" i="9"/>
  <c r="B173" i="9"/>
  <c r="A173" i="9"/>
  <c r="E172" i="9"/>
  <c r="D172" i="9"/>
  <c r="C172" i="9"/>
  <c r="B172" i="9"/>
  <c r="A172" i="9"/>
  <c r="E171" i="9"/>
  <c r="D171" i="9"/>
  <c r="C171" i="9"/>
  <c r="B171" i="9"/>
  <c r="A171" i="9"/>
  <c r="E170" i="9"/>
  <c r="D170" i="9"/>
  <c r="C170" i="9"/>
  <c r="B170" i="9"/>
  <c r="A170" i="9"/>
  <c r="E169" i="9"/>
  <c r="D169" i="9"/>
  <c r="C169" i="9"/>
  <c r="B169" i="9"/>
  <c r="A169" i="9"/>
  <c r="E168" i="9"/>
  <c r="D168" i="9"/>
  <c r="C168" i="9"/>
  <c r="B168" i="9"/>
  <c r="A168" i="9"/>
  <c r="E167" i="9"/>
  <c r="D167" i="9"/>
  <c r="C167" i="9"/>
  <c r="B167" i="9"/>
  <c r="A167" i="9"/>
  <c r="E166" i="9"/>
  <c r="D166" i="9"/>
  <c r="C166" i="9"/>
  <c r="B166" i="9"/>
  <c r="A166" i="9"/>
  <c r="E165" i="9"/>
  <c r="D165" i="9"/>
  <c r="C165" i="9"/>
  <c r="B165" i="9"/>
  <c r="A165" i="9"/>
  <c r="E164" i="9"/>
  <c r="D164" i="9"/>
  <c r="C164" i="9"/>
  <c r="B164" i="9"/>
  <c r="A164" i="9"/>
  <c r="E163" i="9"/>
  <c r="D163" i="9"/>
  <c r="C163" i="9"/>
  <c r="B163" i="9"/>
  <c r="A163" i="9"/>
  <c r="E162" i="9"/>
  <c r="D162" i="9"/>
  <c r="C162" i="9"/>
  <c r="B162" i="9"/>
  <c r="A162" i="9"/>
  <c r="E161" i="9"/>
  <c r="D161" i="9"/>
  <c r="C161" i="9"/>
  <c r="B161" i="9"/>
  <c r="A161" i="9"/>
  <c r="E160" i="9"/>
  <c r="D160" i="9"/>
  <c r="C160" i="9"/>
  <c r="B160" i="9"/>
  <c r="A160" i="9"/>
  <c r="E159" i="9"/>
  <c r="D159" i="9"/>
  <c r="C159" i="9"/>
  <c r="B159" i="9"/>
  <c r="A159" i="9"/>
  <c r="E158" i="9"/>
  <c r="D158" i="9"/>
  <c r="C158" i="9"/>
  <c r="B158" i="9"/>
  <c r="A158" i="9"/>
  <c r="E157" i="9"/>
  <c r="D157" i="9"/>
  <c r="C157" i="9"/>
  <c r="B157" i="9"/>
  <c r="A157" i="9"/>
  <c r="E156" i="9"/>
  <c r="D156" i="9"/>
  <c r="C156" i="9"/>
  <c r="B156" i="9"/>
  <c r="A156" i="9"/>
  <c r="E155" i="9"/>
  <c r="D155" i="9"/>
  <c r="C155" i="9"/>
  <c r="B155" i="9"/>
  <c r="A155" i="9"/>
  <c r="E154" i="9"/>
  <c r="D154" i="9"/>
  <c r="C154" i="9"/>
  <c r="B154" i="9"/>
  <c r="A154" i="9"/>
  <c r="E153" i="9"/>
  <c r="D153" i="9"/>
  <c r="C153" i="9"/>
  <c r="B153" i="9"/>
  <c r="A153" i="9"/>
  <c r="E152" i="9"/>
  <c r="D152" i="9"/>
  <c r="C152" i="9"/>
  <c r="B152" i="9"/>
  <c r="A152" i="9"/>
  <c r="E151" i="9"/>
  <c r="D151" i="9"/>
  <c r="C151" i="9"/>
  <c r="B151" i="9"/>
  <c r="A151" i="9"/>
  <c r="E150" i="9"/>
  <c r="D150" i="9"/>
  <c r="C150" i="9"/>
  <c r="B150" i="9"/>
  <c r="A150" i="9"/>
  <c r="E149" i="9"/>
  <c r="D149" i="9"/>
  <c r="C149" i="9"/>
  <c r="B149" i="9"/>
  <c r="A149" i="9"/>
  <c r="E148" i="9"/>
  <c r="D148" i="9"/>
  <c r="C148" i="9"/>
  <c r="B148" i="9"/>
  <c r="A148" i="9"/>
  <c r="E147" i="9"/>
  <c r="D147" i="9"/>
  <c r="C147" i="9"/>
  <c r="B147" i="9"/>
  <c r="A147" i="9"/>
  <c r="E146" i="9"/>
  <c r="D146" i="9"/>
  <c r="C146" i="9"/>
  <c r="B146" i="9"/>
  <c r="A146" i="9"/>
  <c r="E145" i="9"/>
  <c r="D145" i="9"/>
  <c r="C145" i="9"/>
  <c r="B145" i="9"/>
  <c r="A145" i="9"/>
  <c r="E144" i="9"/>
  <c r="D144" i="9"/>
  <c r="C144" i="9"/>
  <c r="B144" i="9"/>
  <c r="A144" i="9"/>
  <c r="E143" i="9"/>
  <c r="D143" i="9"/>
  <c r="C143" i="9"/>
  <c r="B143" i="9"/>
  <c r="A143" i="9"/>
  <c r="E142" i="9"/>
  <c r="D142" i="9"/>
  <c r="C142" i="9"/>
  <c r="B142" i="9"/>
  <c r="A142" i="9"/>
  <c r="E141" i="9"/>
  <c r="D141" i="9"/>
  <c r="C141" i="9"/>
  <c r="B141" i="9"/>
  <c r="A141" i="9"/>
  <c r="E140" i="9"/>
  <c r="D140" i="9"/>
  <c r="C140" i="9"/>
  <c r="B140" i="9"/>
  <c r="A140" i="9"/>
  <c r="E139" i="9"/>
  <c r="D139" i="9"/>
  <c r="C139" i="9"/>
  <c r="B139" i="9"/>
  <c r="A139" i="9"/>
  <c r="E138" i="9"/>
  <c r="D138" i="9"/>
  <c r="C138" i="9"/>
  <c r="B138" i="9"/>
  <c r="A138" i="9"/>
  <c r="E137" i="9"/>
  <c r="D137" i="9"/>
  <c r="C137" i="9"/>
  <c r="B137" i="9"/>
  <c r="A137" i="9"/>
  <c r="E136" i="9"/>
  <c r="D136" i="9"/>
  <c r="C136" i="9"/>
  <c r="B136" i="9"/>
  <c r="A136" i="9"/>
  <c r="E135" i="9"/>
  <c r="D135" i="9"/>
  <c r="C135" i="9"/>
  <c r="B135" i="9"/>
  <c r="A135" i="9"/>
  <c r="E134" i="9"/>
  <c r="D134" i="9"/>
  <c r="C134" i="9"/>
  <c r="B134" i="9"/>
  <c r="A134" i="9"/>
  <c r="E133" i="9"/>
  <c r="D133" i="9"/>
  <c r="C133" i="9"/>
  <c r="B133" i="9"/>
  <c r="A133" i="9"/>
  <c r="E132" i="9"/>
  <c r="D132" i="9"/>
  <c r="C132" i="9"/>
  <c r="B132" i="9"/>
  <c r="A132" i="9"/>
  <c r="E131" i="9"/>
  <c r="D131" i="9"/>
  <c r="C131" i="9"/>
  <c r="B131" i="9"/>
  <c r="A131" i="9"/>
  <c r="E130" i="9"/>
  <c r="D130" i="9"/>
  <c r="C130" i="9"/>
  <c r="B130" i="9"/>
  <c r="A130" i="9"/>
  <c r="E129" i="9"/>
  <c r="D129" i="9"/>
  <c r="C129" i="9"/>
  <c r="B129" i="9"/>
  <c r="A129" i="9"/>
  <c r="E128" i="9"/>
  <c r="D128" i="9"/>
  <c r="C128" i="9"/>
  <c r="B128" i="9"/>
  <c r="A128" i="9"/>
  <c r="E127" i="9"/>
  <c r="D127" i="9"/>
  <c r="C127" i="9"/>
  <c r="B127" i="9"/>
  <c r="A127" i="9"/>
  <c r="E126" i="9"/>
  <c r="D126" i="9"/>
  <c r="C126" i="9"/>
  <c r="B126" i="9"/>
  <c r="A126" i="9"/>
  <c r="E125" i="9"/>
  <c r="D125" i="9"/>
  <c r="C125" i="9"/>
  <c r="B125" i="9"/>
  <c r="A125" i="9"/>
  <c r="E124" i="9"/>
  <c r="D124" i="9"/>
  <c r="C124" i="9"/>
  <c r="B124" i="9"/>
  <c r="A124" i="9"/>
  <c r="E123" i="9"/>
  <c r="D123" i="9"/>
  <c r="C123" i="9"/>
  <c r="B123" i="9"/>
  <c r="A123" i="9"/>
  <c r="E122" i="9"/>
  <c r="D122" i="9"/>
  <c r="C122" i="9"/>
  <c r="B122" i="9"/>
  <c r="A122" i="9"/>
  <c r="E121" i="9"/>
  <c r="D121" i="9"/>
  <c r="C121" i="9"/>
  <c r="B121" i="9"/>
  <c r="A121" i="9"/>
  <c r="E120" i="9"/>
  <c r="D120" i="9"/>
  <c r="C120" i="9"/>
  <c r="B120" i="9"/>
  <c r="A120" i="9"/>
  <c r="E119" i="9"/>
  <c r="D119" i="9"/>
  <c r="C119" i="9"/>
  <c r="B119" i="9"/>
  <c r="A119" i="9"/>
  <c r="E118" i="9"/>
  <c r="D118" i="9"/>
  <c r="C118" i="9"/>
  <c r="B118" i="9"/>
  <c r="A118" i="9"/>
  <c r="E117" i="9"/>
  <c r="D117" i="9"/>
  <c r="C117" i="9"/>
  <c r="B117" i="9"/>
  <c r="A117" i="9"/>
  <c r="E116" i="9"/>
  <c r="D116" i="9"/>
  <c r="C116" i="9"/>
  <c r="B116" i="9"/>
  <c r="A116" i="9"/>
  <c r="E115" i="9"/>
  <c r="D115" i="9"/>
  <c r="C115" i="9"/>
  <c r="B115" i="9"/>
  <c r="A115" i="9"/>
  <c r="E114" i="9"/>
  <c r="D114" i="9"/>
  <c r="C114" i="9"/>
  <c r="B114" i="9"/>
  <c r="A114" i="9"/>
  <c r="E113" i="9"/>
  <c r="D113" i="9"/>
  <c r="C113" i="9"/>
  <c r="B113" i="9"/>
  <c r="A113" i="9"/>
  <c r="E112" i="9"/>
  <c r="D112" i="9"/>
  <c r="C112" i="9"/>
  <c r="B112" i="9"/>
  <c r="A112" i="9"/>
  <c r="E111" i="9"/>
  <c r="D111" i="9"/>
  <c r="C111" i="9"/>
  <c r="B111" i="9"/>
  <c r="A111" i="9"/>
  <c r="E110" i="9"/>
  <c r="D110" i="9"/>
  <c r="C110" i="9"/>
  <c r="B110" i="9"/>
  <c r="A110" i="9"/>
  <c r="E109" i="9"/>
  <c r="D109" i="9"/>
  <c r="C109" i="9"/>
  <c r="B109" i="9"/>
  <c r="A109" i="9"/>
  <c r="E108" i="9"/>
  <c r="D108" i="9"/>
  <c r="C108" i="9"/>
  <c r="B108" i="9"/>
  <c r="A108" i="9"/>
  <c r="E107" i="9"/>
  <c r="D107" i="9"/>
  <c r="C107" i="9"/>
  <c r="B107" i="9"/>
  <c r="A107" i="9"/>
  <c r="E106" i="9"/>
  <c r="D106" i="9"/>
  <c r="C106" i="9"/>
  <c r="B106" i="9"/>
  <c r="A106" i="9"/>
  <c r="E105" i="9"/>
  <c r="D105" i="9"/>
  <c r="C105" i="9"/>
  <c r="B105" i="9"/>
  <c r="A105" i="9"/>
  <c r="E104" i="9"/>
  <c r="D104" i="9"/>
  <c r="C104" i="9"/>
  <c r="B104" i="9"/>
  <c r="A104" i="9"/>
  <c r="E103" i="9"/>
  <c r="D103" i="9"/>
  <c r="C103" i="9"/>
  <c r="B103" i="9"/>
  <c r="A103" i="9"/>
  <c r="E102" i="9"/>
  <c r="D102" i="9"/>
  <c r="C102" i="9"/>
  <c r="B102" i="9"/>
  <c r="A102" i="9"/>
  <c r="E101" i="9"/>
  <c r="D101" i="9"/>
  <c r="C101" i="9"/>
  <c r="B101" i="9"/>
  <c r="A101" i="9"/>
  <c r="E100" i="9"/>
  <c r="D100" i="9"/>
  <c r="C100" i="9"/>
  <c r="B100" i="9"/>
  <c r="A100" i="9"/>
  <c r="E99" i="9"/>
  <c r="D99" i="9"/>
  <c r="C99" i="9"/>
  <c r="B99" i="9"/>
  <c r="A99" i="9"/>
  <c r="E98" i="9"/>
  <c r="D98" i="9"/>
  <c r="C98" i="9"/>
  <c r="B98" i="9"/>
  <c r="A98" i="9"/>
  <c r="E97" i="9"/>
  <c r="D97" i="9"/>
  <c r="C97" i="9"/>
  <c r="B97" i="9"/>
  <c r="A97" i="9"/>
  <c r="E96" i="9"/>
  <c r="D96" i="9"/>
  <c r="C96" i="9"/>
  <c r="B96" i="9"/>
  <c r="A96" i="9"/>
  <c r="E95" i="9"/>
  <c r="D95" i="9"/>
  <c r="C95" i="9"/>
  <c r="B95" i="9"/>
  <c r="A95" i="9"/>
  <c r="E94" i="9"/>
  <c r="D94" i="9"/>
  <c r="C94" i="9"/>
  <c r="B94" i="9"/>
  <c r="A94" i="9"/>
  <c r="E93" i="9"/>
  <c r="D93" i="9"/>
  <c r="C93" i="9"/>
  <c r="B93" i="9"/>
  <c r="A93" i="9"/>
  <c r="E92" i="9"/>
  <c r="D92" i="9"/>
  <c r="C92" i="9"/>
  <c r="B92" i="9"/>
  <c r="A92" i="9"/>
  <c r="E91" i="9"/>
  <c r="D91" i="9"/>
  <c r="C91" i="9"/>
  <c r="B91" i="9"/>
  <c r="A91" i="9"/>
  <c r="E90" i="9"/>
  <c r="D90" i="9"/>
  <c r="C90" i="9"/>
  <c r="B90" i="9"/>
  <c r="A90" i="9"/>
  <c r="E89" i="9"/>
  <c r="D89" i="9"/>
  <c r="C89" i="9"/>
  <c r="B89" i="9"/>
  <c r="A89" i="9"/>
  <c r="E88" i="9"/>
  <c r="D88" i="9"/>
  <c r="C88" i="9"/>
  <c r="B88" i="9"/>
  <c r="A88" i="9"/>
  <c r="E87" i="9"/>
  <c r="D87" i="9"/>
  <c r="C87" i="9"/>
  <c r="B87" i="9"/>
  <c r="A87" i="9"/>
  <c r="E86" i="9"/>
  <c r="D86" i="9"/>
  <c r="C86" i="9"/>
  <c r="B86" i="9"/>
  <c r="A86" i="9"/>
  <c r="E85" i="9"/>
  <c r="D85" i="9"/>
  <c r="C85" i="9"/>
  <c r="B85" i="9"/>
  <c r="A85" i="9"/>
  <c r="E84" i="9"/>
  <c r="D84" i="9"/>
  <c r="C84" i="9"/>
  <c r="B84" i="9"/>
  <c r="A84" i="9"/>
  <c r="E83" i="9"/>
  <c r="D83" i="9"/>
  <c r="C83" i="9"/>
  <c r="B83" i="9"/>
  <c r="A83" i="9"/>
  <c r="E82" i="9"/>
  <c r="D82" i="9"/>
  <c r="C82" i="9"/>
  <c r="B82" i="9"/>
  <c r="A82" i="9"/>
  <c r="E81" i="9"/>
  <c r="D81" i="9"/>
  <c r="C81" i="9"/>
  <c r="B81" i="9"/>
  <c r="A81" i="9"/>
  <c r="E80" i="9"/>
  <c r="D80" i="9"/>
  <c r="C80" i="9"/>
  <c r="B80" i="9"/>
  <c r="A80" i="9"/>
  <c r="E79" i="9"/>
  <c r="D79" i="9"/>
  <c r="C79" i="9"/>
  <c r="B79" i="9"/>
  <c r="A79" i="9"/>
  <c r="E78" i="9"/>
  <c r="D78" i="9"/>
  <c r="C78" i="9"/>
  <c r="B78" i="9"/>
  <c r="A78" i="9"/>
  <c r="E77" i="9"/>
  <c r="D77" i="9"/>
  <c r="C77" i="9"/>
  <c r="B77" i="9"/>
  <c r="A77" i="9"/>
  <c r="E76" i="9"/>
  <c r="D76" i="9"/>
  <c r="C76" i="9"/>
  <c r="B76" i="9"/>
  <c r="A76" i="9"/>
  <c r="E75" i="9"/>
  <c r="D75" i="9"/>
  <c r="C75" i="9"/>
  <c r="B75" i="9"/>
  <c r="A75" i="9"/>
  <c r="E74" i="9"/>
  <c r="D74" i="9"/>
  <c r="C74" i="9"/>
  <c r="B74" i="9"/>
  <c r="A74" i="9"/>
  <c r="E73" i="9"/>
  <c r="D73" i="9"/>
  <c r="C73" i="9"/>
  <c r="B73" i="9"/>
  <c r="A73" i="9"/>
  <c r="E72" i="9"/>
  <c r="D72" i="9"/>
  <c r="C72" i="9"/>
  <c r="B72" i="9"/>
  <c r="A72" i="9"/>
  <c r="E71" i="9"/>
  <c r="D71" i="9"/>
  <c r="C71" i="9"/>
  <c r="B71" i="9"/>
  <c r="A71" i="9"/>
  <c r="E70" i="9"/>
  <c r="D70" i="9"/>
  <c r="C70" i="9"/>
  <c r="B70" i="9"/>
  <c r="A70" i="9"/>
  <c r="E69" i="9"/>
  <c r="D69" i="9"/>
  <c r="C69" i="9"/>
  <c r="B69" i="9"/>
  <c r="A69" i="9"/>
  <c r="E68" i="9"/>
  <c r="D68" i="9"/>
  <c r="C68" i="9"/>
  <c r="B68" i="9"/>
  <c r="A68" i="9"/>
  <c r="E67" i="9"/>
  <c r="D67" i="9"/>
  <c r="C67" i="9"/>
  <c r="B67" i="9"/>
  <c r="A67" i="9"/>
  <c r="E66" i="9"/>
  <c r="D66" i="9"/>
  <c r="C66" i="9"/>
  <c r="B66" i="9"/>
  <c r="A66" i="9"/>
  <c r="E65" i="9"/>
  <c r="D65" i="9"/>
  <c r="C65" i="9"/>
  <c r="B65" i="9"/>
  <c r="A65" i="9"/>
  <c r="E64" i="9"/>
  <c r="D64" i="9"/>
  <c r="C64" i="9"/>
  <c r="B64" i="9"/>
  <c r="A64" i="9"/>
  <c r="E63" i="9"/>
  <c r="D63" i="9"/>
  <c r="C63" i="9"/>
  <c r="B63" i="9"/>
  <c r="A63" i="9"/>
  <c r="E62" i="9"/>
  <c r="D62" i="9"/>
  <c r="C62" i="9"/>
  <c r="B62" i="9"/>
  <c r="A62" i="9"/>
  <c r="E61" i="9"/>
  <c r="D61" i="9"/>
  <c r="C61" i="9"/>
  <c r="B61" i="9"/>
  <c r="A61" i="9"/>
  <c r="E60" i="9"/>
  <c r="D60" i="9"/>
  <c r="C60" i="9"/>
  <c r="B60" i="9"/>
  <c r="A60" i="9"/>
  <c r="E59" i="9"/>
  <c r="D59" i="9"/>
  <c r="C59" i="9"/>
  <c r="B59" i="9"/>
  <c r="A59" i="9"/>
  <c r="E58" i="9"/>
  <c r="D58" i="9"/>
  <c r="C58" i="9"/>
  <c r="B58" i="9"/>
  <c r="A58" i="9"/>
  <c r="E57" i="9"/>
  <c r="D57" i="9"/>
  <c r="C57" i="9"/>
  <c r="B57" i="9"/>
  <c r="A57" i="9"/>
  <c r="E56" i="9"/>
  <c r="D56" i="9"/>
  <c r="C56" i="9"/>
  <c r="B56" i="9"/>
  <c r="A56" i="9"/>
  <c r="E55" i="9"/>
  <c r="D55" i="9"/>
  <c r="C55" i="9"/>
  <c r="B55" i="9"/>
  <c r="A55" i="9"/>
  <c r="E54" i="9"/>
  <c r="D54" i="9"/>
  <c r="C54" i="9"/>
  <c r="B54" i="9"/>
  <c r="A54" i="9"/>
  <c r="E53" i="9"/>
  <c r="D53" i="9"/>
  <c r="C53" i="9"/>
  <c r="B53" i="9"/>
  <c r="A53" i="9"/>
  <c r="E52" i="9"/>
  <c r="D52" i="9"/>
  <c r="C52" i="9"/>
  <c r="B52" i="9"/>
  <c r="A52" i="9"/>
  <c r="E51" i="9"/>
  <c r="D51" i="9"/>
  <c r="C51" i="9"/>
  <c r="B51" i="9"/>
  <c r="A51" i="9"/>
  <c r="E50" i="9"/>
  <c r="D50" i="9"/>
  <c r="C50" i="9"/>
  <c r="B50" i="9"/>
  <c r="A50" i="9"/>
  <c r="E49" i="9"/>
  <c r="D49" i="9"/>
  <c r="C49" i="9"/>
  <c r="B49" i="9"/>
  <c r="A49" i="9"/>
  <c r="E48" i="9"/>
  <c r="D48" i="9"/>
  <c r="C48" i="9"/>
  <c r="B48" i="9"/>
  <c r="A48" i="9"/>
  <c r="E47" i="9"/>
  <c r="D47" i="9"/>
  <c r="C47" i="9"/>
  <c r="B47" i="9"/>
  <c r="A47" i="9"/>
  <c r="E46" i="9"/>
  <c r="D46" i="9"/>
  <c r="C46" i="9"/>
  <c r="B46" i="9"/>
  <c r="A46" i="9"/>
  <c r="E45" i="9"/>
  <c r="D45" i="9"/>
  <c r="C45" i="9"/>
  <c r="B45" i="9"/>
  <c r="A45" i="9"/>
  <c r="E44" i="9"/>
  <c r="D44" i="9"/>
  <c r="C44" i="9"/>
  <c r="B44" i="9"/>
  <c r="A44" i="9"/>
  <c r="E43" i="9"/>
  <c r="D43" i="9"/>
  <c r="C43" i="9"/>
  <c r="B43" i="9"/>
  <c r="A43" i="9"/>
  <c r="E42" i="9"/>
  <c r="D42" i="9"/>
  <c r="C42" i="9"/>
  <c r="B42" i="9"/>
  <c r="A42" i="9"/>
  <c r="E41" i="9"/>
  <c r="D41" i="9"/>
  <c r="C41" i="9"/>
  <c r="B41" i="9"/>
  <c r="A41" i="9"/>
  <c r="E40" i="9"/>
  <c r="D40" i="9"/>
  <c r="C40" i="9"/>
  <c r="B40" i="9"/>
  <c r="A40" i="9"/>
  <c r="E39" i="9"/>
  <c r="D39" i="9"/>
  <c r="C39" i="9"/>
  <c r="B39" i="9"/>
  <c r="A39" i="9"/>
  <c r="E38" i="9"/>
  <c r="D38" i="9"/>
  <c r="C38" i="9"/>
  <c r="B38" i="9"/>
  <c r="A38" i="9"/>
  <c r="E37" i="9"/>
  <c r="D37" i="9"/>
  <c r="C37" i="9"/>
  <c r="B37" i="9"/>
  <c r="A37" i="9"/>
  <c r="E36" i="9"/>
  <c r="D36" i="9"/>
  <c r="C36" i="9"/>
  <c r="B36" i="9"/>
  <c r="A36" i="9"/>
  <c r="E35" i="9"/>
  <c r="D35" i="9"/>
  <c r="C35" i="9"/>
  <c r="B35" i="9"/>
  <c r="A35" i="9"/>
  <c r="E34" i="9"/>
  <c r="D34" i="9"/>
  <c r="C34" i="9"/>
  <c r="B34" i="9"/>
  <c r="A34" i="9"/>
  <c r="E33" i="9"/>
  <c r="D33" i="9"/>
  <c r="C33" i="9"/>
  <c r="B33" i="9"/>
  <c r="A33" i="9"/>
  <c r="E32" i="9"/>
  <c r="D32" i="9"/>
  <c r="C32" i="9"/>
  <c r="B32" i="9"/>
  <c r="A32" i="9"/>
  <c r="E31" i="9"/>
  <c r="D31" i="9"/>
  <c r="C31" i="9"/>
  <c r="B31" i="9"/>
  <c r="A31" i="9"/>
  <c r="E30" i="9"/>
  <c r="D30" i="9"/>
  <c r="C30" i="9"/>
  <c r="B30" i="9"/>
  <c r="A30" i="9"/>
  <c r="E29" i="9"/>
  <c r="D29" i="9"/>
  <c r="C29" i="9"/>
  <c r="B29" i="9"/>
  <c r="A29" i="9"/>
  <c r="E28" i="9"/>
  <c r="D28" i="9"/>
  <c r="C28" i="9"/>
  <c r="B28" i="9"/>
  <c r="A28" i="9"/>
  <c r="E27" i="9"/>
  <c r="D27" i="9"/>
  <c r="C27" i="9"/>
  <c r="B27" i="9"/>
  <c r="A27" i="9"/>
  <c r="E26" i="9"/>
  <c r="D26" i="9"/>
  <c r="C26" i="9"/>
  <c r="B26" i="9"/>
  <c r="A26" i="9"/>
  <c r="E25" i="9"/>
  <c r="D25" i="9"/>
  <c r="C25" i="9"/>
  <c r="B25" i="9"/>
  <c r="A25" i="9"/>
  <c r="E24" i="9"/>
  <c r="D24" i="9"/>
  <c r="C24" i="9"/>
  <c r="B24" i="9"/>
  <c r="A24" i="9"/>
  <c r="E23" i="9"/>
  <c r="D23" i="9"/>
  <c r="C23" i="9"/>
  <c r="B23" i="9"/>
  <c r="A23" i="9"/>
  <c r="E22" i="9"/>
  <c r="D22" i="9"/>
  <c r="C22" i="9"/>
  <c r="B22" i="9"/>
  <c r="A22" i="9"/>
  <c r="E21" i="9"/>
  <c r="D21" i="9"/>
  <c r="C21" i="9"/>
  <c r="B21" i="9"/>
  <c r="A21" i="9"/>
  <c r="E20" i="9"/>
  <c r="D20" i="9"/>
  <c r="C20" i="9"/>
  <c r="B20" i="9"/>
  <c r="A20" i="9"/>
  <c r="E19" i="9"/>
  <c r="D19" i="9"/>
  <c r="C19" i="9"/>
  <c r="B19" i="9"/>
  <c r="A19" i="9"/>
  <c r="E18" i="9"/>
  <c r="D18" i="9"/>
  <c r="C18" i="9"/>
  <c r="B18" i="9"/>
  <c r="A18" i="9"/>
  <c r="E17" i="9"/>
  <c r="D17" i="9"/>
  <c r="C17" i="9"/>
  <c r="B17" i="9"/>
  <c r="A17" i="9"/>
  <c r="E16" i="9"/>
  <c r="D16" i="9"/>
  <c r="C16" i="9"/>
  <c r="B16" i="9"/>
  <c r="A16" i="9"/>
  <c r="E15" i="9"/>
  <c r="D15" i="9"/>
  <c r="C15" i="9"/>
  <c r="B15" i="9"/>
  <c r="A15" i="9"/>
  <c r="E14" i="9"/>
  <c r="D14" i="9"/>
  <c r="C14" i="9"/>
  <c r="B14" i="9"/>
  <c r="A14" i="9"/>
  <c r="E13" i="9"/>
  <c r="D13" i="9"/>
  <c r="C13" i="9"/>
  <c r="B13" i="9"/>
  <c r="A13" i="9"/>
  <c r="E12" i="9"/>
  <c r="D12" i="9"/>
  <c r="C12" i="9"/>
  <c r="B12" i="9"/>
  <c r="A12" i="9"/>
  <c r="E11" i="9"/>
  <c r="D11" i="9"/>
  <c r="C11" i="9"/>
  <c r="B11" i="9"/>
  <c r="A11" i="9"/>
  <c r="E10" i="9"/>
  <c r="D10" i="9"/>
  <c r="C10" i="9"/>
  <c r="B10" i="9"/>
  <c r="A10" i="9"/>
  <c r="E9" i="9"/>
  <c r="D9" i="9"/>
  <c r="C9" i="9"/>
  <c r="B9" i="9"/>
  <c r="A9" i="9"/>
  <c r="E8" i="9"/>
  <c r="D8" i="9"/>
  <c r="C8" i="9"/>
  <c r="B8" i="9"/>
  <c r="A8" i="9"/>
  <c r="E7" i="9"/>
  <c r="D7" i="9"/>
  <c r="C7" i="9"/>
  <c r="B7" i="9"/>
  <c r="A7" i="9"/>
  <c r="E6" i="9"/>
  <c r="D6" i="9"/>
  <c r="C6" i="9"/>
  <c r="B6" i="9"/>
  <c r="A6" i="9"/>
  <c r="E5" i="9"/>
  <c r="D5" i="9"/>
  <c r="C5" i="9"/>
  <c r="B5" i="9"/>
  <c r="A5" i="9"/>
  <c r="E4" i="9"/>
  <c r="D4" i="9"/>
  <c r="C4" i="9"/>
  <c r="B4" i="9"/>
  <c r="A4" i="9"/>
  <c r="E3" i="9"/>
  <c r="D3" i="9"/>
  <c r="C3" i="9"/>
  <c r="B3" i="9"/>
  <c r="A3" i="9"/>
  <c r="B2" i="9"/>
  <c r="C2" i="9"/>
  <c r="D2" i="9"/>
  <c r="E2" i="9"/>
  <c r="A2" i="9"/>
  <c r="F2" i="13" l="1"/>
  <c r="H1026" i="10"/>
  <c r="H1018" i="10"/>
  <c r="H1010" i="10"/>
  <c r="H1002" i="10"/>
  <c r="H994" i="10"/>
  <c r="H986" i="10"/>
  <c r="H978" i="10"/>
  <c r="H970" i="10"/>
  <c r="H962" i="10"/>
  <c r="H954" i="10"/>
  <c r="H946" i="10"/>
  <c r="H938" i="10"/>
  <c r="H930" i="10"/>
  <c r="H922" i="10"/>
  <c r="H914" i="10"/>
  <c r="H906" i="10"/>
  <c r="H898" i="10"/>
  <c r="H890" i="10"/>
  <c r="H882" i="10"/>
  <c r="H874" i="10"/>
  <c r="H866" i="10"/>
  <c r="H858" i="10"/>
  <c r="H850" i="10"/>
  <c r="H842" i="10"/>
  <c r="H834" i="10"/>
  <c r="H826" i="10"/>
  <c r="H818" i="10"/>
  <c r="H810" i="10"/>
  <c r="H802" i="10"/>
  <c r="H794" i="10"/>
  <c r="H786" i="10"/>
  <c r="H778" i="10"/>
  <c r="H770" i="10"/>
  <c r="H762" i="10"/>
  <c r="H754" i="10"/>
  <c r="H746" i="10"/>
  <c r="H738" i="10"/>
  <c r="H730" i="10"/>
  <c r="H722" i="10"/>
  <c r="H714" i="10"/>
  <c r="H706" i="10"/>
  <c r="H698" i="10"/>
  <c r="H690" i="10"/>
  <c r="H682" i="10"/>
  <c r="H674" i="10"/>
  <c r="H666" i="10"/>
  <c r="H658" i="10"/>
  <c r="H650" i="10"/>
  <c r="H642" i="10"/>
  <c r="H634" i="10"/>
  <c r="H626" i="10"/>
  <c r="H618" i="10"/>
  <c r="H610" i="10"/>
  <c r="H602" i="10"/>
  <c r="H594" i="10"/>
  <c r="H586" i="10"/>
  <c r="H578" i="10"/>
  <c r="H570" i="10"/>
  <c r="H562" i="10"/>
  <c r="H554" i="10"/>
  <c r="H546" i="10"/>
  <c r="H538" i="10"/>
  <c r="H530" i="10"/>
  <c r="H522" i="10"/>
  <c r="H514" i="10"/>
  <c r="H506" i="10"/>
  <c r="H498" i="10"/>
  <c r="H490" i="10"/>
  <c r="H482" i="10"/>
  <c r="H474" i="10"/>
  <c r="H466" i="10"/>
  <c r="H458" i="10"/>
  <c r="H450" i="10"/>
  <c r="H442" i="10"/>
  <c r="H434" i="10"/>
  <c r="H426" i="10"/>
  <c r="H418" i="10"/>
  <c r="H410" i="10"/>
  <c r="H402" i="10"/>
  <c r="H394" i="10"/>
  <c r="H386" i="10"/>
  <c r="H378" i="10"/>
  <c r="H370" i="10"/>
  <c r="H362" i="10"/>
  <c r="H354" i="10"/>
  <c r="H346" i="10"/>
  <c r="H338" i="10"/>
  <c r="H330" i="10"/>
  <c r="H322" i="10"/>
  <c r="H314" i="10"/>
  <c r="H306" i="10"/>
  <c r="H298" i="10"/>
  <c r="H290" i="10"/>
  <c r="H282" i="10"/>
  <c r="H274" i="10"/>
  <c r="H266" i="10"/>
  <c r="H258" i="10"/>
  <c r="H250" i="10"/>
  <c r="H242" i="10"/>
  <c r="H234" i="10"/>
  <c r="H226" i="10"/>
  <c r="H218" i="10"/>
  <c r="H210" i="10"/>
  <c r="H202" i="10"/>
  <c r="H194" i="10"/>
  <c r="H186" i="10"/>
  <c r="H178" i="10"/>
  <c r="H170" i="10"/>
  <c r="H162" i="10"/>
  <c r="H154" i="10"/>
  <c r="H146" i="10"/>
  <c r="H138" i="10"/>
  <c r="H130" i="10"/>
  <c r="H122" i="10"/>
  <c r="H114" i="10"/>
  <c r="H106" i="10"/>
  <c r="H98" i="10"/>
  <c r="H90" i="10"/>
  <c r="H82" i="10"/>
  <c r="H74" i="10"/>
  <c r="H66" i="10"/>
  <c r="H58" i="10"/>
  <c r="H50" i="10"/>
  <c r="H42" i="10"/>
  <c r="H34" i="10"/>
  <c r="H26" i="10"/>
  <c r="H18" i="10"/>
  <c r="H10" i="10"/>
</calcChain>
</file>

<file path=xl/sharedStrings.xml><?xml version="1.0" encoding="utf-8"?>
<sst xmlns="http://schemas.openxmlformats.org/spreadsheetml/2006/main" count="3289" uniqueCount="729">
  <si>
    <t>M</t>
  </si>
  <si>
    <t>F</t>
  </si>
  <si>
    <t>LEODEGAR</t>
  </si>
  <si>
    <t>POTT</t>
  </si>
  <si>
    <t>EINHARD</t>
  </si>
  <si>
    <t>TINYFOOT</t>
  </si>
  <si>
    <t>WARMANN</t>
  </si>
  <si>
    <t>HEATHERTOES</t>
  </si>
  <si>
    <t>CHELDRIC</t>
  </si>
  <si>
    <t>BRANDYBUCK</t>
  </si>
  <si>
    <t>HAMILCAR</t>
  </si>
  <si>
    <t>MUGWORT</t>
  </si>
  <si>
    <t>HAL</t>
  </si>
  <si>
    <t>GAMMIDGE</t>
  </si>
  <si>
    <t>LANFRANC</t>
  </si>
  <si>
    <t>STUMBLETOE</t>
  </si>
  <si>
    <t>MAGNERIC</t>
  </si>
  <si>
    <t>ELVELLON</t>
  </si>
  <si>
    <t>ILBERIC</t>
  </si>
  <si>
    <t>GRUBB</t>
  </si>
  <si>
    <t>LONGO</t>
  </si>
  <si>
    <t>RIVERHOPPER</t>
  </si>
  <si>
    <t>VICTORIA</t>
  </si>
  <si>
    <t>HOPESINGER</t>
  </si>
  <si>
    <t>ALPAIDE</t>
  </si>
  <si>
    <t>GALPSI</t>
  </si>
  <si>
    <t>INGOBERG</t>
  </si>
  <si>
    <t>GARDNER</t>
  </si>
  <si>
    <t>TARYN</t>
  </si>
  <si>
    <t>LANGHAM</t>
  </si>
  <si>
    <t>GUNDRADA</t>
  </si>
  <si>
    <t>BURROWES</t>
  </si>
  <si>
    <t>GABRIELLE</t>
  </si>
  <si>
    <t>HARFOOT</t>
  </si>
  <si>
    <t>ANDREA</t>
  </si>
  <si>
    <t>BANKS</t>
  </si>
  <si>
    <t>MARISSA</t>
  </si>
  <si>
    <t>BROWN</t>
  </si>
  <si>
    <t>JENNA</t>
  </si>
  <si>
    <t>BUTCHER</t>
  </si>
  <si>
    <t>BERTHEFRIED</t>
  </si>
  <si>
    <t>BOLGER</t>
  </si>
  <si>
    <t>BAVO</t>
  </si>
  <si>
    <t>BARROWES</t>
  </si>
  <si>
    <t>TED</t>
  </si>
  <si>
    <t>GAMGEE</t>
  </si>
  <si>
    <t>GERBERT</t>
  </si>
  <si>
    <t>LIGHTFOOT</t>
  </si>
  <si>
    <t>ARNULF</t>
  </si>
  <si>
    <t>LEGER</t>
  </si>
  <si>
    <t>PROUDFOOT</t>
  </si>
  <si>
    <t>NICK</t>
  </si>
  <si>
    <t>GODUN</t>
  </si>
  <si>
    <t>SACKVILLE</t>
  </si>
  <si>
    <t>FASTOLPH</t>
  </si>
  <si>
    <t>CLOUD</t>
  </si>
  <si>
    <t>RUMBLEBELLY</t>
  </si>
  <si>
    <t>MENEADUC</t>
  </si>
  <si>
    <t>CLAYHANGER</t>
  </si>
  <si>
    <t>RATOLD</t>
  </si>
  <si>
    <t>VULMAR</t>
  </si>
  <si>
    <t>LO</t>
  </si>
  <si>
    <t>TWOFOOT</t>
  </si>
  <si>
    <t>ROBUR</t>
  </si>
  <si>
    <t>GAMWICH</t>
  </si>
  <si>
    <t>WAZO</t>
  </si>
  <si>
    <t>ROLLO</t>
  </si>
  <si>
    <t>FAIRFOOT</t>
  </si>
  <si>
    <t>GALBASSI</t>
  </si>
  <si>
    <t>EVRARD</t>
  </si>
  <si>
    <t>BURROWS</t>
  </si>
  <si>
    <t>RIQUIER</t>
  </si>
  <si>
    <t>LONGFOOT</t>
  </si>
  <si>
    <t>GONDULPH</t>
  </si>
  <si>
    <t>REMACLE</t>
  </si>
  <si>
    <t>BRAMBLETHORN</t>
  </si>
  <si>
    <t>ADALOLF</t>
  </si>
  <si>
    <t>LOTHRAN</t>
  </si>
  <si>
    <t>WIDO</t>
  </si>
  <si>
    <t>MELAMPUS</t>
  </si>
  <si>
    <t>BERNHARD</t>
  </si>
  <si>
    <t>GOODBODY</t>
  </si>
  <si>
    <t>PEPIN</t>
  </si>
  <si>
    <t>TOWNSEND</t>
  </si>
  <si>
    <t>HERIBALD</t>
  </si>
  <si>
    <t>PHILIBERT</t>
  </si>
  <si>
    <t>PROUDMEAD</t>
  </si>
  <si>
    <t>FLAMBARD</t>
  </si>
  <si>
    <t>OAKBOTTOM</t>
  </si>
  <si>
    <t>GOODWILL</t>
  </si>
  <si>
    <t>SMALLBURROW</t>
  </si>
  <si>
    <t>MAY</t>
  </si>
  <si>
    <t>HAIRYFOOT</t>
  </si>
  <si>
    <t>EGLANTINE</t>
  </si>
  <si>
    <t>BILBERRY</t>
  </si>
  <si>
    <t>CHERYL</t>
  </si>
  <si>
    <t>KNOTWISE</t>
  </si>
  <si>
    <t>CHEYENNE</t>
  </si>
  <si>
    <t>BOPHIN</t>
  </si>
  <si>
    <t>MENTHA</t>
  </si>
  <si>
    <t>AMY</t>
  </si>
  <si>
    <t>SANDHEAVER</t>
  </si>
  <si>
    <t>MADELGARDE</t>
  </si>
  <si>
    <t>HAYWARD</t>
  </si>
  <si>
    <t>SESTIVA</t>
  </si>
  <si>
    <t>VULFEGUNDIS</t>
  </si>
  <si>
    <t>THORNBURROW</t>
  </si>
  <si>
    <t>CORNELIA</t>
  </si>
  <si>
    <t>LEAFWALKER</t>
  </si>
  <si>
    <t>LIUTGARDE</t>
  </si>
  <si>
    <t>RUMBLE</t>
  </si>
  <si>
    <t>ESMERALDA</t>
  </si>
  <si>
    <t>GOLDWORTHY</t>
  </si>
  <si>
    <t>UNDERFOOT</t>
  </si>
  <si>
    <t>RUOTHILDE</t>
  </si>
  <si>
    <t>BOULDERHILL</t>
  </si>
  <si>
    <t>BERTHEFLED</t>
  </si>
  <si>
    <t>MORGAN</t>
  </si>
  <si>
    <t>GERDA</t>
  </si>
  <si>
    <t>BUNCE</t>
  </si>
  <si>
    <t>IRMINGARD</t>
  </si>
  <si>
    <t>SURI</t>
  </si>
  <si>
    <t>HORNWOOD</t>
  </si>
  <si>
    <t>DIAMANDA</t>
  </si>
  <si>
    <t>BRUNO</t>
  </si>
  <si>
    <t>HEADSTRONG</t>
  </si>
  <si>
    <t>WILLICHAR</t>
  </si>
  <si>
    <t>SILVERSTRING</t>
  </si>
  <si>
    <t>ADELARD</t>
  </si>
  <si>
    <t>DEWFOOT</t>
  </si>
  <si>
    <t>EBREGISEL</t>
  </si>
  <si>
    <t>SEREDIC</t>
  </si>
  <si>
    <t>TIMOTHY</t>
  </si>
  <si>
    <t>PUDDIFOOT</t>
  </si>
  <si>
    <t>OUEN</t>
  </si>
  <si>
    <t>COTTON</t>
  </si>
  <si>
    <t>HARTNID</t>
  </si>
  <si>
    <t>FALLOHIDE</t>
  </si>
  <si>
    <t>EBRULF</t>
  </si>
  <si>
    <t>GREENHAND</t>
  </si>
  <si>
    <t>LOBELIA</t>
  </si>
  <si>
    <t>BERTHA</t>
  </si>
  <si>
    <t>HORNBLOWER</t>
  </si>
  <si>
    <t>PANSY</t>
  </si>
  <si>
    <t>LABINGI</t>
  </si>
  <si>
    <t>WALDRADA</t>
  </si>
  <si>
    <t>GAUKROGERS</t>
  </si>
  <si>
    <t>MEGAN</t>
  </si>
  <si>
    <t>FATIMA</t>
  </si>
  <si>
    <t>TUNNELLY</t>
  </si>
  <si>
    <t>HATILDE</t>
  </si>
  <si>
    <t>GOODWORT</t>
  </si>
  <si>
    <t>FREDEGUNDE</t>
  </si>
  <si>
    <t>KATHERINE</t>
  </si>
  <si>
    <t>ELIZABETH</t>
  </si>
  <si>
    <t>WHITBOTTOM</t>
  </si>
  <si>
    <t>MADISON</t>
  </si>
  <si>
    <t>UNDERHILL</t>
  </si>
  <si>
    <t>SHANNA</t>
  </si>
  <si>
    <t>ADELE</t>
  </si>
  <si>
    <t>GOODCHILD</t>
  </si>
  <si>
    <t>GUNZA</t>
  </si>
  <si>
    <t>SILENTFOOT</t>
  </si>
  <si>
    <t>MONICA</t>
  </si>
  <si>
    <t>KELSEY</t>
  </si>
  <si>
    <t>FLEETFOOT</t>
  </si>
  <si>
    <t>WERINBERT</t>
  </si>
  <si>
    <t>TOOK</t>
  </si>
  <si>
    <t>VIGOR</t>
  </si>
  <si>
    <t>SYAGRIUS</t>
  </si>
  <si>
    <t>BERTULF</t>
  </si>
  <si>
    <t>SUNNO</t>
  </si>
  <si>
    <t>LIUDHARD</t>
  </si>
  <si>
    <t>ROPER</t>
  </si>
  <si>
    <t>JOCELIN</t>
  </si>
  <si>
    <t>INGUND</t>
  </si>
  <si>
    <t>REGINALD</t>
  </si>
  <si>
    <t>UNDERBURROW</t>
  </si>
  <si>
    <t>BRICE</t>
  </si>
  <si>
    <t>GEROLD</t>
  </si>
  <si>
    <t>LITTLEFOOT</t>
  </si>
  <si>
    <t>OUUS</t>
  </si>
  <si>
    <t>MILO</t>
  </si>
  <si>
    <t>ISEMBOLD</t>
  </si>
  <si>
    <t>RODERIC</t>
  </si>
  <si>
    <t>UNDERLAKE</t>
  </si>
  <si>
    <t>THEODARD</t>
  </si>
  <si>
    <t>ERENFRIED</t>
  </si>
  <si>
    <t>DIGGLE</t>
  </si>
  <si>
    <t>THEUDEBERT</t>
  </si>
  <si>
    <t>LAMBERT</t>
  </si>
  <si>
    <t>RICBODO</t>
  </si>
  <si>
    <t>CHARLES</t>
  </si>
  <si>
    <t>SWIFTFOOT</t>
  </si>
  <si>
    <t>OBO</t>
  </si>
  <si>
    <t>HEDGEHOPPER</t>
  </si>
  <si>
    <t>ALBERIC</t>
  </si>
  <si>
    <t>SICHO</t>
  </si>
  <si>
    <t>GODOBALD</t>
  </si>
  <si>
    <t>ODO</t>
  </si>
  <si>
    <t>AMANDA</t>
  </si>
  <si>
    <t>OLDBUCK</t>
  </si>
  <si>
    <t>AUBIRGE</t>
  </si>
  <si>
    <t>LONGRIVER</t>
  </si>
  <si>
    <t>ASPHODEL</t>
  </si>
  <si>
    <t>SCARLET</t>
  </si>
  <si>
    <t>PROUDBODY</t>
  </si>
  <si>
    <t>CATHERINE</t>
  </si>
  <si>
    <t>SHAWNA</t>
  </si>
  <si>
    <t>ROTRUD</t>
  </si>
  <si>
    <t>DELANEY</t>
  </si>
  <si>
    <t>WHITFOOT</t>
  </si>
  <si>
    <t>ARBOGASTES</t>
  </si>
  <si>
    <t>ADALHAID</t>
  </si>
  <si>
    <t>WULFRAM</t>
  </si>
  <si>
    <t>BILDAD</t>
  </si>
  <si>
    <t>WALCAUD</t>
  </si>
  <si>
    <t>BLUTMUND</t>
  </si>
  <si>
    <t>CHLODOMER</t>
  </si>
  <si>
    <t>ZWENTIBOLD</t>
  </si>
  <si>
    <t>GOOLD</t>
  </si>
  <si>
    <t>BOB</t>
  </si>
  <si>
    <t>AUSTRECHILD</t>
  </si>
  <si>
    <t>BROWNLOCK</t>
  </si>
  <si>
    <t>ALEXIS</t>
  </si>
  <si>
    <t>MIRANDA</t>
  </si>
  <si>
    <t>BASINA</t>
  </si>
  <si>
    <t>ULTROGOTHA</t>
  </si>
  <si>
    <t>ZARAGAMBA</t>
  </si>
  <si>
    <t>GOISWINTH</t>
  </si>
  <si>
    <t>NANTECHILDIS</t>
  </si>
  <si>
    <t>GREENHILL</t>
  </si>
  <si>
    <t>DARBY</t>
  </si>
  <si>
    <t>THEUDELINDE</t>
  </si>
  <si>
    <t>GAWKROGER</t>
  </si>
  <si>
    <t>ERMENTRUDIS</t>
  </si>
  <si>
    <t>CHUBB</t>
  </si>
  <si>
    <t>GINELLE</t>
  </si>
  <si>
    <t>CHRISTINA</t>
  </si>
  <si>
    <t>RYAN</t>
  </si>
  <si>
    <t>BRUNHILDA</t>
  </si>
  <si>
    <t>INGELBURGA</t>
  </si>
  <si>
    <t>BELLISIMA</t>
  </si>
  <si>
    <t>CUTTON</t>
  </si>
  <si>
    <t>ROBINIA</t>
  </si>
  <si>
    <t>PAMPHILA</t>
  </si>
  <si>
    <t>PROUDBOTTOM</t>
  </si>
  <si>
    <t>CUNEGONDE</t>
  </si>
  <si>
    <t>BAGGINS</t>
  </si>
  <si>
    <t>GUNDRADIS</t>
  </si>
  <si>
    <t>SELINA</t>
  </si>
  <si>
    <t>BOFFIN</t>
  </si>
  <si>
    <t>ALYSSA</t>
  </si>
  <si>
    <t>REGNETRUDIS</t>
  </si>
  <si>
    <t>PUDDLEFOOT</t>
  </si>
  <si>
    <t>CORI</t>
  </si>
  <si>
    <t>DAISY</t>
  </si>
  <si>
    <t>ESMEE</t>
  </si>
  <si>
    <t>NEELA</t>
  </si>
  <si>
    <t>FEATHERBOTTOM</t>
  </si>
  <si>
    <t>LLEWELLA</t>
  </si>
  <si>
    <t>SAVANNAH</t>
  </si>
  <si>
    <t>ALICIA</t>
  </si>
  <si>
    <t>TIFFANY</t>
  </si>
  <si>
    <t>MANTISSA</t>
  </si>
  <si>
    <t>TABITHA</t>
  </si>
  <si>
    <t>BROOKE</t>
  </si>
  <si>
    <t>TOOK BRANDYBUCK</t>
  </si>
  <si>
    <t>SACKVILLE BAGGINS</t>
  </si>
  <si>
    <t>TOOK TOOK</t>
  </si>
  <si>
    <t>NORTH TOOK</t>
  </si>
  <si>
    <t>BOLGER BAGGINS</t>
  </si>
  <si>
    <t>TOOK  BRANDYBUCK</t>
  </si>
  <si>
    <t>Mr Leodegar Pott</t>
  </si>
  <si>
    <t>Mr Einhard Tinyfoot</t>
  </si>
  <si>
    <t>Mr Warmann Heathertoes</t>
  </si>
  <si>
    <t>Mr Cheldric Brandybuck</t>
  </si>
  <si>
    <t>Mr Hamilcar Mugwort</t>
  </si>
  <si>
    <t>Mr Hal Gammidge</t>
  </si>
  <si>
    <t>Mr Lanfranc Stumbletoe</t>
  </si>
  <si>
    <t>Mr Magnéric Elvellon</t>
  </si>
  <si>
    <t>Mr Ilberic Grubb</t>
  </si>
  <si>
    <t>Mr Longo Riverhopper</t>
  </si>
  <si>
    <t>Mlle Victoria Hopesinger</t>
  </si>
  <si>
    <t>Mme Alpaïde Galpsi</t>
  </si>
  <si>
    <t>Mme Ingoberg Gardner</t>
  </si>
  <si>
    <t>Mlle Taryn Langham</t>
  </si>
  <si>
    <t>Mme Gundrada Burrowes</t>
  </si>
  <si>
    <t>Mme Gabrielle Harfoot</t>
  </si>
  <si>
    <t>Mlle Andrea Banks</t>
  </si>
  <si>
    <t>Mme Marissa Brown</t>
  </si>
  <si>
    <t>Mme Jenna Butcher</t>
  </si>
  <si>
    <t>Mlle Berthefried Bolger</t>
  </si>
  <si>
    <t>Mr Bavo Barrowes</t>
  </si>
  <si>
    <t>Mr Ted Gamgee</t>
  </si>
  <si>
    <t>Mr Gerbert Lightfoot</t>
  </si>
  <si>
    <t>Mr Arnulf Riverhopper</t>
  </si>
  <si>
    <t>Mr Leger Proudfoot</t>
  </si>
  <si>
    <t>Mr Nick Heathertoes</t>
  </si>
  <si>
    <t>Mr Godun  Sackville</t>
  </si>
  <si>
    <t>Mr Fastolph Took -Brandybuck</t>
  </si>
  <si>
    <t>Mr Cloud Rumblebelly</t>
  </si>
  <si>
    <t>Mr Menéaduc Clayhanger</t>
  </si>
  <si>
    <t>Mr Ratold Pott</t>
  </si>
  <si>
    <t>Mr Vulmar Heathertoes</t>
  </si>
  <si>
    <t>Mr Lo Twofoot</t>
  </si>
  <si>
    <t xml:space="preserve">Mr Robur Gamwich </t>
  </si>
  <si>
    <t>Mr Wazo Sackville-Baggins</t>
  </si>
  <si>
    <t>Mr Rollo Fairfoot</t>
  </si>
  <si>
    <t>Mr Hal Galbassi</t>
  </si>
  <si>
    <t>Mr Evrard Burrows</t>
  </si>
  <si>
    <t>Mr Riquier Longfoot</t>
  </si>
  <si>
    <t>Mr Gondulph Galpsi</t>
  </si>
  <si>
    <t>Mr Remacle Bramblethorn</t>
  </si>
  <si>
    <t>Mr Adalolf Lothran</t>
  </si>
  <si>
    <t>Mr Wido Galpsi</t>
  </si>
  <si>
    <t>Mr Mélampus Barrowes</t>
  </si>
  <si>
    <t>Mr Bernhard Goodbody</t>
  </si>
  <si>
    <t>Mr Pepin Townsend</t>
  </si>
  <si>
    <t>Mr Heribald Burrowes</t>
  </si>
  <si>
    <t>Mr Philibert Proudmead</t>
  </si>
  <si>
    <t>Mr Flambard Oakbottom</t>
  </si>
  <si>
    <t>Mr Goodwill Smallburrow</t>
  </si>
  <si>
    <t>Mme May Hairyfoot</t>
  </si>
  <si>
    <t>Mme Eglantine Bilberry</t>
  </si>
  <si>
    <t>Mlle Cheryl Knotwise</t>
  </si>
  <si>
    <t>Mme Cheyenne Bophin</t>
  </si>
  <si>
    <t>Mme Mentha Sackville</t>
  </si>
  <si>
    <t>Mlle Amy Sandheaver</t>
  </si>
  <si>
    <t>Mme Madelgarde Hayward</t>
  </si>
  <si>
    <t>Mme Sestiva Burrowes</t>
  </si>
  <si>
    <t>Mlle Vulfegundis Thornburrow</t>
  </si>
  <si>
    <t>Mme Cornelia Leafwalker</t>
  </si>
  <si>
    <t>Mme Liutgarde Rumble</t>
  </si>
  <si>
    <t>Mlle Esmeralda Goldworthy</t>
  </si>
  <si>
    <t>Mme Taryn Underfoot</t>
  </si>
  <si>
    <t>Mme Ruothilde Boulderhill</t>
  </si>
  <si>
    <t>Mlle Berthefled Tinyfoot</t>
  </si>
  <si>
    <t>Mme Morgan Lothran</t>
  </si>
  <si>
    <t>Mme Gerda Bunce</t>
  </si>
  <si>
    <t>Mlle Irmingard Knotwise</t>
  </si>
  <si>
    <t>Mme Suri Hornwood</t>
  </si>
  <si>
    <t>Mme Diamanda Took-Took</t>
  </si>
  <si>
    <t>Mr Bruno Headstrong</t>
  </si>
  <si>
    <t>Mr Willichar Silverstring</t>
  </si>
  <si>
    <t>Mr Adelard Dewfoot</t>
  </si>
  <si>
    <t>Mr Ebregisel Hornwood</t>
  </si>
  <si>
    <t>Mr Seredic Hayward</t>
  </si>
  <si>
    <t>Mr Timothy Puddifoot</t>
  </si>
  <si>
    <t>Mr Wido Fairfoot</t>
  </si>
  <si>
    <t>Mr Ouèn Cotton</t>
  </si>
  <si>
    <t>Mr Hartnid Fallohide</t>
  </si>
  <si>
    <t>Mr Ebrulf Greenhand</t>
  </si>
  <si>
    <t>Mme Lobelia Riverhopper</t>
  </si>
  <si>
    <t>Mme Bertha Hornblower</t>
  </si>
  <si>
    <t>Mlle Lobelia Took-Brandybuck</t>
  </si>
  <si>
    <t>Mme Pansy Labingi</t>
  </si>
  <si>
    <t>Mme Jenna Galbassi</t>
  </si>
  <si>
    <t>Mlle Waldrada Gaukrogers</t>
  </si>
  <si>
    <t>Mme Megan Stumbletoe</t>
  </si>
  <si>
    <t>Mme Marissa Thornburrow</t>
  </si>
  <si>
    <t>Mlle Fatima Tunnelly</t>
  </si>
  <si>
    <t>Mme Hatilde Goodwort</t>
  </si>
  <si>
    <t>Mme Gerda Headstrong</t>
  </si>
  <si>
    <t>Mlle Fredegunde Banks</t>
  </si>
  <si>
    <t>Mme Katherine Goodbody</t>
  </si>
  <si>
    <t>Mme Elizabeth Whitbottom</t>
  </si>
  <si>
    <t>Mlle Madison Underhill</t>
  </si>
  <si>
    <t>Mme Shanna Banks</t>
  </si>
  <si>
    <t>Mme Adele Goodchild</t>
  </si>
  <si>
    <t>Mlle Gunza Silentfoot</t>
  </si>
  <si>
    <t>Mme Monica Bramblethorn</t>
  </si>
  <si>
    <t>Mme Kelsey Leafwalker</t>
  </si>
  <si>
    <t>Mr Nick Fleetfoot</t>
  </si>
  <si>
    <t>Mr Werinbert Greenhand</t>
  </si>
  <si>
    <t>Mr Willichar Took</t>
  </si>
  <si>
    <t>Mr Vigor Galbassi</t>
  </si>
  <si>
    <t>Mr Syagrius North-took</t>
  </si>
  <si>
    <t>Mr Bertulf Sackville</t>
  </si>
  <si>
    <t>Mr Sunno Greenhand</t>
  </si>
  <si>
    <t>Mr Liudhard Roper</t>
  </si>
  <si>
    <t>Mr Jocelin Elvellon</t>
  </si>
  <si>
    <t>Mr Ingund Pott</t>
  </si>
  <si>
    <t>Mr Reginald Butcher</t>
  </si>
  <si>
    <t>Mr Willichar Underburrow</t>
  </si>
  <si>
    <t>Mr Brice Grubb</t>
  </si>
  <si>
    <t>Mr Gerold Littlefoot</t>
  </si>
  <si>
    <t>Mr Ouüs Fallohide</t>
  </si>
  <si>
    <t>Mr Milo Sackville</t>
  </si>
  <si>
    <t>Mr Isembold Goodchild</t>
  </si>
  <si>
    <t>Mr Roderic Underlake</t>
  </si>
  <si>
    <t xml:space="preserve">Mr Theodard Dewfoot </t>
  </si>
  <si>
    <t>Mr Erenfried Diggle</t>
  </si>
  <si>
    <t>Mr Theudebert Burrows</t>
  </si>
  <si>
    <t>Mr Lambert Underburrow</t>
  </si>
  <si>
    <t>Mr Ricbodo Brown</t>
  </si>
  <si>
    <t>Mr Charles Swiftfoot</t>
  </si>
  <si>
    <t>Mr Willichar Goodwort</t>
  </si>
  <si>
    <t>Mr Obo Hedgehopper</t>
  </si>
  <si>
    <t>Mr Alberic Labingi</t>
  </si>
  <si>
    <t>Mr Sicho Littlefoot</t>
  </si>
  <si>
    <t>Mr Godobald Burrows</t>
  </si>
  <si>
    <t>Mr Odo Proudfoot</t>
  </si>
  <si>
    <t>Mlle Amanda Oldbuck</t>
  </si>
  <si>
    <t>Mme Aubirge Longriver</t>
  </si>
  <si>
    <t>Mme Asphodel Burrowes</t>
  </si>
  <si>
    <t>Mlle Scarlet Proudbody</t>
  </si>
  <si>
    <t>Mme Liutgarde Twofoot</t>
  </si>
  <si>
    <t>Mme Catherine Elvellon</t>
  </si>
  <si>
    <t>Mlle Shawna Took-Brandybuck</t>
  </si>
  <si>
    <t>Mme Rotrud Headstrong</t>
  </si>
  <si>
    <t>Mme Delaney Whitfoot</t>
  </si>
  <si>
    <t>Mlle Andrea Langham</t>
  </si>
  <si>
    <t>Mr Arbogastes Whitfoot</t>
  </si>
  <si>
    <t>Mr Adalhaïd Boulderhill</t>
  </si>
  <si>
    <t>Mr Wulfram Puddifoot</t>
  </si>
  <si>
    <t>Mr Bildad Roper</t>
  </si>
  <si>
    <t>Mr Walcaud Gamwich</t>
  </si>
  <si>
    <t>Mr Blutmund Riverhopper</t>
  </si>
  <si>
    <t>Mr Chlodomer Bramblethorn</t>
  </si>
  <si>
    <t>Mr Zwentibold Goold</t>
  </si>
  <si>
    <t>Mr Gerbert Took-Took</t>
  </si>
  <si>
    <t>Mr Bob Gammidge</t>
  </si>
  <si>
    <t>Mme Austrechild Brownlock</t>
  </si>
  <si>
    <t>Mlle Alexis Greenhand</t>
  </si>
  <si>
    <t>Mme Miranda Longriver</t>
  </si>
  <si>
    <t>Mme Basina  Tunnelly</t>
  </si>
  <si>
    <t>Mlle Ultrogotha Zaragamba</t>
  </si>
  <si>
    <t>Mme Goiswinth North-took</t>
  </si>
  <si>
    <t>Mme Nantechildis Greenhill</t>
  </si>
  <si>
    <t>Mlle Darby Sandheaver</t>
  </si>
  <si>
    <t>Mme Theudelinde Fallohide</t>
  </si>
  <si>
    <t>Mme Rotrud Gawkroger</t>
  </si>
  <si>
    <t>Mlle Ermentrudis Chubb</t>
  </si>
  <si>
    <t>Mme Ginelle Tunnelly</t>
  </si>
  <si>
    <t>Mme Christina Cotton</t>
  </si>
  <si>
    <t>Mlle Ryan Fallohide</t>
  </si>
  <si>
    <t>Mme Brunhilda Grubb</t>
  </si>
  <si>
    <t>Mme Nantechildis Silentfoot</t>
  </si>
  <si>
    <t>Mlle Ingelburga Roper</t>
  </si>
  <si>
    <t>Mme Bellisima Cutton</t>
  </si>
  <si>
    <t>Mme Robinia Oldbuck</t>
  </si>
  <si>
    <t>Mlle Pamphila Proudbottom</t>
  </si>
  <si>
    <t>Mme Cunegonde Baggins</t>
  </si>
  <si>
    <t>Mme Gundradis Underlake</t>
  </si>
  <si>
    <t>Mlle Selina Goodwort</t>
  </si>
  <si>
    <t>Mme Gundrada Boffin</t>
  </si>
  <si>
    <t>Mme Alyssa Boulderhill</t>
  </si>
  <si>
    <t>Mlle Nantechildis Labingi</t>
  </si>
  <si>
    <t>Mme Regnetrudis Puddlefoot</t>
  </si>
  <si>
    <t>Mme Cori Bilberry</t>
  </si>
  <si>
    <t>Mlle Daisy Knotwise</t>
  </si>
  <si>
    <t>Mme Esmee Bolger-Baggins</t>
  </si>
  <si>
    <t>Mme Neela Cutton</t>
  </si>
  <si>
    <t>Mlle Alexis Featherbottom</t>
  </si>
  <si>
    <t>Mme Llewella Headstrong</t>
  </si>
  <si>
    <t>Mme Savannah Gaukrogers</t>
  </si>
  <si>
    <t>Mlle Ermentrudis Burrows</t>
  </si>
  <si>
    <t>Mme Alicia Brandybuck</t>
  </si>
  <si>
    <t>Mme Tiffany Brown</t>
  </si>
  <si>
    <t>Mlle Mantissa Gamwich</t>
  </si>
  <si>
    <t>Mme Tabitha Proudbottom</t>
  </si>
  <si>
    <t>Mme Brooke Goodwort</t>
  </si>
  <si>
    <t>date</t>
  </si>
  <si>
    <t>id</t>
  </si>
  <si>
    <t>produit</t>
  </si>
  <si>
    <t>McEwan's</t>
  </si>
  <si>
    <t>Newcastle Brown Ale</t>
  </si>
  <si>
    <t>Tennent's Lager</t>
  </si>
  <si>
    <t>Tennent's Super</t>
  </si>
  <si>
    <t>Old Speckled Hen</t>
  </si>
  <si>
    <t>Mackeson Stout</t>
  </si>
  <si>
    <t>Hofmeister Lager</t>
  </si>
  <si>
    <t>Boddingtons Bitter</t>
  </si>
  <si>
    <t>Draught Bass</t>
  </si>
  <si>
    <t>Foster's Lager</t>
  </si>
  <si>
    <t>product</t>
  </si>
  <si>
    <t>quantity (Barrels)</t>
  </si>
  <si>
    <t>Custommer name</t>
  </si>
  <si>
    <t>The Dapper Tomato Tavern</t>
  </si>
  <si>
    <t>The Flashy Bells Bar</t>
  </si>
  <si>
    <t>The Wandering Hamster Inn</t>
  </si>
  <si>
    <t>The Scary Saxophone Bar</t>
  </si>
  <si>
    <t>The Greasy Triangle</t>
  </si>
  <si>
    <t>The Vagabond Potato</t>
  </si>
  <si>
    <t>The Marvelous Worker</t>
  </si>
  <si>
    <t>The Tired Hill</t>
  </si>
  <si>
    <t>The Sweet And Sour Curry Inn</t>
  </si>
  <si>
    <t>The Parallel Bongo Bar</t>
  </si>
  <si>
    <t>The Messy Skunk</t>
  </si>
  <si>
    <t>The Jealous Elf Bar</t>
  </si>
  <si>
    <t>The Mature Whale</t>
  </si>
  <si>
    <t>The Kind Bear</t>
  </si>
  <si>
    <t>The Puny Demon Tavern</t>
  </si>
  <si>
    <t>The Mean Mice</t>
  </si>
  <si>
    <t>The Singing Fox Pub</t>
  </si>
  <si>
    <t>The Russian Curry Bar</t>
  </si>
  <si>
    <t>The Lyrical Woodpecker Tavern</t>
  </si>
  <si>
    <t>The Chunky Cucumber Inn</t>
  </si>
  <si>
    <t>The Educated Giant</t>
  </si>
  <si>
    <t>The Jolly Mice Pub</t>
  </si>
  <si>
    <t>The Well-Groomed Lion</t>
  </si>
  <si>
    <t>The Sore Guitar Tavern</t>
  </si>
  <si>
    <t>The Jealous Town Bar</t>
  </si>
  <si>
    <t>The Drab Mandolin Inn</t>
  </si>
  <si>
    <t>The Diamond Butterflies Bar</t>
  </si>
  <si>
    <t>The Perfect Huntress</t>
  </si>
  <si>
    <t>The Beautiful Pants</t>
  </si>
  <si>
    <t>The Bored Rhino Inn</t>
  </si>
  <si>
    <t>The Known Cat Pub</t>
  </si>
  <si>
    <t>The Sour Canary Tavern</t>
  </si>
  <si>
    <t>The Imaginary Moon</t>
  </si>
  <si>
    <t>The Proud Crow Pub</t>
  </si>
  <si>
    <t>Ye Olde Curry</t>
  </si>
  <si>
    <t>The Glorious Head Bar</t>
  </si>
  <si>
    <t>The Tasty Snowball Bar</t>
  </si>
  <si>
    <t>The Running Snake</t>
  </si>
  <si>
    <t>The Super Hamsters</t>
  </si>
  <si>
    <t>The Infamous Rat Tavern</t>
  </si>
  <si>
    <t>The Rebel Sea Tavern</t>
  </si>
  <si>
    <t>The Armed Wife Pub</t>
  </si>
  <si>
    <t>The Faint Stick</t>
  </si>
  <si>
    <t>The Grateful Swallow</t>
  </si>
  <si>
    <t>The Bizarre Seals Bar</t>
  </si>
  <si>
    <t>The Bored Puppy Tavern</t>
  </si>
  <si>
    <t>The Whimsical Ship Inn</t>
  </si>
  <si>
    <t>The Good Vanilla Bean Pub</t>
  </si>
  <si>
    <t>The Yellow Spider Bar</t>
  </si>
  <si>
    <t>The Lyrical Apple Tavern</t>
  </si>
  <si>
    <t>The Excited Glass Tavern</t>
  </si>
  <si>
    <t>The Obnoxious Bassoon Bar</t>
  </si>
  <si>
    <t>The Bloody Lion</t>
  </si>
  <si>
    <t>The Tiny Crows Bar</t>
  </si>
  <si>
    <t>The Thankful Owl Bar</t>
  </si>
  <si>
    <t>The Dwarvish Eagle Bar</t>
  </si>
  <si>
    <t>The Painful Lavender Tavern</t>
  </si>
  <si>
    <t>The Drunken Gorilla Pub</t>
  </si>
  <si>
    <t>The Quiet Triangle Bar</t>
  </si>
  <si>
    <t>The Quack Banjo Bar</t>
  </si>
  <si>
    <t>The Salty Discovery</t>
  </si>
  <si>
    <t>The Careless Palm Bar</t>
  </si>
  <si>
    <t>The Ethereal Bongo Pub</t>
  </si>
  <si>
    <t>The Obedient Peon Tavern</t>
  </si>
  <si>
    <t>The Glamorous Turtle Tavern</t>
  </si>
  <si>
    <t>The Romantic Seal</t>
  </si>
  <si>
    <t>The Sad River Inn</t>
  </si>
  <si>
    <t>The Dire Captain Inn</t>
  </si>
  <si>
    <t>The Dwarven Wife Inn</t>
  </si>
  <si>
    <t>The Bloody Tauren Tavern</t>
  </si>
  <si>
    <t>The Embarrassed Swallow Bar</t>
  </si>
  <si>
    <t>The Hidden Chicken Inn</t>
  </si>
  <si>
    <t>The Faded Soup</t>
  </si>
  <si>
    <t>The Upset Cashew</t>
  </si>
  <si>
    <t>The Curious Discovery</t>
  </si>
  <si>
    <t>The False Sheep</t>
  </si>
  <si>
    <t>The Lethal Trunk Bar</t>
  </si>
  <si>
    <t>The Equal Puppy Pub</t>
  </si>
  <si>
    <t>The Harsh Seagulls</t>
  </si>
  <si>
    <t>The Thanked Fiddle</t>
  </si>
  <si>
    <t>The Clumsy City</t>
  </si>
  <si>
    <t>The Jaded Ants Bar</t>
  </si>
  <si>
    <t>The Armed Glory</t>
  </si>
  <si>
    <t>The Dirty Trespasser Tavern</t>
  </si>
  <si>
    <t>The Venomous Puppy Inn</t>
  </si>
  <si>
    <t>The New Pelican Inn</t>
  </si>
  <si>
    <t>The Intelligent Tusk Pub</t>
  </si>
  <si>
    <t>The Gigantic Pickaxe</t>
  </si>
  <si>
    <t>The Best Cello</t>
  </si>
  <si>
    <t>The Absent Scream Tavern</t>
  </si>
  <si>
    <t>The Short Tower Bar</t>
  </si>
  <si>
    <t>The Mushy Rapier Bar</t>
  </si>
  <si>
    <t>The Closed Heart Tavern</t>
  </si>
  <si>
    <t>The Fiery Ants Inn</t>
  </si>
  <si>
    <t>The Whimsical Baker Inn</t>
  </si>
  <si>
    <t>The Infamous Skunk Bar</t>
  </si>
  <si>
    <t>The Aggressive Inn</t>
  </si>
  <si>
    <t>The Freezing Captain Pub</t>
  </si>
  <si>
    <t>The Sparkling Peanut Pub</t>
  </si>
  <si>
    <t>The Outrageous Night Elf</t>
  </si>
  <si>
    <t>The Smiling Kangaroo Pub</t>
  </si>
  <si>
    <t>The Dry Peon Bar</t>
  </si>
  <si>
    <t>The Venomous Lady Inn</t>
  </si>
  <si>
    <t>The Rapid Pig Pub</t>
  </si>
  <si>
    <t>Ye Olde Hand Bar</t>
  </si>
  <si>
    <t>The Cold Flute Pub</t>
  </si>
  <si>
    <t>The Pointless Snapdragon Tavern</t>
  </si>
  <si>
    <t>The Terrific Elf</t>
  </si>
  <si>
    <t>The Annoying Spiders Tavern</t>
  </si>
  <si>
    <t>The Fascinating Snow Inn</t>
  </si>
  <si>
    <t>The Deep King</t>
  </si>
  <si>
    <t>The Tacky Troll</t>
  </si>
  <si>
    <t>The Molten Pistachio</t>
  </si>
  <si>
    <t>The Slippery Trombone</t>
  </si>
  <si>
    <t>The Wooden Angel Inn</t>
  </si>
  <si>
    <t>The Quiet Hazelnut Pub</t>
  </si>
  <si>
    <t>The Deep Shirt Bar</t>
  </si>
  <si>
    <t>The Opposite Pearl Tavern</t>
  </si>
  <si>
    <t>The Bumpy Battleaxe</t>
  </si>
  <si>
    <t>The Puny Beard</t>
  </si>
  <si>
    <t>The Uneven Rock</t>
  </si>
  <si>
    <t>The Quacking Bison</t>
  </si>
  <si>
    <t>The Devilish Flower Inn</t>
  </si>
  <si>
    <t>The Next Best Emu Inn</t>
  </si>
  <si>
    <t>The Needy Eel Pub</t>
  </si>
  <si>
    <t>The Polite Whale Inn</t>
  </si>
  <si>
    <t>The Fine Toad Pub</t>
  </si>
  <si>
    <t>The Impossible Tauren</t>
  </si>
  <si>
    <t>The Rainy Melons Bar</t>
  </si>
  <si>
    <t>The Impossible Beavers Bar</t>
  </si>
  <si>
    <t>The Spiritual Lamb Bar</t>
  </si>
  <si>
    <t>The Excellent Woodpecker Inn</t>
  </si>
  <si>
    <t>The Godly Violin Tavern</t>
  </si>
  <si>
    <t>The Narrow Lychee Bar</t>
  </si>
  <si>
    <t>The Good Ice</t>
  </si>
  <si>
    <t>Ye Olde Bow Pub</t>
  </si>
  <si>
    <t>The Mature Panther Bar</t>
  </si>
  <si>
    <t>The Awesome Whale Bar</t>
  </si>
  <si>
    <t>The Even Pub</t>
  </si>
  <si>
    <t>The Spiritual Bunny</t>
  </si>
  <si>
    <t>The Melting Leader</t>
  </si>
  <si>
    <t>The Regular Orc Bar</t>
  </si>
  <si>
    <t>The Cheap Drum</t>
  </si>
  <si>
    <t>The Familiar Leg</t>
  </si>
  <si>
    <t>The Icky Lemon Pub</t>
  </si>
  <si>
    <t>The Dire Crow</t>
  </si>
  <si>
    <t>The Awful Ship</t>
  </si>
  <si>
    <t>The Defiant Axe</t>
  </si>
  <si>
    <t>The Melting Leg Inn</t>
  </si>
  <si>
    <t>The Busy Lions</t>
  </si>
  <si>
    <t>The Blushing Caterpillar</t>
  </si>
  <si>
    <t>The Godly Albatross Bar</t>
  </si>
  <si>
    <t>The Tricky Bats</t>
  </si>
  <si>
    <t>The Psychotic Tavern</t>
  </si>
  <si>
    <t>The Infamous Jester Tavern</t>
  </si>
  <si>
    <t>The Fiery Steed Pub</t>
  </si>
  <si>
    <t>The Molten Hamster</t>
  </si>
  <si>
    <t>The Sour Lobster Pub</t>
  </si>
  <si>
    <t>The Even Branch</t>
  </si>
  <si>
    <t>The Lovely Barracuda</t>
  </si>
  <si>
    <t>The Next Morning Glory Tavern</t>
  </si>
  <si>
    <t>The Orange Gauntlet Pub</t>
  </si>
  <si>
    <t>The Scattered Ingot Bar</t>
  </si>
  <si>
    <t>The Unusual Demons Inn</t>
  </si>
  <si>
    <t>The Whispering Gang Tavern</t>
  </si>
  <si>
    <t>The Vulgar Clarinet Pub</t>
  </si>
  <si>
    <t>The Oriental Ore Tavern</t>
  </si>
  <si>
    <t>The Thick Mole Inn</t>
  </si>
  <si>
    <t>The Mysterious Canary Pub</t>
  </si>
  <si>
    <t>The Thundering Spoon Inn</t>
  </si>
  <si>
    <t>The Long Stick</t>
  </si>
  <si>
    <t>The Goofy Chair Pub</t>
  </si>
  <si>
    <t>The Vagabond Falcon</t>
  </si>
  <si>
    <t>The Crazy Swallow Inn</t>
  </si>
  <si>
    <t>The Opposite Raccoon Bar</t>
  </si>
  <si>
    <t>The Gentle Coconut</t>
  </si>
  <si>
    <t>The Royal Kiwi Pub</t>
  </si>
  <si>
    <t>The Dark Dogs Tavern</t>
  </si>
  <si>
    <t>The Thick Cat Pub</t>
  </si>
  <si>
    <t>The Sudden Cliff Inn</t>
  </si>
  <si>
    <t>The Dynamic Forest</t>
  </si>
  <si>
    <t>The Peaceful Hamsters</t>
  </si>
  <si>
    <t>The Blushing Dragon Tavern</t>
  </si>
  <si>
    <t>The Gray Bat Inn</t>
  </si>
  <si>
    <t>The Gray Reindeer Tavern</t>
  </si>
  <si>
    <t>The Short Gentlemen Inn</t>
  </si>
  <si>
    <t>TAVERN NAME</t>
  </si>
  <si>
    <t>FIRST NAME</t>
  </si>
  <si>
    <t>LAST NAME</t>
  </si>
  <si>
    <t>SEX</t>
  </si>
  <si>
    <t>REGION</t>
  </si>
  <si>
    <t>GREEN HILL COUNTRY</t>
  </si>
  <si>
    <t>TUCKBOROUGH</t>
  </si>
  <si>
    <t>THE HILL</t>
  </si>
  <si>
    <t>HOBBITTON</t>
  </si>
  <si>
    <t>THE MARISH</t>
  </si>
  <si>
    <t>STOCK</t>
  </si>
  <si>
    <t>BUDGEFORD</t>
  </si>
  <si>
    <t>BRIDGEFIELDS</t>
  </si>
  <si>
    <t>BROKENBORINGS</t>
  </si>
  <si>
    <t>GREENFIELDS</t>
  </si>
  <si>
    <t>BREE</t>
  </si>
  <si>
    <t>BUCKLAND</t>
  </si>
  <si>
    <t>SHIRE HOMESTEADS</t>
  </si>
  <si>
    <t>LITTLE DELVING</t>
  </si>
  <si>
    <t>Price (Silver Penny)</t>
  </si>
  <si>
    <t>discount</t>
  </si>
  <si>
    <t>The Alligator Tavern</t>
  </si>
  <si>
    <t>The Famous Eagle Tavern</t>
  </si>
  <si>
    <t>The Blue Well Tavern</t>
  </si>
  <si>
    <t>The Bow Inn</t>
  </si>
  <si>
    <t>TRAITEMENT1</t>
  </si>
  <si>
    <t>NOM TRAITES</t>
  </si>
  <si>
    <t>NOMS TRAITES</t>
  </si>
  <si>
    <t>NB IN CUSTOMER</t>
  </si>
  <si>
    <t>montant brut</t>
  </si>
  <si>
    <t>montant remise</t>
  </si>
  <si>
    <t>montant net</t>
  </si>
  <si>
    <t>T1</t>
  </si>
  <si>
    <t>T2</t>
  </si>
  <si>
    <t>T3</t>
  </si>
  <si>
    <t>T4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</si>
  <si>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</si>
  <si>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</si>
  <si>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</si>
  <si>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</si>
  <si>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</si>
  <si>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</si>
  <si>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</si>
  <si>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</si>
  <si>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</si>
  <si>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</si>
  <si>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</si>
  <si>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</si>
  <si>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Montant brut</t>
  </si>
  <si>
    <t>Montant remises</t>
  </si>
  <si>
    <t>Montant Net</t>
  </si>
  <si>
    <t>Nombre de ventes</t>
  </si>
  <si>
    <t>Volume vendue</t>
  </si>
  <si>
    <t>MOIS</t>
  </si>
  <si>
    <t>TRIMESTRE</t>
  </si>
  <si>
    <t>VUE TRIMESTRIELLE</t>
  </si>
  <si>
    <t>VUE MENSUELLE</t>
  </si>
  <si>
    <t>Trimestre</t>
  </si>
  <si>
    <t>Mois</t>
  </si>
  <si>
    <t>Taux de remise moyen</t>
  </si>
  <si>
    <t>Net T1</t>
  </si>
  <si>
    <t>Net T2</t>
  </si>
  <si>
    <t>Net T3</t>
  </si>
  <si>
    <t>Net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</si>
</sst>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9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0" fontId="0" fillId="0" borderId="0" xfId="1" applyNumberFormat="1" applyFont="1"/>
    <xf numFmtId="0" fontId="5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142875</xdr:rowOff>
    </xdr:from>
    <xdr:to>
      <xdr:col>12</xdr:col>
      <xdr:colOff>666750</xdr:colOff>
      <xdr:row>36</xdr:row>
      <xdr:rowOff>133350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9075" y="142875"/>
          <a:ext cx="9591675" cy="6848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CONSIGNES</a:t>
          </a:r>
        </a:p>
        <a:p>
          <a:pPr algn="ctr"/>
          <a:endParaRPr lang="fr-FR" sz="1100"/>
        </a:p>
        <a:p>
          <a:pPr algn="l"/>
          <a:r>
            <a:rPr lang="fr-FR" sz="1100"/>
            <a:t>la</a:t>
          </a:r>
          <a:r>
            <a:rPr lang="fr-FR" sz="1100" baseline="0"/>
            <a:t> </a:t>
          </a:r>
          <a:r>
            <a:rPr lang="fr-F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Beaver Dam Craft Ales,</a:t>
          </a:r>
          <a:r>
            <a:rPr lang="fr-F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première brasserie de la Comté, vous a recruté en tant que consultant data analyst pour l'aider à établir un tableau de bord. On vous remet les documents suivants : </a:t>
          </a:r>
        </a:p>
        <a:p>
          <a:pPr algn="l"/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"Custommers" est la liste de tous les client de la Brasserie</a:t>
          </a:r>
        </a:p>
        <a:p>
          <a:pPr algn="l"/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"Orders" est la liste de toutes les commandes pour l'année 2968 SR</a:t>
          </a:r>
        </a:p>
        <a:p>
          <a:pPr algn="l"/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"Beer" contient la liste des bières fabriqués par la Beaver Dam Craft Ales. </a:t>
          </a:r>
        </a:p>
        <a:p>
          <a:pPr algn="l"/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Mission : </a:t>
          </a:r>
        </a:p>
        <a:p>
          <a:pPr algn="l"/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Votre mission est de créer des tableaux de bord pour répondre aux questions du patron de la Beaver Dam Craft Ales :</a:t>
          </a:r>
        </a:p>
        <a:p>
          <a:pPr algn="l"/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Tableau de bord sur l'évolution de l'activité avec une vue mensuel et une vue trimestriel. Evolution des ventes, évolution pour chaque type de bière, évolution par zone géographique.</a:t>
          </a:r>
        </a:p>
        <a:p>
          <a:pPr algn="l"/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Tableau de bord sur les clients : identifier les meilleurs clients en volume, en montant, en régularité etc... Attention, ce tableau doit présenter les noms des tavernes et pas  les noms des interlocuteurs. </a:t>
          </a:r>
        </a:p>
        <a:p>
          <a:pPr algn="l"/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Tableau de bord sur les remises accordés.</a:t>
          </a:r>
        </a:p>
        <a:p>
          <a:pPr algn="l"/>
          <a:endParaRPr lang="fr-FR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Contraintes : </a:t>
          </a:r>
          <a:endParaRPr lang="fr-FR">
            <a:effectLst/>
          </a:endParaRPr>
        </a:p>
        <a:p>
          <a:pPr algn="l"/>
          <a:r>
            <a:rPr lang="fr-FR" sz="1100"/>
            <a:t>- Les onglet</a:t>
          </a:r>
          <a:r>
            <a:rPr lang="fr-FR" sz="1100" baseline="0"/>
            <a:t> "Custommers", "Orders" et "Beer" doivent pouvoir être mise à jour facilement : il ne doivent donc pas contenir de formules de calcul ou de modifications. Tous les calculs et les tableaux de bords doivent être construit dans de nouveaux onglets.</a:t>
          </a:r>
        </a:p>
        <a:p>
          <a:pPr algn="l"/>
          <a:r>
            <a:rPr lang="fr-FR" sz="1100" baseline="0"/>
            <a:t>- Le propriétaire n'aime pas les tableaux croisés dynamiques : trouvez une autre solution. </a:t>
          </a:r>
          <a:endParaRPr lang="fr-FR" sz="1100"/>
        </a:p>
        <a:p>
          <a:pPr algn="l"/>
          <a:endParaRPr lang="fr-FR" sz="1100"/>
        </a:p>
        <a:p>
          <a:pPr algn="l"/>
          <a:endParaRPr lang="fr-FR" sz="1100"/>
        </a:p>
        <a:p>
          <a:pPr algn="l"/>
          <a:endParaRPr lang="fr-FR" sz="1100"/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7</xdr:col>
      <xdr:colOff>436358</xdr:colOff>
      <xdr:row>26</xdr:row>
      <xdr:rowOff>182558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B8D3C5-F155-4192-AF01-F075F273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7150"/>
          <a:ext cx="5694158" cy="50784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421123</xdr:colOff>
      <xdr:row>26</xdr:row>
      <xdr:rowOff>187881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7BDC142-5B19-4284-B4AF-1FF683F89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755123" cy="4950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635162</xdr:colOff>
      <xdr:row>23</xdr:row>
      <xdr:rowOff>8000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03CC8E6-166D-4993-BCBD-BA5AD3CF8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89162" cy="4389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299192</xdr:colOff>
      <xdr:row>26</xdr:row>
      <xdr:rowOff>41564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D7C6666-72D3-4368-A58B-F2C8F1CB9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633192" cy="4804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342000</xdr:colOff>
      <xdr:row>21</xdr:row>
      <xdr:rowOff>145139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50BC9A2-81E5-4BFC-9F40-A7827F169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00000" cy="41456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628207</xdr:colOff>
      <xdr:row>17</xdr:row>
      <xdr:rowOff>59722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3877DB6-5DCA-4BDE-A31A-6757A6DCE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76207" cy="32982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2100-E700-4E1B-95E2-A274B72C144E}">
  <sheetPr>
    <tabColor rgb="FFFFC000"/>
  </sheetPr>
  <dimension ref="A1"/>
  <sheetViews>
    <sheetView workbookViewId="0">
      <selection activeCell="I15" sqref="I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1DD9-95AD-4524-8DE2-549ECDCDE2F9}">
  <sheetPr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6378-5437-4D75-9C41-5392CE6EB2B2}">
  <sheetPr>
    <tabColor rgb="FFFFC000"/>
  </sheetPr>
  <dimension ref="A1"/>
  <sheetViews>
    <sheetView workbookViewId="0">
      <selection activeCell="J11" sqref="J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E194-E96D-40A6-8DC0-435BBB687780}">
  <sheetPr>
    <tabColor rgb="FFFFC000"/>
  </sheetPr>
  <dimension ref="A1"/>
  <sheetViews>
    <sheetView workbookViewId="0">
      <selection activeCell="M17" sqref="M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FE34-1098-4BF8-9926-1EED1784F674}">
  <sheetPr>
    <tabColor rgb="FFFFC000"/>
  </sheetPr>
  <dimension ref="A1"/>
  <sheetViews>
    <sheetView tabSelected="1" workbookViewId="0">
      <selection activeCell="I23" sqref="I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E192"/>
  <sheetViews>
    <sheetView workbookViewId="0"/>
  </sheetViews>
  <sheetFormatPr baseColWidth="10" defaultRowHeight="15" x14ac:dyDescent="0.25"/>
  <cols>
    <col min="1" max="1" width="13.85546875" bestFit="1" customWidth="1"/>
    <col min="2" max="2" width="19" bestFit="1" customWidth="1"/>
    <col min="3" max="3" width="4.140625" bestFit="1" customWidth="1"/>
    <col min="4" max="4" width="30.5703125" bestFit="1" customWidth="1"/>
    <col min="5" max="5" width="19.85546875" bestFit="1" customWidth="1"/>
  </cols>
  <sheetData>
    <row r="1" spans="1:5" s="3" customFormat="1" x14ac:dyDescent="0.25">
      <c r="A1" s="3" t="s">
        <v>666</v>
      </c>
      <c r="B1" s="3" t="s">
        <v>667</v>
      </c>
      <c r="C1" s="3" t="s">
        <v>668</v>
      </c>
      <c r="D1" s="3" t="s">
        <v>665</v>
      </c>
      <c r="E1" s="3" t="s">
        <v>669</v>
      </c>
    </row>
    <row r="2" spans="1:5" x14ac:dyDescent="0.25">
      <c r="A2" t="s">
        <v>2</v>
      </c>
      <c r="B2" s="2" t="s">
        <v>3</v>
      </c>
      <c r="C2" t="s">
        <v>0</v>
      </c>
      <c r="D2" t="s">
        <v>479</v>
      </c>
      <c r="E2" t="s">
        <v>670</v>
      </c>
    </row>
    <row r="3" spans="1:5" x14ac:dyDescent="0.25">
      <c r="A3" t="s">
        <v>4</v>
      </c>
      <c r="B3" s="2" t="s">
        <v>5</v>
      </c>
      <c r="C3" t="s">
        <v>0</v>
      </c>
      <c r="D3" t="s">
        <v>480</v>
      </c>
      <c r="E3" t="s">
        <v>671</v>
      </c>
    </row>
    <row r="4" spans="1:5" x14ac:dyDescent="0.25">
      <c r="A4" t="s">
        <v>6</v>
      </c>
      <c r="B4" s="2" t="s">
        <v>7</v>
      </c>
      <c r="C4" t="s">
        <v>0</v>
      </c>
      <c r="D4" t="s">
        <v>481</v>
      </c>
      <c r="E4" t="s">
        <v>671</v>
      </c>
    </row>
    <row r="5" spans="1:5" x14ac:dyDescent="0.25">
      <c r="A5" t="s">
        <v>8</v>
      </c>
      <c r="B5" s="2" t="s">
        <v>9</v>
      </c>
      <c r="C5" t="s">
        <v>0</v>
      </c>
      <c r="D5" t="s">
        <v>482</v>
      </c>
      <c r="E5" t="s">
        <v>672</v>
      </c>
    </row>
    <row r="6" spans="1:5" x14ac:dyDescent="0.25">
      <c r="A6" t="s">
        <v>10</v>
      </c>
      <c r="B6" s="2" t="s">
        <v>11</v>
      </c>
      <c r="C6" t="s">
        <v>0</v>
      </c>
      <c r="D6" t="s">
        <v>483</v>
      </c>
      <c r="E6" t="s">
        <v>673</v>
      </c>
    </row>
    <row r="7" spans="1:5" x14ac:dyDescent="0.25">
      <c r="A7" t="s">
        <v>12</v>
      </c>
      <c r="B7" s="2" t="s">
        <v>13</v>
      </c>
      <c r="C7" t="s">
        <v>0</v>
      </c>
      <c r="D7" t="s">
        <v>484</v>
      </c>
      <c r="E7" t="s">
        <v>673</v>
      </c>
    </row>
    <row r="8" spans="1:5" x14ac:dyDescent="0.25">
      <c r="A8" t="s">
        <v>14</v>
      </c>
      <c r="B8" s="2" t="s">
        <v>15</v>
      </c>
      <c r="C8" t="s">
        <v>0</v>
      </c>
      <c r="D8" t="s">
        <v>485</v>
      </c>
      <c r="E8" t="s">
        <v>671</v>
      </c>
    </row>
    <row r="9" spans="1:5" x14ac:dyDescent="0.25">
      <c r="A9" t="s">
        <v>16</v>
      </c>
      <c r="B9" s="2" t="s">
        <v>17</v>
      </c>
      <c r="C9" t="s">
        <v>0</v>
      </c>
      <c r="D9" t="s">
        <v>486</v>
      </c>
      <c r="E9" t="s">
        <v>670</v>
      </c>
    </row>
    <row r="10" spans="1:5" x14ac:dyDescent="0.25">
      <c r="A10" t="s">
        <v>18</v>
      </c>
      <c r="B10" s="2" t="s">
        <v>19</v>
      </c>
      <c r="C10" t="s">
        <v>0</v>
      </c>
      <c r="D10" t="s">
        <v>487</v>
      </c>
      <c r="E10" t="s">
        <v>670</v>
      </c>
    </row>
    <row r="11" spans="1:5" x14ac:dyDescent="0.25">
      <c r="A11" t="s">
        <v>20</v>
      </c>
      <c r="B11" s="2" t="s">
        <v>21</v>
      </c>
      <c r="C11" t="s">
        <v>0</v>
      </c>
      <c r="D11" t="s">
        <v>488</v>
      </c>
      <c r="E11" t="s">
        <v>671</v>
      </c>
    </row>
    <row r="12" spans="1:5" x14ac:dyDescent="0.25">
      <c r="A12" t="s">
        <v>22</v>
      </c>
      <c r="B12" s="2" t="s">
        <v>23</v>
      </c>
      <c r="C12" t="s">
        <v>1</v>
      </c>
      <c r="D12" t="s">
        <v>489</v>
      </c>
      <c r="E12" t="s">
        <v>675</v>
      </c>
    </row>
    <row r="13" spans="1:5" x14ac:dyDescent="0.25">
      <c r="A13" t="s">
        <v>24</v>
      </c>
      <c r="B13" s="2" t="s">
        <v>25</v>
      </c>
      <c r="C13" t="s">
        <v>1</v>
      </c>
      <c r="D13" t="s">
        <v>490</v>
      </c>
      <c r="E13" t="s">
        <v>677</v>
      </c>
    </row>
    <row r="14" spans="1:5" x14ac:dyDescent="0.25">
      <c r="A14" t="s">
        <v>26</v>
      </c>
      <c r="B14" s="2" t="s">
        <v>27</v>
      </c>
      <c r="C14" t="s">
        <v>1</v>
      </c>
      <c r="D14" t="s">
        <v>491</v>
      </c>
      <c r="E14" t="s">
        <v>676</v>
      </c>
    </row>
    <row r="15" spans="1:5" x14ac:dyDescent="0.25">
      <c r="A15" t="s">
        <v>28</v>
      </c>
      <c r="B15" s="2" t="s">
        <v>29</v>
      </c>
      <c r="C15" t="s">
        <v>1</v>
      </c>
      <c r="D15" t="s">
        <v>492</v>
      </c>
      <c r="E15" t="s">
        <v>671</v>
      </c>
    </row>
    <row r="16" spans="1:5" x14ac:dyDescent="0.25">
      <c r="A16" t="s">
        <v>30</v>
      </c>
      <c r="B16" s="2" t="s">
        <v>31</v>
      </c>
      <c r="C16" t="s">
        <v>1</v>
      </c>
      <c r="D16" t="s">
        <v>493</v>
      </c>
      <c r="E16" t="s">
        <v>677</v>
      </c>
    </row>
    <row r="17" spans="1:5" x14ac:dyDescent="0.25">
      <c r="A17" t="s">
        <v>32</v>
      </c>
      <c r="B17" s="2" t="s">
        <v>33</v>
      </c>
      <c r="C17" t="s">
        <v>1</v>
      </c>
      <c r="D17" t="s">
        <v>494</v>
      </c>
      <c r="E17" t="s">
        <v>679</v>
      </c>
    </row>
    <row r="18" spans="1:5" x14ac:dyDescent="0.25">
      <c r="A18" t="s">
        <v>34</v>
      </c>
      <c r="B18" s="2" t="s">
        <v>35</v>
      </c>
      <c r="C18" t="s">
        <v>1</v>
      </c>
      <c r="D18" t="s">
        <v>495</v>
      </c>
      <c r="E18" t="s">
        <v>679</v>
      </c>
    </row>
    <row r="19" spans="1:5" x14ac:dyDescent="0.25">
      <c r="A19" t="s">
        <v>36</v>
      </c>
      <c r="B19" s="2" t="s">
        <v>37</v>
      </c>
      <c r="C19" t="s">
        <v>1</v>
      </c>
      <c r="D19" t="s">
        <v>496</v>
      </c>
      <c r="E19" t="s">
        <v>680</v>
      </c>
    </row>
    <row r="20" spans="1:5" x14ac:dyDescent="0.25">
      <c r="A20" t="s">
        <v>38</v>
      </c>
      <c r="B20" s="2" t="s">
        <v>39</v>
      </c>
      <c r="C20" t="s">
        <v>1</v>
      </c>
      <c r="D20" t="s">
        <v>497</v>
      </c>
      <c r="E20" t="s">
        <v>672</v>
      </c>
    </row>
    <row r="21" spans="1:5" x14ac:dyDescent="0.25">
      <c r="A21" t="s">
        <v>40</v>
      </c>
      <c r="B21" s="2" t="s">
        <v>41</v>
      </c>
      <c r="C21" t="s">
        <v>1</v>
      </c>
      <c r="D21" t="s">
        <v>498</v>
      </c>
      <c r="E21" t="s">
        <v>681</v>
      </c>
    </row>
    <row r="22" spans="1:5" x14ac:dyDescent="0.25">
      <c r="A22" t="s">
        <v>42</v>
      </c>
      <c r="B22" s="2" t="s">
        <v>43</v>
      </c>
      <c r="C22" t="s">
        <v>0</v>
      </c>
      <c r="D22" t="s">
        <v>499</v>
      </c>
      <c r="E22" t="s">
        <v>670</v>
      </c>
    </row>
    <row r="23" spans="1:5" x14ac:dyDescent="0.25">
      <c r="A23" t="s">
        <v>44</v>
      </c>
      <c r="B23" s="2" t="s">
        <v>45</v>
      </c>
      <c r="C23" t="s">
        <v>0</v>
      </c>
      <c r="D23" t="s">
        <v>500</v>
      </c>
      <c r="E23" t="s">
        <v>681</v>
      </c>
    </row>
    <row r="24" spans="1:5" x14ac:dyDescent="0.25">
      <c r="A24" t="s">
        <v>46</v>
      </c>
      <c r="B24" s="2" t="s">
        <v>47</v>
      </c>
      <c r="C24" t="s">
        <v>0</v>
      </c>
      <c r="D24" t="s">
        <v>501</v>
      </c>
      <c r="E24" t="s">
        <v>679</v>
      </c>
    </row>
    <row r="25" spans="1:5" x14ac:dyDescent="0.25">
      <c r="A25" t="s">
        <v>48</v>
      </c>
      <c r="B25" s="2" t="s">
        <v>21</v>
      </c>
      <c r="C25" t="s">
        <v>0</v>
      </c>
      <c r="D25" t="s">
        <v>502</v>
      </c>
      <c r="E25" t="s">
        <v>673</v>
      </c>
    </row>
    <row r="26" spans="1:5" x14ac:dyDescent="0.25">
      <c r="A26" t="s">
        <v>49</v>
      </c>
      <c r="B26" s="2" t="s">
        <v>50</v>
      </c>
      <c r="C26" t="s">
        <v>0</v>
      </c>
      <c r="D26" t="s">
        <v>503</v>
      </c>
      <c r="E26" t="s">
        <v>676</v>
      </c>
    </row>
    <row r="27" spans="1:5" x14ac:dyDescent="0.25">
      <c r="A27" t="s">
        <v>51</v>
      </c>
      <c r="B27" s="2" t="s">
        <v>7</v>
      </c>
      <c r="C27" t="s">
        <v>0</v>
      </c>
      <c r="D27" t="s">
        <v>689</v>
      </c>
      <c r="E27" t="s">
        <v>675</v>
      </c>
    </row>
    <row r="28" spans="1:5" x14ac:dyDescent="0.25">
      <c r="A28" t="s">
        <v>52</v>
      </c>
      <c r="B28" s="2" t="s">
        <v>53</v>
      </c>
      <c r="C28" t="s">
        <v>0</v>
      </c>
      <c r="D28" t="s">
        <v>504</v>
      </c>
      <c r="E28" t="s">
        <v>674</v>
      </c>
    </row>
    <row r="29" spans="1:5" x14ac:dyDescent="0.25">
      <c r="A29" t="s">
        <v>54</v>
      </c>
      <c r="B29" s="2" t="s">
        <v>272</v>
      </c>
      <c r="C29" t="s">
        <v>0</v>
      </c>
      <c r="D29" t="s">
        <v>688</v>
      </c>
      <c r="E29" t="s">
        <v>677</v>
      </c>
    </row>
    <row r="30" spans="1:5" x14ac:dyDescent="0.25">
      <c r="A30" t="s">
        <v>55</v>
      </c>
      <c r="B30" s="2" t="s">
        <v>56</v>
      </c>
      <c r="C30" t="s">
        <v>0</v>
      </c>
      <c r="D30" t="s">
        <v>505</v>
      </c>
      <c r="E30" t="s">
        <v>677</v>
      </c>
    </row>
    <row r="31" spans="1:5" x14ac:dyDescent="0.25">
      <c r="A31" t="s">
        <v>57</v>
      </c>
      <c r="B31" s="2" t="s">
        <v>58</v>
      </c>
      <c r="C31" t="s">
        <v>0</v>
      </c>
      <c r="D31" t="s">
        <v>506</v>
      </c>
      <c r="E31" t="s">
        <v>671</v>
      </c>
    </row>
    <row r="32" spans="1:5" x14ac:dyDescent="0.25">
      <c r="A32" t="s">
        <v>59</v>
      </c>
      <c r="B32" s="2" t="s">
        <v>3</v>
      </c>
      <c r="C32" t="s">
        <v>0</v>
      </c>
      <c r="D32" t="s">
        <v>507</v>
      </c>
      <c r="E32" t="s">
        <v>679</v>
      </c>
    </row>
    <row r="33" spans="1:5" x14ac:dyDescent="0.25">
      <c r="A33" t="s">
        <v>60</v>
      </c>
      <c r="B33" s="2" t="s">
        <v>7</v>
      </c>
      <c r="C33" t="s">
        <v>0</v>
      </c>
      <c r="D33" t="s">
        <v>508</v>
      </c>
      <c r="E33" t="s">
        <v>673</v>
      </c>
    </row>
    <row r="34" spans="1:5" x14ac:dyDescent="0.25">
      <c r="A34" t="s">
        <v>61</v>
      </c>
      <c r="B34" s="2" t="s">
        <v>62</v>
      </c>
      <c r="C34" t="s">
        <v>0</v>
      </c>
      <c r="D34" t="s">
        <v>509</v>
      </c>
      <c r="E34" t="s">
        <v>672</v>
      </c>
    </row>
    <row r="35" spans="1:5" x14ac:dyDescent="0.25">
      <c r="A35" t="s">
        <v>63</v>
      </c>
      <c r="B35" s="2" t="s">
        <v>64</v>
      </c>
      <c r="C35" t="s">
        <v>0</v>
      </c>
      <c r="D35" t="s">
        <v>510</v>
      </c>
      <c r="E35" t="s">
        <v>677</v>
      </c>
    </row>
    <row r="36" spans="1:5" x14ac:dyDescent="0.25">
      <c r="A36" t="s">
        <v>65</v>
      </c>
      <c r="B36" s="2" t="s">
        <v>268</v>
      </c>
      <c r="C36" t="s">
        <v>0</v>
      </c>
      <c r="D36" t="s">
        <v>511</v>
      </c>
      <c r="E36" t="s">
        <v>671</v>
      </c>
    </row>
    <row r="37" spans="1:5" x14ac:dyDescent="0.25">
      <c r="A37" t="s">
        <v>66</v>
      </c>
      <c r="B37" s="2" t="s">
        <v>67</v>
      </c>
      <c r="C37" t="s">
        <v>0</v>
      </c>
      <c r="D37" t="s">
        <v>512</v>
      </c>
      <c r="E37" t="s">
        <v>675</v>
      </c>
    </row>
    <row r="38" spans="1:5" x14ac:dyDescent="0.25">
      <c r="A38" t="s">
        <v>12</v>
      </c>
      <c r="B38" s="2" t="s">
        <v>68</v>
      </c>
      <c r="C38" t="s">
        <v>0</v>
      </c>
      <c r="D38" t="s">
        <v>513</v>
      </c>
      <c r="E38" t="s">
        <v>677</v>
      </c>
    </row>
    <row r="39" spans="1:5" x14ac:dyDescent="0.25">
      <c r="A39" t="s">
        <v>69</v>
      </c>
      <c r="B39" s="2" t="s">
        <v>70</v>
      </c>
      <c r="C39" t="s">
        <v>0</v>
      </c>
      <c r="D39" t="s">
        <v>514</v>
      </c>
      <c r="E39" t="s">
        <v>682</v>
      </c>
    </row>
    <row r="40" spans="1:5" x14ac:dyDescent="0.25">
      <c r="A40" t="s">
        <v>71</v>
      </c>
      <c r="B40" s="2" t="s">
        <v>72</v>
      </c>
      <c r="C40" t="s">
        <v>0</v>
      </c>
      <c r="D40" t="s">
        <v>515</v>
      </c>
      <c r="E40" t="s">
        <v>678</v>
      </c>
    </row>
    <row r="41" spans="1:5" x14ac:dyDescent="0.25">
      <c r="A41" t="s">
        <v>73</v>
      </c>
      <c r="B41" s="2" t="s">
        <v>25</v>
      </c>
      <c r="C41" t="s">
        <v>0</v>
      </c>
      <c r="D41" t="s">
        <v>516</v>
      </c>
      <c r="E41" t="s">
        <v>682</v>
      </c>
    </row>
    <row r="42" spans="1:5" x14ac:dyDescent="0.25">
      <c r="A42" t="s">
        <v>74</v>
      </c>
      <c r="B42" s="2" t="s">
        <v>75</v>
      </c>
      <c r="C42" t="s">
        <v>0</v>
      </c>
      <c r="D42" t="s">
        <v>517</v>
      </c>
      <c r="E42" t="s">
        <v>679</v>
      </c>
    </row>
    <row r="43" spans="1:5" x14ac:dyDescent="0.25">
      <c r="A43" t="s">
        <v>76</v>
      </c>
      <c r="B43" s="2" t="s">
        <v>77</v>
      </c>
      <c r="C43" t="s">
        <v>0</v>
      </c>
      <c r="D43" t="s">
        <v>518</v>
      </c>
      <c r="E43" t="s">
        <v>680</v>
      </c>
    </row>
    <row r="44" spans="1:5" x14ac:dyDescent="0.25">
      <c r="A44" t="s">
        <v>78</v>
      </c>
      <c r="B44" s="2" t="s">
        <v>25</v>
      </c>
      <c r="C44" t="s">
        <v>0</v>
      </c>
      <c r="D44" t="s">
        <v>519</v>
      </c>
      <c r="E44" t="s">
        <v>671</v>
      </c>
    </row>
    <row r="45" spans="1:5" x14ac:dyDescent="0.25">
      <c r="A45" t="s">
        <v>79</v>
      </c>
      <c r="B45" s="2" t="s">
        <v>43</v>
      </c>
      <c r="C45" t="s">
        <v>0</v>
      </c>
      <c r="D45" t="s">
        <v>520</v>
      </c>
      <c r="E45" t="s">
        <v>671</v>
      </c>
    </row>
    <row r="46" spans="1:5" x14ac:dyDescent="0.25">
      <c r="A46" t="s">
        <v>80</v>
      </c>
      <c r="B46" s="2" t="s">
        <v>81</v>
      </c>
      <c r="C46" t="s">
        <v>0</v>
      </c>
      <c r="D46" t="s">
        <v>521</v>
      </c>
      <c r="E46" t="s">
        <v>671</v>
      </c>
    </row>
    <row r="47" spans="1:5" x14ac:dyDescent="0.25">
      <c r="A47" t="s">
        <v>82</v>
      </c>
      <c r="B47" s="2" t="s">
        <v>83</v>
      </c>
      <c r="C47" t="s">
        <v>0</v>
      </c>
      <c r="D47" t="s">
        <v>522</v>
      </c>
      <c r="E47" t="s">
        <v>671</v>
      </c>
    </row>
    <row r="48" spans="1:5" x14ac:dyDescent="0.25">
      <c r="A48" t="s">
        <v>84</v>
      </c>
      <c r="B48" s="2" t="s">
        <v>31</v>
      </c>
      <c r="C48" t="s">
        <v>0</v>
      </c>
      <c r="D48" t="s">
        <v>523</v>
      </c>
      <c r="E48" t="s">
        <v>670</v>
      </c>
    </row>
    <row r="49" spans="1:5" x14ac:dyDescent="0.25">
      <c r="A49" t="s">
        <v>85</v>
      </c>
      <c r="B49" s="2" t="s">
        <v>86</v>
      </c>
      <c r="C49" t="s">
        <v>0</v>
      </c>
      <c r="D49" t="s">
        <v>524</v>
      </c>
      <c r="E49" t="s">
        <v>673</v>
      </c>
    </row>
    <row r="50" spans="1:5" x14ac:dyDescent="0.25">
      <c r="A50" t="s">
        <v>87</v>
      </c>
      <c r="B50" s="2" t="s">
        <v>88</v>
      </c>
      <c r="C50" t="s">
        <v>0</v>
      </c>
      <c r="D50" t="s">
        <v>525</v>
      </c>
      <c r="E50" t="s">
        <v>679</v>
      </c>
    </row>
    <row r="51" spans="1:5" x14ac:dyDescent="0.25">
      <c r="A51" t="s">
        <v>89</v>
      </c>
      <c r="B51" s="2" t="s">
        <v>90</v>
      </c>
      <c r="C51" t="s">
        <v>0</v>
      </c>
      <c r="D51" t="s">
        <v>526</v>
      </c>
      <c r="E51" t="s">
        <v>677</v>
      </c>
    </row>
    <row r="52" spans="1:5" x14ac:dyDescent="0.25">
      <c r="A52" t="s">
        <v>91</v>
      </c>
      <c r="B52" s="2" t="s">
        <v>92</v>
      </c>
      <c r="C52" t="s">
        <v>1</v>
      </c>
      <c r="D52" t="s">
        <v>527</v>
      </c>
      <c r="E52" t="s">
        <v>675</v>
      </c>
    </row>
    <row r="53" spans="1:5" x14ac:dyDescent="0.25">
      <c r="A53" t="s">
        <v>93</v>
      </c>
      <c r="B53" s="2" t="s">
        <v>94</v>
      </c>
      <c r="C53" t="s">
        <v>1</v>
      </c>
      <c r="D53" t="s">
        <v>528</v>
      </c>
      <c r="E53" t="s">
        <v>673</v>
      </c>
    </row>
    <row r="54" spans="1:5" x14ac:dyDescent="0.25">
      <c r="A54" t="s">
        <v>95</v>
      </c>
      <c r="B54" s="2" t="s">
        <v>96</v>
      </c>
      <c r="C54" t="s">
        <v>1</v>
      </c>
      <c r="D54" t="s">
        <v>529</v>
      </c>
      <c r="E54" t="s">
        <v>681</v>
      </c>
    </row>
    <row r="55" spans="1:5" x14ac:dyDescent="0.25">
      <c r="A55" t="s">
        <v>97</v>
      </c>
      <c r="B55" s="2" t="s">
        <v>98</v>
      </c>
      <c r="C55" t="s">
        <v>1</v>
      </c>
      <c r="D55" t="s">
        <v>530</v>
      </c>
      <c r="E55" t="s">
        <v>678</v>
      </c>
    </row>
    <row r="56" spans="1:5" x14ac:dyDescent="0.25">
      <c r="A56" t="s">
        <v>99</v>
      </c>
      <c r="B56" s="2" t="s">
        <v>53</v>
      </c>
      <c r="C56" t="s">
        <v>1</v>
      </c>
      <c r="D56" t="s">
        <v>531</v>
      </c>
      <c r="E56" t="s">
        <v>681</v>
      </c>
    </row>
    <row r="57" spans="1:5" x14ac:dyDescent="0.25">
      <c r="A57" t="s">
        <v>100</v>
      </c>
      <c r="B57" s="2" t="s">
        <v>101</v>
      </c>
      <c r="C57" t="s">
        <v>1</v>
      </c>
      <c r="D57" t="s">
        <v>532</v>
      </c>
      <c r="E57" t="s">
        <v>671</v>
      </c>
    </row>
    <row r="58" spans="1:5" x14ac:dyDescent="0.25">
      <c r="A58" t="s">
        <v>102</v>
      </c>
      <c r="B58" s="2" t="s">
        <v>103</v>
      </c>
      <c r="C58" t="s">
        <v>1</v>
      </c>
      <c r="D58" t="s">
        <v>533</v>
      </c>
      <c r="E58" t="s">
        <v>670</v>
      </c>
    </row>
    <row r="59" spans="1:5" x14ac:dyDescent="0.25">
      <c r="A59" t="s">
        <v>104</v>
      </c>
      <c r="B59" s="2" t="s">
        <v>31</v>
      </c>
      <c r="C59" t="s">
        <v>1</v>
      </c>
      <c r="D59" t="s">
        <v>534</v>
      </c>
      <c r="E59" t="s">
        <v>670</v>
      </c>
    </row>
    <row r="60" spans="1:5" x14ac:dyDescent="0.25">
      <c r="A60" t="s">
        <v>105</v>
      </c>
      <c r="B60" s="2" t="s">
        <v>106</v>
      </c>
      <c r="C60" t="s">
        <v>1</v>
      </c>
      <c r="D60" t="s">
        <v>535</v>
      </c>
      <c r="E60" t="s">
        <v>683</v>
      </c>
    </row>
    <row r="61" spans="1:5" x14ac:dyDescent="0.25">
      <c r="A61" t="s">
        <v>107</v>
      </c>
      <c r="B61" s="2" t="s">
        <v>108</v>
      </c>
      <c r="C61" t="s">
        <v>1</v>
      </c>
      <c r="D61" t="s">
        <v>536</v>
      </c>
      <c r="E61" t="s">
        <v>679</v>
      </c>
    </row>
    <row r="62" spans="1:5" x14ac:dyDescent="0.25">
      <c r="A62" t="s">
        <v>109</v>
      </c>
      <c r="B62" s="2" t="s">
        <v>110</v>
      </c>
      <c r="C62" t="s">
        <v>1</v>
      </c>
      <c r="D62" t="s">
        <v>537</v>
      </c>
      <c r="E62" t="s">
        <v>683</v>
      </c>
    </row>
    <row r="63" spans="1:5" x14ac:dyDescent="0.25">
      <c r="A63" t="s">
        <v>111</v>
      </c>
      <c r="B63" s="2" t="s">
        <v>112</v>
      </c>
      <c r="C63" t="s">
        <v>1</v>
      </c>
      <c r="D63" t="s">
        <v>538</v>
      </c>
      <c r="E63" t="s">
        <v>673</v>
      </c>
    </row>
    <row r="64" spans="1:5" x14ac:dyDescent="0.25">
      <c r="A64" t="s">
        <v>28</v>
      </c>
      <c r="B64" s="2" t="s">
        <v>113</v>
      </c>
      <c r="C64" t="s">
        <v>1</v>
      </c>
      <c r="D64" t="s">
        <v>539</v>
      </c>
      <c r="E64" t="s">
        <v>677</v>
      </c>
    </row>
    <row r="65" spans="1:5" x14ac:dyDescent="0.25">
      <c r="A65" t="s">
        <v>114</v>
      </c>
      <c r="B65" s="2" t="s">
        <v>115</v>
      </c>
      <c r="C65" t="s">
        <v>1</v>
      </c>
      <c r="D65" t="s">
        <v>540</v>
      </c>
      <c r="E65" t="s">
        <v>683</v>
      </c>
    </row>
    <row r="66" spans="1:5" x14ac:dyDescent="0.25">
      <c r="A66" t="s">
        <v>116</v>
      </c>
      <c r="B66" s="2" t="s">
        <v>5</v>
      </c>
      <c r="C66" t="s">
        <v>1</v>
      </c>
      <c r="D66" t="s">
        <v>541</v>
      </c>
      <c r="E66" t="s">
        <v>683</v>
      </c>
    </row>
    <row r="67" spans="1:5" x14ac:dyDescent="0.25">
      <c r="A67" t="s">
        <v>117</v>
      </c>
      <c r="B67" s="2" t="s">
        <v>77</v>
      </c>
      <c r="C67" t="s">
        <v>1</v>
      </c>
      <c r="D67" t="s">
        <v>542</v>
      </c>
      <c r="E67" t="s">
        <v>677</v>
      </c>
    </row>
    <row r="68" spans="1:5" x14ac:dyDescent="0.25">
      <c r="A68" t="s">
        <v>118</v>
      </c>
      <c r="B68" s="2" t="s">
        <v>119</v>
      </c>
      <c r="C68" t="s">
        <v>1</v>
      </c>
      <c r="D68" t="s">
        <v>543</v>
      </c>
      <c r="E68" t="s">
        <v>679</v>
      </c>
    </row>
    <row r="69" spans="1:5" x14ac:dyDescent="0.25">
      <c r="A69" t="s">
        <v>120</v>
      </c>
      <c r="B69" s="2" t="s">
        <v>96</v>
      </c>
      <c r="C69" t="s">
        <v>1</v>
      </c>
      <c r="D69" t="s">
        <v>544</v>
      </c>
      <c r="E69" t="s">
        <v>683</v>
      </c>
    </row>
    <row r="70" spans="1:5" x14ac:dyDescent="0.25">
      <c r="A70" t="s">
        <v>121</v>
      </c>
      <c r="B70" s="2" t="s">
        <v>122</v>
      </c>
      <c r="C70" t="s">
        <v>1</v>
      </c>
      <c r="D70" t="s">
        <v>687</v>
      </c>
      <c r="E70" t="s">
        <v>674</v>
      </c>
    </row>
    <row r="71" spans="1:5" x14ac:dyDescent="0.25">
      <c r="A71" t="s">
        <v>123</v>
      </c>
      <c r="B71" s="2" t="s">
        <v>269</v>
      </c>
      <c r="C71" t="s">
        <v>1</v>
      </c>
      <c r="D71" t="s">
        <v>545</v>
      </c>
      <c r="E71" t="s">
        <v>674</v>
      </c>
    </row>
    <row r="72" spans="1:5" x14ac:dyDescent="0.25">
      <c r="A72" t="s">
        <v>124</v>
      </c>
      <c r="B72" s="2" t="s">
        <v>125</v>
      </c>
      <c r="C72" t="s">
        <v>0</v>
      </c>
      <c r="D72" t="s">
        <v>546</v>
      </c>
      <c r="E72" t="s">
        <v>673</v>
      </c>
    </row>
    <row r="73" spans="1:5" x14ac:dyDescent="0.25">
      <c r="A73" t="s">
        <v>126</v>
      </c>
      <c r="B73" s="2" t="s">
        <v>127</v>
      </c>
      <c r="C73" t="s">
        <v>0</v>
      </c>
      <c r="D73" t="s">
        <v>547</v>
      </c>
      <c r="E73" t="s">
        <v>677</v>
      </c>
    </row>
    <row r="74" spans="1:5" x14ac:dyDescent="0.25">
      <c r="A74" t="s">
        <v>128</v>
      </c>
      <c r="B74" s="2" t="s">
        <v>129</v>
      </c>
      <c r="C74" t="s">
        <v>0</v>
      </c>
      <c r="D74" t="s">
        <v>548</v>
      </c>
      <c r="E74" t="s">
        <v>677</v>
      </c>
    </row>
    <row r="75" spans="1:5" x14ac:dyDescent="0.25">
      <c r="A75" t="s">
        <v>130</v>
      </c>
      <c r="B75" s="2" t="s">
        <v>122</v>
      </c>
      <c r="C75" t="s">
        <v>0</v>
      </c>
      <c r="D75" t="s">
        <v>549</v>
      </c>
      <c r="E75" t="s">
        <v>679</v>
      </c>
    </row>
    <row r="76" spans="1:5" x14ac:dyDescent="0.25">
      <c r="A76" t="s">
        <v>131</v>
      </c>
      <c r="B76" s="2" t="s">
        <v>103</v>
      </c>
      <c r="C76" t="s">
        <v>0</v>
      </c>
      <c r="D76" t="s">
        <v>550</v>
      </c>
      <c r="E76" t="s">
        <v>670</v>
      </c>
    </row>
    <row r="77" spans="1:5" x14ac:dyDescent="0.25">
      <c r="A77" t="s">
        <v>132</v>
      </c>
      <c r="B77" s="2" t="s">
        <v>133</v>
      </c>
      <c r="C77" t="s">
        <v>0</v>
      </c>
      <c r="D77" t="s">
        <v>551</v>
      </c>
      <c r="E77" t="s">
        <v>673</v>
      </c>
    </row>
    <row r="78" spans="1:5" x14ac:dyDescent="0.25">
      <c r="A78" t="s">
        <v>78</v>
      </c>
      <c r="B78" s="2" t="s">
        <v>67</v>
      </c>
      <c r="C78" t="s">
        <v>0</v>
      </c>
      <c r="D78" t="s">
        <v>552</v>
      </c>
      <c r="E78" t="s">
        <v>671</v>
      </c>
    </row>
    <row r="79" spans="1:5" x14ac:dyDescent="0.25">
      <c r="A79" t="s">
        <v>134</v>
      </c>
      <c r="B79" s="2" t="s">
        <v>135</v>
      </c>
      <c r="C79" t="s">
        <v>0</v>
      </c>
      <c r="D79" t="s">
        <v>553</v>
      </c>
      <c r="E79" t="s">
        <v>671</v>
      </c>
    </row>
    <row r="80" spans="1:5" x14ac:dyDescent="0.25">
      <c r="A80" t="s">
        <v>136</v>
      </c>
      <c r="B80" s="2" t="s">
        <v>137</v>
      </c>
      <c r="C80" t="s">
        <v>0</v>
      </c>
      <c r="D80" t="s">
        <v>554</v>
      </c>
      <c r="E80" t="s">
        <v>678</v>
      </c>
    </row>
    <row r="81" spans="1:5" x14ac:dyDescent="0.25">
      <c r="A81" t="s">
        <v>138</v>
      </c>
      <c r="B81" s="2" t="s">
        <v>139</v>
      </c>
      <c r="C81" t="s">
        <v>0</v>
      </c>
      <c r="D81" t="s">
        <v>555</v>
      </c>
      <c r="E81" t="s">
        <v>679</v>
      </c>
    </row>
    <row r="82" spans="1:5" x14ac:dyDescent="0.25">
      <c r="A82" t="s">
        <v>140</v>
      </c>
      <c r="B82" s="2" t="s">
        <v>21</v>
      </c>
      <c r="C82" t="s">
        <v>1</v>
      </c>
      <c r="D82" t="s">
        <v>556</v>
      </c>
      <c r="E82" t="s">
        <v>683</v>
      </c>
    </row>
    <row r="83" spans="1:5" x14ac:dyDescent="0.25">
      <c r="A83" t="s">
        <v>141</v>
      </c>
      <c r="B83" s="2" t="s">
        <v>142</v>
      </c>
      <c r="C83" t="s">
        <v>1</v>
      </c>
      <c r="D83" t="s">
        <v>557</v>
      </c>
      <c r="E83" t="s">
        <v>683</v>
      </c>
    </row>
    <row r="84" spans="1:5" x14ac:dyDescent="0.25">
      <c r="A84" t="s">
        <v>140</v>
      </c>
      <c r="B84" s="2" t="s">
        <v>267</v>
      </c>
      <c r="C84" t="s">
        <v>1</v>
      </c>
      <c r="D84" t="s">
        <v>558</v>
      </c>
      <c r="E84" t="s">
        <v>673</v>
      </c>
    </row>
    <row r="85" spans="1:5" x14ac:dyDescent="0.25">
      <c r="A85" t="s">
        <v>143</v>
      </c>
      <c r="B85" s="2" t="s">
        <v>144</v>
      </c>
      <c r="C85" t="s">
        <v>1</v>
      </c>
      <c r="D85" t="s">
        <v>559</v>
      </c>
      <c r="E85" t="s">
        <v>672</v>
      </c>
    </row>
    <row r="86" spans="1:5" x14ac:dyDescent="0.25">
      <c r="A86" t="s">
        <v>38</v>
      </c>
      <c r="B86" s="2" t="s">
        <v>68</v>
      </c>
      <c r="C86" t="s">
        <v>1</v>
      </c>
      <c r="D86" t="s">
        <v>560</v>
      </c>
      <c r="E86" t="s">
        <v>683</v>
      </c>
    </row>
    <row r="87" spans="1:5" x14ac:dyDescent="0.25">
      <c r="A87" t="s">
        <v>145</v>
      </c>
      <c r="B87" s="2" t="s">
        <v>146</v>
      </c>
      <c r="C87" t="s">
        <v>1</v>
      </c>
      <c r="D87" t="s">
        <v>561</v>
      </c>
      <c r="E87" t="s">
        <v>679</v>
      </c>
    </row>
    <row r="88" spans="1:5" x14ac:dyDescent="0.25">
      <c r="A88" t="s">
        <v>147</v>
      </c>
      <c r="B88" s="2" t="s">
        <v>15</v>
      </c>
      <c r="C88" t="s">
        <v>1</v>
      </c>
      <c r="D88" t="s">
        <v>562</v>
      </c>
      <c r="E88" t="s">
        <v>679</v>
      </c>
    </row>
    <row r="89" spans="1:5" x14ac:dyDescent="0.25">
      <c r="A89" t="s">
        <v>36</v>
      </c>
      <c r="B89" s="2" t="s">
        <v>106</v>
      </c>
      <c r="C89" t="s">
        <v>1</v>
      </c>
      <c r="D89" t="s">
        <v>563</v>
      </c>
      <c r="E89" t="s">
        <v>677</v>
      </c>
    </row>
    <row r="90" spans="1:5" x14ac:dyDescent="0.25">
      <c r="A90" t="s">
        <v>148</v>
      </c>
      <c r="B90" s="2" t="s">
        <v>149</v>
      </c>
      <c r="C90" t="s">
        <v>1</v>
      </c>
      <c r="D90" t="s">
        <v>564</v>
      </c>
      <c r="E90" t="s">
        <v>671</v>
      </c>
    </row>
    <row r="91" spans="1:5" x14ac:dyDescent="0.25">
      <c r="A91" t="s">
        <v>150</v>
      </c>
      <c r="B91" s="2" t="s">
        <v>151</v>
      </c>
      <c r="C91" t="s">
        <v>1</v>
      </c>
      <c r="D91" t="s">
        <v>565</v>
      </c>
      <c r="E91" t="s">
        <v>681</v>
      </c>
    </row>
    <row r="92" spans="1:5" x14ac:dyDescent="0.25">
      <c r="A92" t="s">
        <v>118</v>
      </c>
      <c r="B92" s="2" t="s">
        <v>125</v>
      </c>
      <c r="C92" t="s">
        <v>1</v>
      </c>
      <c r="D92" t="s">
        <v>566</v>
      </c>
      <c r="E92" t="s">
        <v>677</v>
      </c>
    </row>
    <row r="93" spans="1:5" x14ac:dyDescent="0.25">
      <c r="A93" t="s">
        <v>152</v>
      </c>
      <c r="B93" s="2" t="s">
        <v>35</v>
      </c>
      <c r="C93" t="s">
        <v>1</v>
      </c>
      <c r="D93" t="s">
        <v>567</v>
      </c>
      <c r="E93" t="s">
        <v>679</v>
      </c>
    </row>
    <row r="94" spans="1:5" x14ac:dyDescent="0.25">
      <c r="A94" t="s">
        <v>153</v>
      </c>
      <c r="B94" s="2" t="s">
        <v>81</v>
      </c>
      <c r="C94" t="s">
        <v>1</v>
      </c>
      <c r="D94" t="s">
        <v>568</v>
      </c>
      <c r="E94" t="s">
        <v>673</v>
      </c>
    </row>
    <row r="95" spans="1:5" x14ac:dyDescent="0.25">
      <c r="A95" t="s">
        <v>154</v>
      </c>
      <c r="B95" s="2" t="s">
        <v>155</v>
      </c>
      <c r="C95" t="s">
        <v>1</v>
      </c>
      <c r="D95" t="s">
        <v>569</v>
      </c>
      <c r="E95" t="s">
        <v>673</v>
      </c>
    </row>
    <row r="96" spans="1:5" x14ac:dyDescent="0.25">
      <c r="A96" t="s">
        <v>156</v>
      </c>
      <c r="B96" s="2" t="s">
        <v>157</v>
      </c>
      <c r="C96" t="s">
        <v>1</v>
      </c>
      <c r="D96" t="s">
        <v>570</v>
      </c>
      <c r="E96" t="s">
        <v>683</v>
      </c>
    </row>
    <row r="97" spans="1:5" x14ac:dyDescent="0.25">
      <c r="A97" t="s">
        <v>158</v>
      </c>
      <c r="B97" s="2" t="s">
        <v>35</v>
      </c>
      <c r="C97" t="s">
        <v>1</v>
      </c>
      <c r="D97" t="s">
        <v>571</v>
      </c>
      <c r="E97" t="s">
        <v>683</v>
      </c>
    </row>
    <row r="98" spans="1:5" x14ac:dyDescent="0.25">
      <c r="A98" t="s">
        <v>159</v>
      </c>
      <c r="B98" s="2" t="s">
        <v>160</v>
      </c>
      <c r="C98" t="s">
        <v>1</v>
      </c>
      <c r="D98" t="s">
        <v>572</v>
      </c>
      <c r="E98" t="s">
        <v>670</v>
      </c>
    </row>
    <row r="99" spans="1:5" x14ac:dyDescent="0.25">
      <c r="A99" t="s">
        <v>161</v>
      </c>
      <c r="B99" s="2" t="s">
        <v>162</v>
      </c>
      <c r="C99" t="s">
        <v>1</v>
      </c>
      <c r="D99" t="s">
        <v>573</v>
      </c>
      <c r="E99" t="s">
        <v>678</v>
      </c>
    </row>
    <row r="100" spans="1:5" x14ac:dyDescent="0.25">
      <c r="A100" t="s">
        <v>163</v>
      </c>
      <c r="B100" s="2" t="s">
        <v>75</v>
      </c>
      <c r="C100" t="s">
        <v>1</v>
      </c>
      <c r="D100" t="s">
        <v>574</v>
      </c>
      <c r="E100" t="s">
        <v>683</v>
      </c>
    </row>
    <row r="101" spans="1:5" x14ac:dyDescent="0.25">
      <c r="A101" t="s">
        <v>164</v>
      </c>
      <c r="B101" s="2" t="s">
        <v>108</v>
      </c>
      <c r="C101" t="s">
        <v>1</v>
      </c>
      <c r="D101" t="s">
        <v>575</v>
      </c>
      <c r="E101" t="s">
        <v>678</v>
      </c>
    </row>
    <row r="102" spans="1:5" x14ac:dyDescent="0.25">
      <c r="A102" t="s">
        <v>51</v>
      </c>
      <c r="B102" s="2" t="s">
        <v>165</v>
      </c>
      <c r="C102" t="s">
        <v>0</v>
      </c>
      <c r="D102" t="s">
        <v>576</v>
      </c>
      <c r="E102" t="s">
        <v>680</v>
      </c>
    </row>
    <row r="103" spans="1:5" x14ac:dyDescent="0.25">
      <c r="A103" t="s">
        <v>166</v>
      </c>
      <c r="B103" s="2" t="s">
        <v>139</v>
      </c>
      <c r="C103" t="s">
        <v>0</v>
      </c>
      <c r="D103" t="s">
        <v>577</v>
      </c>
      <c r="E103" t="s">
        <v>672</v>
      </c>
    </row>
    <row r="104" spans="1:5" x14ac:dyDescent="0.25">
      <c r="A104" t="s">
        <v>126</v>
      </c>
      <c r="B104" s="2" t="s">
        <v>167</v>
      </c>
      <c r="C104" t="s">
        <v>0</v>
      </c>
      <c r="D104" t="s">
        <v>578</v>
      </c>
      <c r="E104" t="s">
        <v>677</v>
      </c>
    </row>
    <row r="105" spans="1:5" x14ac:dyDescent="0.25">
      <c r="A105" t="s">
        <v>168</v>
      </c>
      <c r="B105" s="2" t="s">
        <v>68</v>
      </c>
      <c r="C105" t="s">
        <v>0</v>
      </c>
      <c r="D105" t="s">
        <v>579</v>
      </c>
      <c r="E105" t="s">
        <v>683</v>
      </c>
    </row>
    <row r="106" spans="1:5" x14ac:dyDescent="0.25">
      <c r="A106" t="s">
        <v>169</v>
      </c>
      <c r="B106" s="2" t="s">
        <v>270</v>
      </c>
      <c r="C106" t="s">
        <v>0</v>
      </c>
      <c r="D106" t="s">
        <v>580</v>
      </c>
      <c r="E106" t="s">
        <v>679</v>
      </c>
    </row>
    <row r="107" spans="1:5" x14ac:dyDescent="0.25">
      <c r="A107" t="s">
        <v>170</v>
      </c>
      <c r="B107" s="2" t="s">
        <v>53</v>
      </c>
      <c r="C107" t="s">
        <v>0</v>
      </c>
      <c r="D107" t="s">
        <v>581</v>
      </c>
      <c r="E107" t="s">
        <v>681</v>
      </c>
    </row>
    <row r="108" spans="1:5" x14ac:dyDescent="0.25">
      <c r="A108" t="s">
        <v>171</v>
      </c>
      <c r="B108" s="2" t="s">
        <v>139</v>
      </c>
      <c r="C108" t="s">
        <v>0</v>
      </c>
      <c r="D108" t="s">
        <v>582</v>
      </c>
      <c r="E108" t="s">
        <v>671</v>
      </c>
    </row>
    <row r="109" spans="1:5" x14ac:dyDescent="0.25">
      <c r="A109" t="s">
        <v>172</v>
      </c>
      <c r="B109" s="2" t="s">
        <v>173</v>
      </c>
      <c r="C109" t="s">
        <v>0</v>
      </c>
      <c r="D109" t="s">
        <v>583</v>
      </c>
      <c r="E109" t="s">
        <v>671</v>
      </c>
    </row>
    <row r="110" spans="1:5" x14ac:dyDescent="0.25">
      <c r="A110" t="s">
        <v>174</v>
      </c>
      <c r="B110" s="2" t="s">
        <v>17</v>
      </c>
      <c r="C110" t="s">
        <v>0</v>
      </c>
      <c r="D110" t="s">
        <v>584</v>
      </c>
      <c r="E110" t="s">
        <v>670</v>
      </c>
    </row>
    <row r="111" spans="1:5" x14ac:dyDescent="0.25">
      <c r="A111" t="s">
        <v>175</v>
      </c>
      <c r="B111" s="2" t="s">
        <v>3</v>
      </c>
      <c r="C111" t="s">
        <v>0</v>
      </c>
      <c r="D111" t="s">
        <v>585</v>
      </c>
      <c r="E111" t="s">
        <v>673</v>
      </c>
    </row>
    <row r="112" spans="1:5" x14ac:dyDescent="0.25">
      <c r="A112" t="s">
        <v>176</v>
      </c>
      <c r="B112" s="2" t="s">
        <v>39</v>
      </c>
      <c r="C112" t="s">
        <v>0</v>
      </c>
      <c r="D112" t="s">
        <v>586</v>
      </c>
      <c r="E112" t="s">
        <v>673</v>
      </c>
    </row>
    <row r="113" spans="1:5" x14ac:dyDescent="0.25">
      <c r="A113" t="s">
        <v>126</v>
      </c>
      <c r="B113" s="2" t="s">
        <v>177</v>
      </c>
      <c r="C113" t="s">
        <v>0</v>
      </c>
      <c r="D113" t="s">
        <v>587</v>
      </c>
      <c r="E113" t="s">
        <v>672</v>
      </c>
    </row>
    <row r="114" spans="1:5" x14ac:dyDescent="0.25">
      <c r="A114" t="s">
        <v>178</v>
      </c>
      <c r="B114" s="2" t="s">
        <v>19</v>
      </c>
      <c r="C114" t="s">
        <v>0</v>
      </c>
      <c r="D114" t="s">
        <v>588</v>
      </c>
      <c r="E114" t="s">
        <v>683</v>
      </c>
    </row>
    <row r="115" spans="1:5" x14ac:dyDescent="0.25">
      <c r="A115" t="s">
        <v>179</v>
      </c>
      <c r="B115" s="2" t="s">
        <v>180</v>
      </c>
      <c r="C115" t="s">
        <v>0</v>
      </c>
      <c r="D115" t="s">
        <v>589</v>
      </c>
      <c r="E115" t="s">
        <v>683</v>
      </c>
    </row>
    <row r="116" spans="1:5" x14ac:dyDescent="0.25">
      <c r="A116" t="s">
        <v>181</v>
      </c>
      <c r="B116" s="2" t="s">
        <v>137</v>
      </c>
      <c r="C116" t="s">
        <v>0</v>
      </c>
      <c r="D116" t="s">
        <v>590</v>
      </c>
      <c r="E116" t="s">
        <v>677</v>
      </c>
    </row>
    <row r="117" spans="1:5" x14ac:dyDescent="0.25">
      <c r="A117" t="s">
        <v>182</v>
      </c>
      <c r="B117" s="2" t="s">
        <v>53</v>
      </c>
      <c r="C117" t="s">
        <v>0</v>
      </c>
      <c r="D117" t="s">
        <v>591</v>
      </c>
      <c r="E117" t="s">
        <v>671</v>
      </c>
    </row>
    <row r="118" spans="1:5" x14ac:dyDescent="0.25">
      <c r="A118" t="s">
        <v>183</v>
      </c>
      <c r="B118" s="2" t="s">
        <v>160</v>
      </c>
      <c r="C118" t="s">
        <v>0</v>
      </c>
      <c r="D118" t="s">
        <v>592</v>
      </c>
      <c r="E118" t="s">
        <v>673</v>
      </c>
    </row>
    <row r="119" spans="1:5" x14ac:dyDescent="0.25">
      <c r="A119" t="s">
        <v>184</v>
      </c>
      <c r="B119" s="2" t="s">
        <v>185</v>
      </c>
      <c r="C119" t="s">
        <v>0</v>
      </c>
      <c r="D119" t="s">
        <v>593</v>
      </c>
      <c r="E119" t="s">
        <v>683</v>
      </c>
    </row>
    <row r="120" spans="1:5" x14ac:dyDescent="0.25">
      <c r="A120" t="s">
        <v>186</v>
      </c>
      <c r="B120" s="2" t="s">
        <v>129</v>
      </c>
      <c r="C120" t="s">
        <v>0</v>
      </c>
      <c r="D120" t="s">
        <v>594</v>
      </c>
      <c r="E120" t="s">
        <v>679</v>
      </c>
    </row>
    <row r="121" spans="1:5" x14ac:dyDescent="0.25">
      <c r="A121" t="s">
        <v>187</v>
      </c>
      <c r="B121" s="2" t="s">
        <v>188</v>
      </c>
      <c r="C121" t="s">
        <v>0</v>
      </c>
      <c r="D121" t="s">
        <v>595</v>
      </c>
      <c r="E121" t="s">
        <v>679</v>
      </c>
    </row>
    <row r="122" spans="1:5" x14ac:dyDescent="0.25">
      <c r="A122" t="s">
        <v>189</v>
      </c>
      <c r="B122" s="2" t="s">
        <v>70</v>
      </c>
      <c r="C122" t="s">
        <v>0</v>
      </c>
      <c r="D122" t="s">
        <v>596</v>
      </c>
      <c r="E122" t="s">
        <v>673</v>
      </c>
    </row>
    <row r="123" spans="1:5" x14ac:dyDescent="0.25">
      <c r="A123" t="s">
        <v>190</v>
      </c>
      <c r="B123" s="2" t="s">
        <v>177</v>
      </c>
      <c r="C123" t="s">
        <v>0</v>
      </c>
      <c r="D123" t="s">
        <v>597</v>
      </c>
      <c r="E123" t="s">
        <v>678</v>
      </c>
    </row>
    <row r="124" spans="1:5" x14ac:dyDescent="0.25">
      <c r="A124" t="s">
        <v>191</v>
      </c>
      <c r="B124" s="2" t="s">
        <v>37</v>
      </c>
      <c r="C124" t="s">
        <v>0</v>
      </c>
      <c r="D124" t="s">
        <v>598</v>
      </c>
      <c r="E124" t="s">
        <v>682</v>
      </c>
    </row>
    <row r="125" spans="1:5" x14ac:dyDescent="0.25">
      <c r="A125" t="s">
        <v>192</v>
      </c>
      <c r="B125" s="2" t="s">
        <v>193</v>
      </c>
      <c r="C125" t="s">
        <v>0</v>
      </c>
      <c r="D125" t="s">
        <v>599</v>
      </c>
      <c r="E125" t="s">
        <v>673</v>
      </c>
    </row>
    <row r="126" spans="1:5" x14ac:dyDescent="0.25">
      <c r="A126" t="s">
        <v>126</v>
      </c>
      <c r="B126" s="2" t="s">
        <v>151</v>
      </c>
      <c r="C126" t="s">
        <v>0</v>
      </c>
      <c r="D126" t="s">
        <v>600</v>
      </c>
      <c r="E126" t="s">
        <v>671</v>
      </c>
    </row>
    <row r="127" spans="1:5" x14ac:dyDescent="0.25">
      <c r="A127" t="s">
        <v>194</v>
      </c>
      <c r="B127" s="2" t="s">
        <v>195</v>
      </c>
      <c r="C127" t="s">
        <v>0</v>
      </c>
      <c r="D127" t="s">
        <v>601</v>
      </c>
      <c r="E127" t="s">
        <v>671</v>
      </c>
    </row>
    <row r="128" spans="1:5" x14ac:dyDescent="0.25">
      <c r="A128" t="s">
        <v>196</v>
      </c>
      <c r="B128" s="2" t="s">
        <v>144</v>
      </c>
      <c r="C128" t="s">
        <v>0</v>
      </c>
      <c r="D128" t="s">
        <v>602</v>
      </c>
      <c r="E128" t="s">
        <v>682</v>
      </c>
    </row>
    <row r="129" spans="1:5" x14ac:dyDescent="0.25">
      <c r="A129" t="s">
        <v>197</v>
      </c>
      <c r="B129" s="2" t="s">
        <v>180</v>
      </c>
      <c r="C129" t="s">
        <v>0</v>
      </c>
      <c r="D129" t="s">
        <v>603</v>
      </c>
      <c r="E129" t="s">
        <v>677</v>
      </c>
    </row>
    <row r="130" spans="1:5" x14ac:dyDescent="0.25">
      <c r="A130" t="s">
        <v>198</v>
      </c>
      <c r="B130" s="2" t="s">
        <v>70</v>
      </c>
      <c r="C130" t="s">
        <v>0</v>
      </c>
      <c r="D130" t="s">
        <v>604</v>
      </c>
      <c r="E130" t="s">
        <v>679</v>
      </c>
    </row>
    <row r="131" spans="1:5" x14ac:dyDescent="0.25">
      <c r="A131" t="s">
        <v>199</v>
      </c>
      <c r="B131" s="2" t="s">
        <v>50</v>
      </c>
      <c r="C131" t="s">
        <v>0</v>
      </c>
      <c r="D131" t="s">
        <v>605</v>
      </c>
      <c r="E131" t="s">
        <v>679</v>
      </c>
    </row>
    <row r="132" spans="1:5" x14ac:dyDescent="0.25">
      <c r="A132" t="s">
        <v>200</v>
      </c>
      <c r="B132" s="2" t="s">
        <v>201</v>
      </c>
      <c r="C132" t="s">
        <v>1</v>
      </c>
      <c r="D132" t="s">
        <v>606</v>
      </c>
      <c r="E132" t="s">
        <v>682</v>
      </c>
    </row>
    <row r="133" spans="1:5" x14ac:dyDescent="0.25">
      <c r="A133" t="s">
        <v>202</v>
      </c>
      <c r="B133" s="2" t="s">
        <v>203</v>
      </c>
      <c r="C133" t="s">
        <v>1</v>
      </c>
      <c r="D133" t="s">
        <v>607</v>
      </c>
      <c r="E133" t="s">
        <v>674</v>
      </c>
    </row>
    <row r="134" spans="1:5" x14ac:dyDescent="0.25">
      <c r="A134" t="s">
        <v>204</v>
      </c>
      <c r="B134" s="2" t="s">
        <v>31</v>
      </c>
      <c r="C134" t="s">
        <v>1</v>
      </c>
      <c r="D134" t="s">
        <v>608</v>
      </c>
      <c r="E134" t="s">
        <v>677</v>
      </c>
    </row>
    <row r="135" spans="1:5" x14ac:dyDescent="0.25">
      <c r="A135" t="s">
        <v>205</v>
      </c>
      <c r="B135" s="2" t="s">
        <v>206</v>
      </c>
      <c r="C135" t="s">
        <v>1</v>
      </c>
      <c r="D135" t="s">
        <v>609</v>
      </c>
      <c r="E135" t="s">
        <v>677</v>
      </c>
    </row>
    <row r="136" spans="1:5" x14ac:dyDescent="0.25">
      <c r="A136" t="s">
        <v>109</v>
      </c>
      <c r="B136" s="2" t="s">
        <v>62</v>
      </c>
      <c r="C136" t="s">
        <v>1</v>
      </c>
      <c r="D136" t="s">
        <v>610</v>
      </c>
      <c r="E136" t="s">
        <v>682</v>
      </c>
    </row>
    <row r="137" spans="1:5" x14ac:dyDescent="0.25">
      <c r="A137" t="s">
        <v>207</v>
      </c>
      <c r="B137" s="2" t="s">
        <v>17</v>
      </c>
      <c r="C137" t="s">
        <v>1</v>
      </c>
      <c r="D137" t="s">
        <v>611</v>
      </c>
      <c r="E137" t="s">
        <v>680</v>
      </c>
    </row>
    <row r="138" spans="1:5" x14ac:dyDescent="0.25">
      <c r="A138" t="s">
        <v>208</v>
      </c>
      <c r="B138" s="2" t="s">
        <v>267</v>
      </c>
      <c r="C138" t="s">
        <v>1</v>
      </c>
      <c r="D138" t="s">
        <v>612</v>
      </c>
      <c r="E138" t="s">
        <v>681</v>
      </c>
    </row>
    <row r="139" spans="1:5" x14ac:dyDescent="0.25">
      <c r="A139" t="s">
        <v>209</v>
      </c>
      <c r="B139" s="2" t="s">
        <v>125</v>
      </c>
      <c r="C139" t="s">
        <v>1</v>
      </c>
      <c r="D139" t="s">
        <v>613</v>
      </c>
      <c r="E139" t="s">
        <v>680</v>
      </c>
    </row>
    <row r="140" spans="1:5" x14ac:dyDescent="0.25">
      <c r="A140" t="s">
        <v>210</v>
      </c>
      <c r="B140" s="2" t="s">
        <v>211</v>
      </c>
      <c r="C140" t="s">
        <v>1</v>
      </c>
      <c r="D140" t="s">
        <v>614</v>
      </c>
      <c r="E140" t="s">
        <v>679</v>
      </c>
    </row>
    <row r="141" spans="1:5" x14ac:dyDescent="0.25">
      <c r="A141" t="s">
        <v>34</v>
      </c>
      <c r="B141" s="2" t="s">
        <v>29</v>
      </c>
      <c r="C141" t="s">
        <v>1</v>
      </c>
      <c r="D141" t="s">
        <v>615</v>
      </c>
      <c r="E141" t="s">
        <v>679</v>
      </c>
    </row>
    <row r="142" spans="1:5" x14ac:dyDescent="0.25">
      <c r="A142" t="s">
        <v>212</v>
      </c>
      <c r="B142" s="2" t="s">
        <v>211</v>
      </c>
      <c r="C142" t="s">
        <v>0</v>
      </c>
      <c r="D142" t="s">
        <v>616</v>
      </c>
      <c r="E142" t="s">
        <v>670</v>
      </c>
    </row>
    <row r="143" spans="1:5" x14ac:dyDescent="0.25">
      <c r="A143" t="s">
        <v>213</v>
      </c>
      <c r="B143" s="2" t="s">
        <v>115</v>
      </c>
      <c r="C143" t="s">
        <v>0</v>
      </c>
      <c r="D143" t="s">
        <v>617</v>
      </c>
      <c r="E143" t="s">
        <v>671</v>
      </c>
    </row>
    <row r="144" spans="1:5" x14ac:dyDescent="0.25">
      <c r="A144" t="s">
        <v>214</v>
      </c>
      <c r="B144" s="2" t="s">
        <v>133</v>
      </c>
      <c r="C144" t="s">
        <v>0</v>
      </c>
      <c r="D144" t="s">
        <v>618</v>
      </c>
      <c r="E144" t="s">
        <v>670</v>
      </c>
    </row>
    <row r="145" spans="1:5" x14ac:dyDescent="0.25">
      <c r="A145" t="s">
        <v>215</v>
      </c>
      <c r="B145" s="2" t="s">
        <v>173</v>
      </c>
      <c r="C145" t="s">
        <v>0</v>
      </c>
      <c r="D145" t="s">
        <v>619</v>
      </c>
      <c r="E145" t="s">
        <v>673</v>
      </c>
    </row>
    <row r="146" spans="1:5" x14ac:dyDescent="0.25">
      <c r="A146" t="s">
        <v>216</v>
      </c>
      <c r="B146" s="2" t="s">
        <v>64</v>
      </c>
      <c r="C146" t="s">
        <v>0</v>
      </c>
      <c r="D146" t="s">
        <v>620</v>
      </c>
      <c r="E146" t="s">
        <v>673</v>
      </c>
    </row>
    <row r="147" spans="1:5" x14ac:dyDescent="0.25">
      <c r="A147" t="s">
        <v>217</v>
      </c>
      <c r="B147" s="2" t="s">
        <v>21</v>
      </c>
      <c r="C147" t="s">
        <v>0</v>
      </c>
      <c r="D147" t="s">
        <v>621</v>
      </c>
      <c r="E147" t="s">
        <v>671</v>
      </c>
    </row>
    <row r="148" spans="1:5" x14ac:dyDescent="0.25">
      <c r="A148" t="s">
        <v>218</v>
      </c>
      <c r="B148" s="2" t="s">
        <v>75</v>
      </c>
      <c r="C148" t="s">
        <v>0</v>
      </c>
      <c r="D148" t="s">
        <v>622</v>
      </c>
      <c r="E148" t="s">
        <v>671</v>
      </c>
    </row>
    <row r="149" spans="1:5" x14ac:dyDescent="0.25">
      <c r="A149" t="s">
        <v>219</v>
      </c>
      <c r="B149" s="2" t="s">
        <v>220</v>
      </c>
      <c r="C149" t="s">
        <v>0</v>
      </c>
      <c r="D149" t="s">
        <v>623</v>
      </c>
      <c r="E149" t="s">
        <v>673</v>
      </c>
    </row>
    <row r="150" spans="1:5" x14ac:dyDescent="0.25">
      <c r="A150" t="s">
        <v>46</v>
      </c>
      <c r="B150" s="2" t="s">
        <v>269</v>
      </c>
      <c r="C150" t="s">
        <v>0</v>
      </c>
      <c r="D150" t="s">
        <v>624</v>
      </c>
      <c r="E150" t="s">
        <v>673</v>
      </c>
    </row>
    <row r="151" spans="1:5" x14ac:dyDescent="0.25">
      <c r="A151" t="s">
        <v>221</v>
      </c>
      <c r="B151" s="2" t="s">
        <v>13</v>
      </c>
      <c r="C151" t="s">
        <v>0</v>
      </c>
      <c r="D151" t="s">
        <v>625</v>
      </c>
      <c r="E151" t="s">
        <v>678</v>
      </c>
    </row>
    <row r="152" spans="1:5" x14ac:dyDescent="0.25">
      <c r="A152" t="s">
        <v>222</v>
      </c>
      <c r="B152" s="2" t="s">
        <v>223</v>
      </c>
      <c r="C152" t="s">
        <v>1</v>
      </c>
      <c r="D152" t="s">
        <v>626</v>
      </c>
      <c r="E152" t="s">
        <v>677</v>
      </c>
    </row>
    <row r="153" spans="1:5" x14ac:dyDescent="0.25">
      <c r="A153" t="s">
        <v>224</v>
      </c>
      <c r="B153" s="2" t="s">
        <v>139</v>
      </c>
      <c r="C153" t="s">
        <v>1</v>
      </c>
      <c r="D153" t="s">
        <v>627</v>
      </c>
      <c r="E153" t="s">
        <v>677</v>
      </c>
    </row>
    <row r="154" spans="1:5" x14ac:dyDescent="0.25">
      <c r="A154" t="s">
        <v>225</v>
      </c>
      <c r="B154" s="2" t="s">
        <v>203</v>
      </c>
      <c r="C154" t="s">
        <v>1</v>
      </c>
      <c r="D154" t="s">
        <v>628</v>
      </c>
      <c r="E154" t="s">
        <v>682</v>
      </c>
    </row>
    <row r="155" spans="1:5" x14ac:dyDescent="0.25">
      <c r="A155" t="s">
        <v>226</v>
      </c>
      <c r="B155" s="2" t="s">
        <v>149</v>
      </c>
      <c r="C155" t="s">
        <v>1</v>
      </c>
      <c r="D155" t="s">
        <v>629</v>
      </c>
      <c r="E155" t="s">
        <v>671</v>
      </c>
    </row>
    <row r="156" spans="1:5" x14ac:dyDescent="0.25">
      <c r="A156" t="s">
        <v>227</v>
      </c>
      <c r="B156" s="2" t="s">
        <v>228</v>
      </c>
      <c r="C156" t="s">
        <v>1</v>
      </c>
      <c r="D156" t="s">
        <v>630</v>
      </c>
      <c r="E156" t="s">
        <v>671</v>
      </c>
    </row>
    <row r="157" spans="1:5" x14ac:dyDescent="0.25">
      <c r="A157" t="s">
        <v>229</v>
      </c>
      <c r="B157" s="2" t="s">
        <v>270</v>
      </c>
      <c r="C157" t="s">
        <v>1</v>
      </c>
      <c r="D157" t="s">
        <v>631</v>
      </c>
      <c r="E157" t="s">
        <v>673</v>
      </c>
    </row>
    <row r="158" spans="1:5" x14ac:dyDescent="0.25">
      <c r="A158" t="s">
        <v>230</v>
      </c>
      <c r="B158" s="2" t="s">
        <v>231</v>
      </c>
      <c r="C158" t="s">
        <v>1</v>
      </c>
      <c r="D158" t="s">
        <v>632</v>
      </c>
      <c r="E158" t="s">
        <v>671</v>
      </c>
    </row>
    <row r="159" spans="1:5" x14ac:dyDescent="0.25">
      <c r="A159" t="s">
        <v>232</v>
      </c>
      <c r="B159" s="2" t="s">
        <v>101</v>
      </c>
      <c r="C159" t="s">
        <v>1</v>
      </c>
      <c r="D159" t="s">
        <v>633</v>
      </c>
      <c r="E159" t="s">
        <v>681</v>
      </c>
    </row>
    <row r="160" spans="1:5" x14ac:dyDescent="0.25">
      <c r="A160" t="s">
        <v>233</v>
      </c>
      <c r="B160" s="2" t="s">
        <v>137</v>
      </c>
      <c r="C160" t="s">
        <v>1</v>
      </c>
      <c r="D160" t="s">
        <v>634</v>
      </c>
      <c r="E160" t="s">
        <v>682</v>
      </c>
    </row>
    <row r="161" spans="1:5" x14ac:dyDescent="0.25">
      <c r="A161" t="s">
        <v>209</v>
      </c>
      <c r="B161" s="2" t="s">
        <v>234</v>
      </c>
      <c r="C161" t="s">
        <v>1</v>
      </c>
      <c r="D161" t="s">
        <v>635</v>
      </c>
      <c r="E161" t="s">
        <v>677</v>
      </c>
    </row>
    <row r="162" spans="1:5" x14ac:dyDescent="0.25">
      <c r="A162" t="s">
        <v>235</v>
      </c>
      <c r="B162" s="2" t="s">
        <v>236</v>
      </c>
      <c r="C162" t="s">
        <v>1</v>
      </c>
      <c r="D162" t="s">
        <v>636</v>
      </c>
      <c r="E162" t="s">
        <v>680</v>
      </c>
    </row>
    <row r="163" spans="1:5" x14ac:dyDescent="0.25">
      <c r="A163" t="s">
        <v>237</v>
      </c>
      <c r="B163" s="2" t="s">
        <v>149</v>
      </c>
      <c r="C163" t="s">
        <v>1</v>
      </c>
      <c r="D163" t="s">
        <v>637</v>
      </c>
      <c r="E163" t="s">
        <v>682</v>
      </c>
    </row>
    <row r="164" spans="1:5" x14ac:dyDescent="0.25">
      <c r="A164" t="s">
        <v>238</v>
      </c>
      <c r="B164" s="2" t="s">
        <v>135</v>
      </c>
      <c r="C164" t="s">
        <v>1</v>
      </c>
      <c r="D164" t="s">
        <v>638</v>
      </c>
      <c r="E164" t="s">
        <v>673</v>
      </c>
    </row>
    <row r="165" spans="1:5" x14ac:dyDescent="0.25">
      <c r="A165" t="s">
        <v>239</v>
      </c>
      <c r="B165" s="2" t="s">
        <v>137</v>
      </c>
      <c r="C165" t="s">
        <v>1</v>
      </c>
      <c r="D165" t="s">
        <v>639</v>
      </c>
      <c r="E165" t="s">
        <v>673</v>
      </c>
    </row>
    <row r="166" spans="1:5" x14ac:dyDescent="0.25">
      <c r="A166" t="s">
        <v>240</v>
      </c>
      <c r="B166" s="2" t="s">
        <v>19</v>
      </c>
      <c r="C166" t="s">
        <v>1</v>
      </c>
      <c r="D166" t="s">
        <v>640</v>
      </c>
      <c r="E166" t="s">
        <v>673</v>
      </c>
    </row>
    <row r="167" spans="1:5" x14ac:dyDescent="0.25">
      <c r="A167" t="s">
        <v>230</v>
      </c>
      <c r="B167" s="2" t="s">
        <v>162</v>
      </c>
      <c r="C167" t="s">
        <v>1</v>
      </c>
      <c r="D167" t="s">
        <v>641</v>
      </c>
      <c r="E167" t="s">
        <v>672</v>
      </c>
    </row>
    <row r="168" spans="1:5" x14ac:dyDescent="0.25">
      <c r="A168" t="s">
        <v>241</v>
      </c>
      <c r="B168" s="2" t="s">
        <v>173</v>
      </c>
      <c r="C168" t="s">
        <v>1</v>
      </c>
      <c r="D168" t="s">
        <v>642</v>
      </c>
      <c r="E168" t="s">
        <v>671</v>
      </c>
    </row>
    <row r="169" spans="1:5" x14ac:dyDescent="0.25">
      <c r="A169" t="s">
        <v>242</v>
      </c>
      <c r="B169" s="2" t="s">
        <v>243</v>
      </c>
      <c r="C169" t="s">
        <v>1</v>
      </c>
      <c r="D169" t="s">
        <v>643</v>
      </c>
      <c r="E169" t="s">
        <v>671</v>
      </c>
    </row>
    <row r="170" spans="1:5" x14ac:dyDescent="0.25">
      <c r="A170" t="s">
        <v>244</v>
      </c>
      <c r="B170" s="2" t="s">
        <v>201</v>
      </c>
      <c r="C170" t="s">
        <v>1</v>
      </c>
      <c r="D170" t="s">
        <v>644</v>
      </c>
      <c r="E170" t="s">
        <v>671</v>
      </c>
    </row>
    <row r="171" spans="1:5" x14ac:dyDescent="0.25">
      <c r="A171" t="s">
        <v>245</v>
      </c>
      <c r="B171" s="2" t="s">
        <v>246</v>
      </c>
      <c r="C171" t="s">
        <v>1</v>
      </c>
      <c r="D171" t="s">
        <v>645</v>
      </c>
      <c r="E171" t="s">
        <v>671</v>
      </c>
    </row>
    <row r="172" spans="1:5" x14ac:dyDescent="0.25">
      <c r="A172" t="s">
        <v>247</v>
      </c>
      <c r="B172" s="2" t="s">
        <v>248</v>
      </c>
      <c r="C172" t="s">
        <v>1</v>
      </c>
      <c r="D172" t="s">
        <v>646</v>
      </c>
      <c r="E172" t="s">
        <v>673</v>
      </c>
    </row>
    <row r="173" spans="1:5" x14ac:dyDescent="0.25">
      <c r="A173" t="s">
        <v>249</v>
      </c>
      <c r="B173" s="2" t="s">
        <v>185</v>
      </c>
      <c r="C173" t="s">
        <v>1</v>
      </c>
      <c r="D173" t="s">
        <v>686</v>
      </c>
      <c r="E173" t="s">
        <v>678</v>
      </c>
    </row>
    <row r="174" spans="1:5" x14ac:dyDescent="0.25">
      <c r="A174" t="s">
        <v>250</v>
      </c>
      <c r="B174" s="2" t="s">
        <v>151</v>
      </c>
      <c r="C174" t="s">
        <v>1</v>
      </c>
      <c r="D174" t="s">
        <v>647</v>
      </c>
      <c r="E174" t="s">
        <v>679</v>
      </c>
    </row>
    <row r="175" spans="1:5" x14ac:dyDescent="0.25">
      <c r="A175" t="s">
        <v>30</v>
      </c>
      <c r="B175" s="2" t="s">
        <v>251</v>
      </c>
      <c r="C175" t="s">
        <v>1</v>
      </c>
      <c r="D175" t="s">
        <v>648</v>
      </c>
      <c r="E175" t="s">
        <v>680</v>
      </c>
    </row>
    <row r="176" spans="1:5" x14ac:dyDescent="0.25">
      <c r="A176" t="s">
        <v>252</v>
      </c>
      <c r="B176" s="2" t="s">
        <v>115</v>
      </c>
      <c r="C176" t="s">
        <v>1</v>
      </c>
      <c r="D176" t="s">
        <v>649</v>
      </c>
      <c r="E176" t="s">
        <v>675</v>
      </c>
    </row>
    <row r="177" spans="1:5" x14ac:dyDescent="0.25">
      <c r="A177" t="s">
        <v>230</v>
      </c>
      <c r="B177" s="2" t="s">
        <v>144</v>
      </c>
      <c r="C177" t="s">
        <v>1</v>
      </c>
      <c r="D177" t="s">
        <v>650</v>
      </c>
      <c r="E177" t="s">
        <v>676</v>
      </c>
    </row>
    <row r="178" spans="1:5" x14ac:dyDescent="0.25">
      <c r="A178" t="s">
        <v>253</v>
      </c>
      <c r="B178" s="2" t="s">
        <v>254</v>
      </c>
      <c r="C178" t="s">
        <v>1</v>
      </c>
      <c r="D178" t="s">
        <v>651</v>
      </c>
      <c r="E178" t="s">
        <v>677</v>
      </c>
    </row>
    <row r="179" spans="1:5" x14ac:dyDescent="0.25">
      <c r="A179" t="s">
        <v>255</v>
      </c>
      <c r="B179" s="2" t="s">
        <v>94</v>
      </c>
      <c r="C179" t="s">
        <v>1</v>
      </c>
      <c r="D179" t="s">
        <v>652</v>
      </c>
      <c r="E179" t="s">
        <v>679</v>
      </c>
    </row>
    <row r="180" spans="1:5" x14ac:dyDescent="0.25">
      <c r="A180" t="s">
        <v>256</v>
      </c>
      <c r="B180" s="2" t="s">
        <v>96</v>
      </c>
      <c r="C180" t="s">
        <v>1</v>
      </c>
      <c r="D180" t="s">
        <v>653</v>
      </c>
      <c r="E180" t="s">
        <v>678</v>
      </c>
    </row>
    <row r="181" spans="1:5" x14ac:dyDescent="0.25">
      <c r="A181" t="s">
        <v>257</v>
      </c>
      <c r="B181" s="2" t="s">
        <v>271</v>
      </c>
      <c r="C181" t="s">
        <v>1</v>
      </c>
      <c r="D181" t="s">
        <v>654</v>
      </c>
      <c r="E181" t="s">
        <v>671</v>
      </c>
    </row>
    <row r="182" spans="1:5" x14ac:dyDescent="0.25">
      <c r="A182" t="s">
        <v>258</v>
      </c>
      <c r="B182" s="2" t="s">
        <v>243</v>
      </c>
      <c r="C182" t="s">
        <v>1</v>
      </c>
      <c r="D182" t="s">
        <v>655</v>
      </c>
      <c r="E182" t="s">
        <v>671</v>
      </c>
    </row>
    <row r="183" spans="1:5" x14ac:dyDescent="0.25">
      <c r="A183" t="s">
        <v>224</v>
      </c>
      <c r="B183" s="2" t="s">
        <v>259</v>
      </c>
      <c r="C183" t="s">
        <v>1</v>
      </c>
      <c r="D183" t="s">
        <v>656</v>
      </c>
      <c r="E183" t="s">
        <v>676</v>
      </c>
    </row>
    <row r="184" spans="1:5" x14ac:dyDescent="0.25">
      <c r="A184" t="s">
        <v>260</v>
      </c>
      <c r="B184" s="2" t="s">
        <v>125</v>
      </c>
      <c r="C184" t="s">
        <v>1</v>
      </c>
      <c r="D184" t="s">
        <v>657</v>
      </c>
      <c r="E184" t="s">
        <v>677</v>
      </c>
    </row>
    <row r="185" spans="1:5" x14ac:dyDescent="0.25">
      <c r="A185" t="s">
        <v>261</v>
      </c>
      <c r="B185" s="2" t="s">
        <v>146</v>
      </c>
      <c r="C185" t="s">
        <v>1</v>
      </c>
      <c r="D185" t="s">
        <v>658</v>
      </c>
      <c r="E185" t="s">
        <v>675</v>
      </c>
    </row>
    <row r="186" spans="1:5" x14ac:dyDescent="0.25">
      <c r="A186" t="s">
        <v>235</v>
      </c>
      <c r="B186" s="2" t="s">
        <v>70</v>
      </c>
      <c r="C186" t="s">
        <v>1</v>
      </c>
      <c r="D186" t="s">
        <v>659</v>
      </c>
      <c r="E186" t="s">
        <v>670</v>
      </c>
    </row>
    <row r="187" spans="1:5" x14ac:dyDescent="0.25">
      <c r="A187" t="s">
        <v>262</v>
      </c>
      <c r="B187" s="2" t="s">
        <v>9</v>
      </c>
      <c r="C187" t="s">
        <v>1</v>
      </c>
      <c r="D187" t="s">
        <v>660</v>
      </c>
      <c r="E187" t="s">
        <v>674</v>
      </c>
    </row>
    <row r="188" spans="1:5" x14ac:dyDescent="0.25">
      <c r="A188" t="s">
        <v>263</v>
      </c>
      <c r="B188" s="2" t="s">
        <v>37</v>
      </c>
      <c r="C188" t="s">
        <v>1</v>
      </c>
      <c r="D188" t="s">
        <v>661</v>
      </c>
      <c r="E188" t="s">
        <v>673</v>
      </c>
    </row>
    <row r="189" spans="1:5" x14ac:dyDescent="0.25">
      <c r="A189" t="s">
        <v>264</v>
      </c>
      <c r="B189" s="2" t="s">
        <v>64</v>
      </c>
      <c r="C189" t="s">
        <v>1</v>
      </c>
      <c r="D189" t="s">
        <v>662</v>
      </c>
      <c r="E189" t="s">
        <v>671</v>
      </c>
    </row>
    <row r="190" spans="1:5" x14ac:dyDescent="0.25">
      <c r="A190" t="s">
        <v>265</v>
      </c>
      <c r="B190" s="2" t="s">
        <v>246</v>
      </c>
      <c r="C190" t="s">
        <v>1</v>
      </c>
      <c r="D190" t="s">
        <v>663</v>
      </c>
      <c r="E190" t="s">
        <v>671</v>
      </c>
    </row>
    <row r="191" spans="1:5" x14ac:dyDescent="0.25">
      <c r="A191" t="s">
        <v>266</v>
      </c>
      <c r="B191" s="2" t="s">
        <v>151</v>
      </c>
      <c r="C191" t="s">
        <v>1</v>
      </c>
      <c r="D191" t="s">
        <v>664</v>
      </c>
      <c r="E191" t="s">
        <v>670</v>
      </c>
    </row>
    <row r="192" spans="1:5" x14ac:dyDescent="0.25">
      <c r="B19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E1031"/>
  <sheetViews>
    <sheetView topLeftCell="A1010" workbookViewId="0">
      <selection activeCell="A1031" sqref="A1031"/>
    </sheetView>
  </sheetViews>
  <sheetFormatPr baseColWidth="10" defaultRowHeight="15" x14ac:dyDescent="0.25"/>
  <cols>
    <col min="1" max="1" width="28.5703125" bestFit="1" customWidth="1"/>
    <col min="2" max="2" width="11.42578125" style="4" bestFit="1" customWidth="1"/>
    <col min="3" max="3" width="20" bestFit="1" customWidth="1"/>
    <col min="4" max="4" width="16.5703125" bestFit="1" customWidth="1"/>
  </cols>
  <sheetData>
    <row r="1" spans="1:5" s="3" customFormat="1" x14ac:dyDescent="0.25">
      <c r="A1" s="3" t="s">
        <v>478</v>
      </c>
      <c r="B1" s="5" t="s">
        <v>463</v>
      </c>
      <c r="C1" s="3" t="s">
        <v>476</v>
      </c>
      <c r="D1" s="3" t="s">
        <v>477</v>
      </c>
      <c r="E1" s="3" t="s">
        <v>685</v>
      </c>
    </row>
    <row r="2" spans="1:5" x14ac:dyDescent="0.25">
      <c r="A2" t="s">
        <v>298</v>
      </c>
      <c r="B2" s="4">
        <v>390081</v>
      </c>
      <c r="C2" t="s">
        <v>473</v>
      </c>
      <c r="D2">
        <v>6</v>
      </c>
    </row>
    <row r="3" spans="1:5" x14ac:dyDescent="0.25">
      <c r="A3" t="s">
        <v>455</v>
      </c>
      <c r="B3" s="4">
        <v>390081</v>
      </c>
      <c r="C3" t="s">
        <v>469</v>
      </c>
      <c r="D3">
        <v>1</v>
      </c>
    </row>
    <row r="4" spans="1:5" x14ac:dyDescent="0.25">
      <c r="A4" t="s">
        <v>400</v>
      </c>
      <c r="B4" s="4">
        <v>390081</v>
      </c>
      <c r="C4" t="s">
        <v>475</v>
      </c>
      <c r="D4">
        <v>12</v>
      </c>
    </row>
    <row r="5" spans="1:5" x14ac:dyDescent="0.25">
      <c r="A5" t="s">
        <v>408</v>
      </c>
      <c r="B5" s="4">
        <v>390081</v>
      </c>
      <c r="C5" t="s">
        <v>473</v>
      </c>
      <c r="D5">
        <v>18</v>
      </c>
    </row>
    <row r="6" spans="1:5" x14ac:dyDescent="0.25">
      <c r="A6" t="s">
        <v>378</v>
      </c>
      <c r="B6" s="4">
        <v>390081</v>
      </c>
      <c r="C6" t="s">
        <v>470</v>
      </c>
      <c r="D6">
        <v>8</v>
      </c>
    </row>
    <row r="7" spans="1:5" x14ac:dyDescent="0.25">
      <c r="A7" t="s">
        <v>392</v>
      </c>
      <c r="B7" s="4">
        <v>390083</v>
      </c>
      <c r="C7" t="s">
        <v>467</v>
      </c>
      <c r="D7">
        <v>10</v>
      </c>
    </row>
    <row r="8" spans="1:5" x14ac:dyDescent="0.25">
      <c r="A8" t="s">
        <v>410</v>
      </c>
      <c r="B8" s="4">
        <v>390083</v>
      </c>
      <c r="C8" t="s">
        <v>471</v>
      </c>
      <c r="D8">
        <v>5</v>
      </c>
    </row>
    <row r="9" spans="1:5" x14ac:dyDescent="0.25">
      <c r="A9" t="s">
        <v>456</v>
      </c>
      <c r="B9" s="4">
        <v>390083</v>
      </c>
      <c r="C9" t="s">
        <v>474</v>
      </c>
      <c r="D9">
        <v>16</v>
      </c>
    </row>
    <row r="10" spans="1:5" x14ac:dyDescent="0.25">
      <c r="A10" t="s">
        <v>277</v>
      </c>
      <c r="B10" s="4">
        <v>390084</v>
      </c>
      <c r="C10" t="s">
        <v>472</v>
      </c>
      <c r="D10">
        <v>4</v>
      </c>
    </row>
    <row r="11" spans="1:5" x14ac:dyDescent="0.25">
      <c r="A11" t="s">
        <v>433</v>
      </c>
      <c r="B11" s="4">
        <v>390085</v>
      </c>
      <c r="C11" t="s">
        <v>467</v>
      </c>
      <c r="D11">
        <v>11</v>
      </c>
    </row>
    <row r="12" spans="1:5" x14ac:dyDescent="0.25">
      <c r="A12" t="s">
        <v>388</v>
      </c>
      <c r="B12" s="4">
        <v>390085</v>
      </c>
      <c r="C12" t="s">
        <v>475</v>
      </c>
      <c r="D12">
        <v>19</v>
      </c>
    </row>
    <row r="13" spans="1:5" x14ac:dyDescent="0.25">
      <c r="A13" t="s">
        <v>451</v>
      </c>
      <c r="B13" s="4">
        <v>390085</v>
      </c>
      <c r="C13" t="s">
        <v>466</v>
      </c>
      <c r="D13">
        <v>19</v>
      </c>
    </row>
    <row r="14" spans="1:5" x14ac:dyDescent="0.25">
      <c r="A14" t="s">
        <v>455</v>
      </c>
      <c r="B14" s="4">
        <v>390085</v>
      </c>
      <c r="C14" t="s">
        <v>471</v>
      </c>
      <c r="D14">
        <v>6</v>
      </c>
    </row>
    <row r="15" spans="1:5" x14ac:dyDescent="0.25">
      <c r="A15" t="s">
        <v>380</v>
      </c>
      <c r="B15" s="4">
        <v>390085</v>
      </c>
      <c r="C15" t="s">
        <v>470</v>
      </c>
      <c r="D15">
        <v>6</v>
      </c>
    </row>
    <row r="16" spans="1:5" x14ac:dyDescent="0.25">
      <c r="A16" t="s">
        <v>389</v>
      </c>
      <c r="B16" s="4">
        <v>390085</v>
      </c>
      <c r="C16" t="s">
        <v>474</v>
      </c>
      <c r="D16">
        <v>20</v>
      </c>
    </row>
    <row r="17" spans="1:4" x14ac:dyDescent="0.25">
      <c r="A17" t="s">
        <v>363</v>
      </c>
      <c r="B17" s="4">
        <v>390086</v>
      </c>
      <c r="C17" t="s">
        <v>468</v>
      </c>
      <c r="D17">
        <v>8</v>
      </c>
    </row>
    <row r="18" spans="1:4" x14ac:dyDescent="0.25">
      <c r="A18" t="s">
        <v>348</v>
      </c>
      <c r="B18" s="4">
        <v>390086</v>
      </c>
      <c r="C18" t="s">
        <v>471</v>
      </c>
      <c r="D18">
        <v>13</v>
      </c>
    </row>
    <row r="19" spans="1:4" x14ac:dyDescent="0.25">
      <c r="A19" t="s">
        <v>371</v>
      </c>
      <c r="B19" s="4">
        <v>390086</v>
      </c>
      <c r="C19" t="s">
        <v>473</v>
      </c>
      <c r="D19">
        <v>2</v>
      </c>
    </row>
    <row r="20" spans="1:4" x14ac:dyDescent="0.25">
      <c r="A20" t="s">
        <v>343</v>
      </c>
      <c r="B20" s="4">
        <v>390086</v>
      </c>
      <c r="C20" t="s">
        <v>468</v>
      </c>
      <c r="D20">
        <v>16</v>
      </c>
    </row>
    <row r="21" spans="1:4" x14ac:dyDescent="0.25">
      <c r="A21" t="s">
        <v>370</v>
      </c>
      <c r="B21" s="4">
        <v>390087</v>
      </c>
      <c r="C21" t="s">
        <v>473</v>
      </c>
      <c r="D21">
        <v>2</v>
      </c>
    </row>
    <row r="22" spans="1:4" x14ac:dyDescent="0.25">
      <c r="A22" t="s">
        <v>450</v>
      </c>
      <c r="B22" s="4">
        <v>390088</v>
      </c>
      <c r="C22" t="s">
        <v>475</v>
      </c>
      <c r="D22">
        <v>19</v>
      </c>
    </row>
    <row r="23" spans="1:4" x14ac:dyDescent="0.25">
      <c r="A23" t="s">
        <v>460</v>
      </c>
      <c r="B23" s="4">
        <v>390088</v>
      </c>
      <c r="C23" t="s">
        <v>475</v>
      </c>
      <c r="D23">
        <v>11</v>
      </c>
    </row>
    <row r="24" spans="1:4" x14ac:dyDescent="0.25">
      <c r="A24" t="s">
        <v>307</v>
      </c>
      <c r="B24" s="4">
        <v>390088</v>
      </c>
      <c r="C24" t="s">
        <v>466</v>
      </c>
      <c r="D24">
        <v>19</v>
      </c>
    </row>
    <row r="25" spans="1:4" x14ac:dyDescent="0.25">
      <c r="A25" t="s">
        <v>293</v>
      </c>
      <c r="B25" s="4">
        <v>390088</v>
      </c>
      <c r="C25" t="s">
        <v>473</v>
      </c>
      <c r="D25">
        <v>18</v>
      </c>
    </row>
    <row r="26" spans="1:4" x14ac:dyDescent="0.25">
      <c r="A26" t="s">
        <v>325</v>
      </c>
      <c r="B26" s="4">
        <v>390088</v>
      </c>
      <c r="C26" t="s">
        <v>471</v>
      </c>
      <c r="D26">
        <v>9</v>
      </c>
    </row>
    <row r="27" spans="1:4" x14ac:dyDescent="0.25">
      <c r="A27" t="s">
        <v>277</v>
      </c>
      <c r="B27" s="4">
        <v>390089</v>
      </c>
      <c r="C27" t="s">
        <v>473</v>
      </c>
      <c r="D27">
        <v>1</v>
      </c>
    </row>
    <row r="28" spans="1:4" x14ac:dyDescent="0.25">
      <c r="A28" t="s">
        <v>351</v>
      </c>
      <c r="B28" s="4">
        <v>390089</v>
      </c>
      <c r="C28" t="s">
        <v>467</v>
      </c>
      <c r="D28">
        <v>16</v>
      </c>
    </row>
    <row r="29" spans="1:4" x14ac:dyDescent="0.25">
      <c r="A29" t="s">
        <v>433</v>
      </c>
      <c r="B29" s="4">
        <v>390090</v>
      </c>
      <c r="C29" t="s">
        <v>474</v>
      </c>
      <c r="D29">
        <v>11</v>
      </c>
    </row>
    <row r="30" spans="1:4" x14ac:dyDescent="0.25">
      <c r="A30" t="s">
        <v>387</v>
      </c>
      <c r="B30" s="4">
        <v>390090</v>
      </c>
      <c r="C30" t="s">
        <v>470</v>
      </c>
      <c r="D30">
        <v>19</v>
      </c>
    </row>
    <row r="31" spans="1:4" x14ac:dyDescent="0.25">
      <c r="A31" t="s">
        <v>314</v>
      </c>
      <c r="B31" s="4">
        <v>390090</v>
      </c>
      <c r="C31" t="s">
        <v>466</v>
      </c>
      <c r="D31">
        <v>17</v>
      </c>
    </row>
    <row r="32" spans="1:4" x14ac:dyDescent="0.25">
      <c r="A32" t="s">
        <v>331</v>
      </c>
      <c r="B32" s="4">
        <v>390090</v>
      </c>
      <c r="C32" t="s">
        <v>469</v>
      </c>
      <c r="D32">
        <v>15</v>
      </c>
    </row>
    <row r="33" spans="1:4" x14ac:dyDescent="0.25">
      <c r="A33" t="s">
        <v>459</v>
      </c>
      <c r="B33" s="4">
        <v>390090</v>
      </c>
      <c r="C33" t="s">
        <v>467</v>
      </c>
      <c r="D33">
        <v>14</v>
      </c>
    </row>
    <row r="34" spans="1:4" x14ac:dyDescent="0.25">
      <c r="A34" t="s">
        <v>318</v>
      </c>
      <c r="B34" s="4">
        <v>390091</v>
      </c>
      <c r="C34" t="s">
        <v>469</v>
      </c>
      <c r="D34">
        <v>19</v>
      </c>
    </row>
    <row r="35" spans="1:4" x14ac:dyDescent="0.25">
      <c r="A35" t="s">
        <v>426</v>
      </c>
      <c r="B35" s="4">
        <v>390091</v>
      </c>
      <c r="C35" t="s">
        <v>475</v>
      </c>
      <c r="D35">
        <v>19</v>
      </c>
    </row>
    <row r="36" spans="1:4" x14ac:dyDescent="0.25">
      <c r="A36" t="s">
        <v>394</v>
      </c>
      <c r="B36" s="4">
        <v>390091</v>
      </c>
      <c r="C36" t="s">
        <v>469</v>
      </c>
      <c r="D36">
        <v>2</v>
      </c>
    </row>
    <row r="37" spans="1:4" x14ac:dyDescent="0.25">
      <c r="A37" t="s">
        <v>446</v>
      </c>
      <c r="B37" s="4">
        <v>390092</v>
      </c>
      <c r="C37" t="s">
        <v>471</v>
      </c>
      <c r="D37">
        <v>7</v>
      </c>
    </row>
    <row r="38" spans="1:4" x14ac:dyDescent="0.25">
      <c r="A38" t="s">
        <v>291</v>
      </c>
      <c r="B38" s="4">
        <v>390092</v>
      </c>
      <c r="C38" t="s">
        <v>466</v>
      </c>
      <c r="D38">
        <v>5</v>
      </c>
    </row>
    <row r="39" spans="1:4" x14ac:dyDescent="0.25">
      <c r="A39" t="s">
        <v>365</v>
      </c>
      <c r="B39" s="4">
        <v>390092</v>
      </c>
      <c r="C39" t="s">
        <v>471</v>
      </c>
      <c r="D39">
        <v>8</v>
      </c>
    </row>
    <row r="40" spans="1:4" x14ac:dyDescent="0.25">
      <c r="A40" t="s">
        <v>381</v>
      </c>
      <c r="B40" s="4">
        <v>390093</v>
      </c>
      <c r="C40" t="s">
        <v>466</v>
      </c>
      <c r="D40">
        <v>20</v>
      </c>
    </row>
    <row r="41" spans="1:4" x14ac:dyDescent="0.25">
      <c r="A41" t="s">
        <v>368</v>
      </c>
      <c r="B41" s="4">
        <v>390093</v>
      </c>
      <c r="C41" t="s">
        <v>474</v>
      </c>
      <c r="D41">
        <v>1</v>
      </c>
    </row>
    <row r="42" spans="1:4" x14ac:dyDescent="0.25">
      <c r="A42" t="s">
        <v>432</v>
      </c>
      <c r="B42" s="4">
        <v>390094</v>
      </c>
      <c r="C42" t="s">
        <v>469</v>
      </c>
      <c r="D42">
        <v>14</v>
      </c>
    </row>
    <row r="43" spans="1:4" x14ac:dyDescent="0.25">
      <c r="A43" t="s">
        <v>284</v>
      </c>
      <c r="B43" s="4">
        <v>390094</v>
      </c>
      <c r="C43" t="s">
        <v>469</v>
      </c>
      <c r="D43">
        <v>4</v>
      </c>
    </row>
    <row r="44" spans="1:4" x14ac:dyDescent="0.25">
      <c r="A44" t="s">
        <v>408</v>
      </c>
      <c r="B44" s="4">
        <v>390095</v>
      </c>
      <c r="C44" t="s">
        <v>467</v>
      </c>
      <c r="D44">
        <v>10</v>
      </c>
    </row>
    <row r="45" spans="1:4" x14ac:dyDescent="0.25">
      <c r="A45" t="s">
        <v>459</v>
      </c>
      <c r="B45" s="4">
        <v>390095</v>
      </c>
      <c r="C45" t="s">
        <v>469</v>
      </c>
      <c r="D45">
        <v>18</v>
      </c>
    </row>
    <row r="46" spans="1:4" x14ac:dyDescent="0.25">
      <c r="A46" t="s">
        <v>378</v>
      </c>
      <c r="B46" s="4">
        <v>390096</v>
      </c>
      <c r="C46" t="s">
        <v>475</v>
      </c>
      <c r="D46">
        <v>5</v>
      </c>
    </row>
    <row r="47" spans="1:4" x14ac:dyDescent="0.25">
      <c r="A47" t="s">
        <v>384</v>
      </c>
      <c r="B47" s="4">
        <v>390097</v>
      </c>
      <c r="C47" t="s">
        <v>471</v>
      </c>
      <c r="D47">
        <v>17</v>
      </c>
    </row>
    <row r="48" spans="1:4" x14ac:dyDescent="0.25">
      <c r="A48" t="s">
        <v>404</v>
      </c>
      <c r="B48" s="4">
        <v>390097</v>
      </c>
      <c r="C48" t="s">
        <v>471</v>
      </c>
      <c r="D48">
        <v>20</v>
      </c>
    </row>
    <row r="49" spans="1:4" x14ac:dyDescent="0.25">
      <c r="A49" t="s">
        <v>443</v>
      </c>
      <c r="B49" s="4">
        <v>390098</v>
      </c>
      <c r="C49" t="s">
        <v>471</v>
      </c>
      <c r="D49">
        <v>15</v>
      </c>
    </row>
    <row r="50" spans="1:4" x14ac:dyDescent="0.25">
      <c r="A50" t="s">
        <v>460</v>
      </c>
      <c r="B50" s="4">
        <v>390098</v>
      </c>
      <c r="C50" t="s">
        <v>469</v>
      </c>
      <c r="D50">
        <v>7</v>
      </c>
    </row>
    <row r="51" spans="1:4" x14ac:dyDescent="0.25">
      <c r="A51" t="s">
        <v>347</v>
      </c>
      <c r="B51" s="4">
        <v>390098</v>
      </c>
      <c r="C51" t="s">
        <v>467</v>
      </c>
      <c r="D51">
        <v>2</v>
      </c>
    </row>
    <row r="52" spans="1:4" x14ac:dyDescent="0.25">
      <c r="A52" t="s">
        <v>274</v>
      </c>
      <c r="B52" s="4">
        <v>390098</v>
      </c>
      <c r="C52" t="s">
        <v>466</v>
      </c>
      <c r="D52">
        <v>6</v>
      </c>
    </row>
    <row r="53" spans="1:4" x14ac:dyDescent="0.25">
      <c r="A53" t="s">
        <v>374</v>
      </c>
      <c r="B53" s="4">
        <v>390099</v>
      </c>
      <c r="C53" t="s">
        <v>469</v>
      </c>
      <c r="D53">
        <v>2</v>
      </c>
    </row>
    <row r="54" spans="1:4" x14ac:dyDescent="0.25">
      <c r="A54" t="s">
        <v>367</v>
      </c>
      <c r="B54" s="4">
        <v>390099</v>
      </c>
      <c r="C54" t="s">
        <v>475</v>
      </c>
      <c r="D54">
        <v>11</v>
      </c>
    </row>
    <row r="55" spans="1:4" x14ac:dyDescent="0.25">
      <c r="A55" t="s">
        <v>462</v>
      </c>
      <c r="B55" s="4">
        <v>390099</v>
      </c>
      <c r="C55" t="s">
        <v>469</v>
      </c>
      <c r="D55">
        <v>8</v>
      </c>
    </row>
    <row r="56" spans="1:4" x14ac:dyDescent="0.25">
      <c r="A56" t="s">
        <v>456</v>
      </c>
      <c r="B56" s="4">
        <v>390099</v>
      </c>
      <c r="C56" t="s">
        <v>467</v>
      </c>
      <c r="D56">
        <v>4</v>
      </c>
    </row>
    <row r="57" spans="1:4" x14ac:dyDescent="0.25">
      <c r="A57" t="s">
        <v>433</v>
      </c>
      <c r="B57" s="4">
        <v>390100</v>
      </c>
      <c r="C57" t="s">
        <v>475</v>
      </c>
      <c r="D57">
        <v>13</v>
      </c>
    </row>
    <row r="58" spans="1:4" x14ac:dyDescent="0.25">
      <c r="A58" t="s">
        <v>357</v>
      </c>
      <c r="B58" s="4">
        <v>390100</v>
      </c>
      <c r="C58" t="s">
        <v>475</v>
      </c>
      <c r="D58">
        <v>3</v>
      </c>
    </row>
    <row r="59" spans="1:4" x14ac:dyDescent="0.25">
      <c r="A59" t="s">
        <v>428</v>
      </c>
      <c r="B59" s="4">
        <v>390100</v>
      </c>
      <c r="C59" t="s">
        <v>467</v>
      </c>
      <c r="D59">
        <v>14</v>
      </c>
    </row>
    <row r="60" spans="1:4" x14ac:dyDescent="0.25">
      <c r="A60" t="s">
        <v>372</v>
      </c>
      <c r="B60" s="4">
        <v>390100</v>
      </c>
      <c r="C60" t="s">
        <v>475</v>
      </c>
      <c r="D60">
        <v>17</v>
      </c>
    </row>
    <row r="61" spans="1:4" x14ac:dyDescent="0.25">
      <c r="A61" t="s">
        <v>362</v>
      </c>
      <c r="B61" s="4">
        <v>390101</v>
      </c>
      <c r="C61" t="s">
        <v>474</v>
      </c>
      <c r="D61">
        <v>12</v>
      </c>
    </row>
    <row r="62" spans="1:4" x14ac:dyDescent="0.25">
      <c r="A62" t="s">
        <v>461</v>
      </c>
      <c r="B62" s="4">
        <v>390101</v>
      </c>
      <c r="C62" t="s">
        <v>471</v>
      </c>
      <c r="D62">
        <v>10</v>
      </c>
    </row>
    <row r="63" spans="1:4" x14ac:dyDescent="0.25">
      <c r="A63" t="s">
        <v>421</v>
      </c>
      <c r="B63" s="4">
        <v>390102</v>
      </c>
      <c r="C63" t="s">
        <v>467</v>
      </c>
      <c r="D63">
        <v>9</v>
      </c>
    </row>
    <row r="64" spans="1:4" x14ac:dyDescent="0.25">
      <c r="A64" t="s">
        <v>365</v>
      </c>
      <c r="B64" s="4">
        <v>390102</v>
      </c>
      <c r="C64" t="s">
        <v>471</v>
      </c>
      <c r="D64">
        <v>4</v>
      </c>
    </row>
    <row r="65" spans="1:5" x14ac:dyDescent="0.25">
      <c r="A65" t="s">
        <v>434</v>
      </c>
      <c r="B65" s="4">
        <v>390102</v>
      </c>
      <c r="C65" t="s">
        <v>473</v>
      </c>
      <c r="D65">
        <v>12</v>
      </c>
    </row>
    <row r="66" spans="1:5" x14ac:dyDescent="0.25">
      <c r="A66" t="s">
        <v>369</v>
      </c>
      <c r="B66" s="4">
        <v>390102</v>
      </c>
      <c r="C66" t="s">
        <v>471</v>
      </c>
      <c r="D66">
        <v>11</v>
      </c>
    </row>
    <row r="67" spans="1:5" x14ac:dyDescent="0.25">
      <c r="A67" t="s">
        <v>446</v>
      </c>
      <c r="B67" s="4">
        <v>390103</v>
      </c>
      <c r="C67" t="s">
        <v>472</v>
      </c>
      <c r="D67">
        <v>14</v>
      </c>
    </row>
    <row r="68" spans="1:5" x14ac:dyDescent="0.25">
      <c r="A68" t="s">
        <v>319</v>
      </c>
      <c r="B68" s="4">
        <v>390103</v>
      </c>
      <c r="C68" t="s">
        <v>470</v>
      </c>
      <c r="D68">
        <v>20</v>
      </c>
    </row>
    <row r="69" spans="1:5" x14ac:dyDescent="0.25">
      <c r="A69" t="s">
        <v>440</v>
      </c>
      <c r="B69" s="4">
        <v>390103</v>
      </c>
      <c r="C69" t="s">
        <v>473</v>
      </c>
      <c r="D69">
        <v>18</v>
      </c>
    </row>
    <row r="70" spans="1:5" x14ac:dyDescent="0.25">
      <c r="A70" t="s">
        <v>375</v>
      </c>
      <c r="B70" s="4">
        <v>390103</v>
      </c>
      <c r="C70" t="s">
        <v>474</v>
      </c>
      <c r="D70">
        <v>4</v>
      </c>
    </row>
    <row r="71" spans="1:5" x14ac:dyDescent="0.25">
      <c r="A71" t="s">
        <v>405</v>
      </c>
      <c r="B71" s="4">
        <v>390104</v>
      </c>
      <c r="C71" t="s">
        <v>472</v>
      </c>
      <c r="D71">
        <v>1</v>
      </c>
    </row>
    <row r="72" spans="1:5" x14ac:dyDescent="0.25">
      <c r="A72" t="s">
        <v>377</v>
      </c>
      <c r="B72" s="4">
        <v>390104</v>
      </c>
      <c r="C72" t="s">
        <v>469</v>
      </c>
      <c r="D72">
        <v>5</v>
      </c>
    </row>
    <row r="73" spans="1:5" x14ac:dyDescent="0.25">
      <c r="A73" t="s">
        <v>304</v>
      </c>
      <c r="B73" s="4">
        <v>390104</v>
      </c>
      <c r="C73" t="s">
        <v>474</v>
      </c>
      <c r="D73">
        <v>20</v>
      </c>
    </row>
    <row r="74" spans="1:5" x14ac:dyDescent="0.25">
      <c r="A74" t="s">
        <v>404</v>
      </c>
      <c r="B74" s="4">
        <v>390104</v>
      </c>
      <c r="C74" t="s">
        <v>472</v>
      </c>
      <c r="D74">
        <v>8</v>
      </c>
    </row>
    <row r="75" spans="1:5" x14ac:dyDescent="0.25">
      <c r="A75" t="s">
        <v>321</v>
      </c>
      <c r="B75" s="4">
        <v>390105</v>
      </c>
      <c r="C75" t="s">
        <v>474</v>
      </c>
      <c r="D75">
        <v>15</v>
      </c>
    </row>
    <row r="76" spans="1:5" x14ac:dyDescent="0.25">
      <c r="A76" t="s">
        <v>442</v>
      </c>
      <c r="B76" s="4">
        <v>390105</v>
      </c>
      <c r="C76" t="s">
        <v>473</v>
      </c>
      <c r="D76">
        <v>18</v>
      </c>
      <c r="E76" s="6">
        <v>0.15</v>
      </c>
    </row>
    <row r="77" spans="1:5" x14ac:dyDescent="0.25">
      <c r="A77" t="s">
        <v>281</v>
      </c>
      <c r="B77" s="4">
        <v>390105</v>
      </c>
      <c r="C77" t="s">
        <v>472</v>
      </c>
      <c r="D77">
        <v>1</v>
      </c>
    </row>
    <row r="78" spans="1:5" x14ac:dyDescent="0.25">
      <c r="A78" t="s">
        <v>325</v>
      </c>
      <c r="B78" s="4">
        <v>390105</v>
      </c>
      <c r="C78" t="s">
        <v>472</v>
      </c>
      <c r="D78">
        <v>17</v>
      </c>
    </row>
    <row r="79" spans="1:5" x14ac:dyDescent="0.25">
      <c r="A79" t="s">
        <v>328</v>
      </c>
      <c r="B79" s="4">
        <v>390106</v>
      </c>
      <c r="C79" t="s">
        <v>471</v>
      </c>
      <c r="D79">
        <v>15</v>
      </c>
    </row>
    <row r="80" spans="1:5" x14ac:dyDescent="0.25">
      <c r="A80" t="s">
        <v>299</v>
      </c>
      <c r="B80" s="4">
        <v>390106</v>
      </c>
      <c r="C80" t="s">
        <v>470</v>
      </c>
      <c r="D80">
        <v>17</v>
      </c>
    </row>
    <row r="81" spans="1:4" x14ac:dyDescent="0.25">
      <c r="A81" t="s">
        <v>459</v>
      </c>
      <c r="B81" s="4">
        <v>390106</v>
      </c>
      <c r="C81" t="s">
        <v>468</v>
      </c>
      <c r="D81">
        <v>9</v>
      </c>
    </row>
    <row r="82" spans="1:4" x14ac:dyDescent="0.25">
      <c r="A82" t="s">
        <v>282</v>
      </c>
      <c r="B82" s="4">
        <v>390106</v>
      </c>
      <c r="C82" t="s">
        <v>473</v>
      </c>
      <c r="D82">
        <v>19</v>
      </c>
    </row>
    <row r="83" spans="1:4" x14ac:dyDescent="0.25">
      <c r="A83" t="s">
        <v>280</v>
      </c>
      <c r="B83" s="4">
        <v>390107</v>
      </c>
      <c r="C83" t="s">
        <v>467</v>
      </c>
      <c r="D83">
        <v>18</v>
      </c>
    </row>
    <row r="84" spans="1:4" x14ac:dyDescent="0.25">
      <c r="A84" t="s">
        <v>285</v>
      </c>
      <c r="B84" s="4">
        <v>390108</v>
      </c>
      <c r="C84" t="s">
        <v>475</v>
      </c>
      <c r="D84">
        <v>12</v>
      </c>
    </row>
    <row r="85" spans="1:4" x14ac:dyDescent="0.25">
      <c r="A85" t="s">
        <v>384</v>
      </c>
      <c r="B85" s="4">
        <v>390108</v>
      </c>
      <c r="C85" t="s">
        <v>474</v>
      </c>
      <c r="D85">
        <v>15</v>
      </c>
    </row>
    <row r="86" spans="1:4" x14ac:dyDescent="0.25">
      <c r="A86" t="s">
        <v>393</v>
      </c>
      <c r="B86" s="4">
        <v>390108</v>
      </c>
      <c r="C86" t="s">
        <v>467</v>
      </c>
      <c r="D86">
        <v>12</v>
      </c>
    </row>
    <row r="87" spans="1:4" x14ac:dyDescent="0.25">
      <c r="A87" t="s">
        <v>423</v>
      </c>
      <c r="B87" s="4">
        <v>390109</v>
      </c>
      <c r="C87" t="s">
        <v>467</v>
      </c>
      <c r="D87">
        <v>20</v>
      </c>
    </row>
    <row r="88" spans="1:4" x14ac:dyDescent="0.25">
      <c r="A88" t="s">
        <v>397</v>
      </c>
      <c r="B88" s="4">
        <v>390109</v>
      </c>
      <c r="C88" t="s">
        <v>472</v>
      </c>
      <c r="D88">
        <v>4</v>
      </c>
    </row>
    <row r="89" spans="1:4" x14ac:dyDescent="0.25">
      <c r="A89" t="s">
        <v>314</v>
      </c>
      <c r="B89" s="4">
        <v>390112</v>
      </c>
      <c r="C89" t="s">
        <v>472</v>
      </c>
      <c r="D89">
        <v>18</v>
      </c>
    </row>
    <row r="90" spans="1:4" x14ac:dyDescent="0.25">
      <c r="A90" t="s">
        <v>306</v>
      </c>
      <c r="B90" s="4">
        <v>390112</v>
      </c>
      <c r="C90" t="s">
        <v>468</v>
      </c>
      <c r="D90">
        <v>7</v>
      </c>
    </row>
    <row r="91" spans="1:4" x14ac:dyDescent="0.25">
      <c r="A91" t="s">
        <v>356</v>
      </c>
      <c r="B91" s="4">
        <v>390112</v>
      </c>
      <c r="C91" t="s">
        <v>466</v>
      </c>
      <c r="D91">
        <v>17</v>
      </c>
    </row>
    <row r="92" spans="1:4" x14ac:dyDescent="0.25">
      <c r="A92" t="s">
        <v>426</v>
      </c>
      <c r="B92" s="4">
        <v>390113</v>
      </c>
      <c r="C92" t="s">
        <v>466</v>
      </c>
      <c r="D92">
        <v>6</v>
      </c>
    </row>
    <row r="93" spans="1:4" x14ac:dyDescent="0.25">
      <c r="A93" t="s">
        <v>336</v>
      </c>
      <c r="B93" s="4">
        <v>390113</v>
      </c>
      <c r="C93" t="s">
        <v>472</v>
      </c>
      <c r="D93">
        <v>10</v>
      </c>
    </row>
    <row r="94" spans="1:4" x14ac:dyDescent="0.25">
      <c r="A94" t="s">
        <v>445</v>
      </c>
      <c r="B94" s="4">
        <v>390114</v>
      </c>
      <c r="C94" t="s">
        <v>471</v>
      </c>
      <c r="D94">
        <v>18</v>
      </c>
    </row>
    <row r="95" spans="1:4" x14ac:dyDescent="0.25">
      <c r="A95" t="s">
        <v>352</v>
      </c>
      <c r="B95" s="4">
        <v>390114</v>
      </c>
      <c r="C95" t="s">
        <v>473</v>
      </c>
      <c r="D95">
        <v>7</v>
      </c>
    </row>
    <row r="96" spans="1:4" x14ac:dyDescent="0.25">
      <c r="A96" t="s">
        <v>411</v>
      </c>
      <c r="B96" s="4">
        <v>390115</v>
      </c>
      <c r="C96" t="s">
        <v>468</v>
      </c>
      <c r="D96">
        <v>4</v>
      </c>
    </row>
    <row r="97" spans="1:4" x14ac:dyDescent="0.25">
      <c r="A97" t="s">
        <v>399</v>
      </c>
      <c r="B97" s="4">
        <v>390116</v>
      </c>
      <c r="C97" t="s">
        <v>466</v>
      </c>
      <c r="D97">
        <v>19</v>
      </c>
    </row>
    <row r="98" spans="1:4" x14ac:dyDescent="0.25">
      <c r="A98" t="s">
        <v>280</v>
      </c>
      <c r="B98" s="4">
        <v>390116</v>
      </c>
      <c r="C98" t="s">
        <v>466</v>
      </c>
      <c r="D98">
        <v>20</v>
      </c>
    </row>
    <row r="99" spans="1:4" x14ac:dyDescent="0.25">
      <c r="A99" t="s">
        <v>376</v>
      </c>
      <c r="B99" s="4">
        <v>390117</v>
      </c>
      <c r="C99" t="s">
        <v>467</v>
      </c>
      <c r="D99">
        <v>13</v>
      </c>
    </row>
    <row r="100" spans="1:4" x14ac:dyDescent="0.25">
      <c r="A100" t="s">
        <v>450</v>
      </c>
      <c r="B100" s="4">
        <v>390117</v>
      </c>
      <c r="C100" t="s">
        <v>466</v>
      </c>
      <c r="D100">
        <v>10</v>
      </c>
    </row>
    <row r="101" spans="1:4" x14ac:dyDescent="0.25">
      <c r="A101" t="s">
        <v>460</v>
      </c>
      <c r="B101" s="4">
        <v>390117</v>
      </c>
      <c r="C101" t="s">
        <v>470</v>
      </c>
      <c r="D101">
        <v>8</v>
      </c>
    </row>
    <row r="102" spans="1:4" x14ac:dyDescent="0.25">
      <c r="A102" t="s">
        <v>303</v>
      </c>
      <c r="B102" s="4">
        <v>390117</v>
      </c>
      <c r="C102" t="s">
        <v>474</v>
      </c>
      <c r="D102">
        <v>18</v>
      </c>
    </row>
    <row r="103" spans="1:4" x14ac:dyDescent="0.25">
      <c r="A103" t="s">
        <v>287</v>
      </c>
      <c r="B103" s="4">
        <v>390117</v>
      </c>
      <c r="C103" t="s">
        <v>472</v>
      </c>
      <c r="D103">
        <v>16</v>
      </c>
    </row>
    <row r="104" spans="1:4" x14ac:dyDescent="0.25">
      <c r="A104" t="s">
        <v>446</v>
      </c>
      <c r="B104" s="4">
        <v>390118</v>
      </c>
      <c r="C104" t="s">
        <v>473</v>
      </c>
      <c r="D104">
        <v>11</v>
      </c>
    </row>
    <row r="105" spans="1:4" x14ac:dyDescent="0.25">
      <c r="A105" t="s">
        <v>455</v>
      </c>
      <c r="B105" s="4">
        <v>390119</v>
      </c>
      <c r="C105" t="s">
        <v>467</v>
      </c>
      <c r="D105">
        <v>5</v>
      </c>
    </row>
    <row r="106" spans="1:4" x14ac:dyDescent="0.25">
      <c r="A106" t="s">
        <v>445</v>
      </c>
      <c r="B106" s="4">
        <v>390119</v>
      </c>
      <c r="C106" t="s">
        <v>471</v>
      </c>
      <c r="D106">
        <v>14</v>
      </c>
    </row>
    <row r="107" spans="1:4" x14ac:dyDescent="0.25">
      <c r="A107" t="s">
        <v>458</v>
      </c>
      <c r="B107" s="4">
        <v>390119</v>
      </c>
      <c r="C107" t="s">
        <v>474</v>
      </c>
      <c r="D107">
        <v>9</v>
      </c>
    </row>
    <row r="108" spans="1:4" x14ac:dyDescent="0.25">
      <c r="A108" t="s">
        <v>417</v>
      </c>
      <c r="B108" s="4">
        <v>390119</v>
      </c>
      <c r="C108" t="s">
        <v>475</v>
      </c>
      <c r="D108">
        <v>15</v>
      </c>
    </row>
    <row r="109" spans="1:4" x14ac:dyDescent="0.25">
      <c r="A109" t="s">
        <v>273</v>
      </c>
      <c r="B109" s="4">
        <v>390119</v>
      </c>
      <c r="C109" t="s">
        <v>475</v>
      </c>
      <c r="D109">
        <v>1</v>
      </c>
    </row>
    <row r="110" spans="1:4" x14ac:dyDescent="0.25">
      <c r="A110" t="s">
        <v>433</v>
      </c>
      <c r="B110" s="4">
        <v>390120</v>
      </c>
      <c r="C110" t="s">
        <v>474</v>
      </c>
      <c r="D110">
        <v>12</v>
      </c>
    </row>
    <row r="111" spans="1:4" x14ac:dyDescent="0.25">
      <c r="A111" t="s">
        <v>445</v>
      </c>
      <c r="B111" s="4">
        <v>390120</v>
      </c>
      <c r="C111" t="s">
        <v>469</v>
      </c>
      <c r="D111">
        <v>17</v>
      </c>
    </row>
    <row r="112" spans="1:4" x14ac:dyDescent="0.25">
      <c r="A112" t="s">
        <v>413</v>
      </c>
      <c r="B112" s="4">
        <v>390121</v>
      </c>
      <c r="C112" t="s">
        <v>475</v>
      </c>
      <c r="D112">
        <v>5</v>
      </c>
    </row>
    <row r="113" spans="1:4" x14ac:dyDescent="0.25">
      <c r="A113" t="s">
        <v>364</v>
      </c>
      <c r="B113" s="4">
        <v>390121</v>
      </c>
      <c r="C113" t="s">
        <v>468</v>
      </c>
      <c r="D113">
        <v>15</v>
      </c>
    </row>
    <row r="114" spans="1:4" x14ac:dyDescent="0.25">
      <c r="A114" t="s">
        <v>281</v>
      </c>
      <c r="B114" s="4">
        <v>390121</v>
      </c>
      <c r="C114" t="s">
        <v>472</v>
      </c>
      <c r="D114">
        <v>15</v>
      </c>
    </row>
    <row r="115" spans="1:4" x14ac:dyDescent="0.25">
      <c r="A115" t="s">
        <v>283</v>
      </c>
      <c r="B115" s="4">
        <v>390122</v>
      </c>
      <c r="C115" t="s">
        <v>470</v>
      </c>
      <c r="D115">
        <v>16</v>
      </c>
    </row>
    <row r="116" spans="1:4" x14ac:dyDescent="0.25">
      <c r="A116" t="s">
        <v>409</v>
      </c>
      <c r="B116" s="4">
        <v>390122</v>
      </c>
      <c r="C116" t="s">
        <v>466</v>
      </c>
      <c r="D116">
        <v>17</v>
      </c>
    </row>
    <row r="117" spans="1:4" x14ac:dyDescent="0.25">
      <c r="A117" t="s">
        <v>279</v>
      </c>
      <c r="B117" s="4">
        <v>390122</v>
      </c>
      <c r="C117" t="s">
        <v>471</v>
      </c>
      <c r="D117">
        <v>1</v>
      </c>
    </row>
    <row r="118" spans="1:4" x14ac:dyDescent="0.25">
      <c r="A118" t="s">
        <v>424</v>
      </c>
      <c r="B118" s="4">
        <v>390123</v>
      </c>
      <c r="C118" t="s">
        <v>471</v>
      </c>
      <c r="D118">
        <v>19</v>
      </c>
    </row>
    <row r="119" spans="1:4" x14ac:dyDescent="0.25">
      <c r="A119" t="s">
        <v>350</v>
      </c>
      <c r="B119" s="4">
        <v>390123</v>
      </c>
      <c r="C119" t="s">
        <v>475</v>
      </c>
      <c r="D119">
        <v>3</v>
      </c>
    </row>
    <row r="120" spans="1:4" x14ac:dyDescent="0.25">
      <c r="A120" t="s">
        <v>277</v>
      </c>
      <c r="B120" s="4">
        <v>390123</v>
      </c>
      <c r="C120" t="s">
        <v>474</v>
      </c>
      <c r="D120">
        <v>8</v>
      </c>
    </row>
    <row r="121" spans="1:4" x14ac:dyDescent="0.25">
      <c r="A121" t="s">
        <v>403</v>
      </c>
      <c r="B121" s="4">
        <v>390123</v>
      </c>
      <c r="C121" t="s">
        <v>469</v>
      </c>
      <c r="D121">
        <v>8</v>
      </c>
    </row>
    <row r="122" spans="1:4" x14ac:dyDescent="0.25">
      <c r="A122" t="s">
        <v>384</v>
      </c>
      <c r="B122" s="4">
        <v>390125</v>
      </c>
      <c r="C122" t="s">
        <v>470</v>
      </c>
      <c r="D122">
        <v>14</v>
      </c>
    </row>
    <row r="123" spans="1:4" x14ac:dyDescent="0.25">
      <c r="A123" t="s">
        <v>347</v>
      </c>
      <c r="B123" s="4">
        <v>390125</v>
      </c>
      <c r="C123" t="s">
        <v>469</v>
      </c>
      <c r="D123">
        <v>19</v>
      </c>
    </row>
    <row r="124" spans="1:4" x14ac:dyDescent="0.25">
      <c r="A124" t="s">
        <v>378</v>
      </c>
      <c r="B124" s="4">
        <v>390125</v>
      </c>
      <c r="C124" t="s">
        <v>469</v>
      </c>
      <c r="D124">
        <v>14</v>
      </c>
    </row>
    <row r="125" spans="1:4" x14ac:dyDescent="0.25">
      <c r="A125" t="s">
        <v>456</v>
      </c>
      <c r="B125" s="4">
        <v>390125</v>
      </c>
      <c r="C125" t="s">
        <v>475</v>
      </c>
      <c r="D125">
        <v>1</v>
      </c>
    </row>
    <row r="126" spans="1:4" x14ac:dyDescent="0.25">
      <c r="A126" t="s">
        <v>429</v>
      </c>
      <c r="B126" s="4">
        <v>390126</v>
      </c>
      <c r="C126" t="s">
        <v>466</v>
      </c>
      <c r="D126">
        <v>18</v>
      </c>
    </row>
    <row r="127" spans="1:4" x14ac:dyDescent="0.25">
      <c r="A127" t="s">
        <v>274</v>
      </c>
      <c r="B127" s="4">
        <v>390126</v>
      </c>
      <c r="C127" t="s">
        <v>467</v>
      </c>
      <c r="D127">
        <v>6</v>
      </c>
    </row>
    <row r="128" spans="1:4" x14ac:dyDescent="0.25">
      <c r="A128" t="s">
        <v>428</v>
      </c>
      <c r="B128" s="4">
        <v>390126</v>
      </c>
      <c r="C128" t="s">
        <v>468</v>
      </c>
      <c r="D128">
        <v>20</v>
      </c>
    </row>
    <row r="129" spans="1:4" x14ac:dyDescent="0.25">
      <c r="A129" t="s">
        <v>378</v>
      </c>
      <c r="B129" s="4">
        <v>390126</v>
      </c>
      <c r="C129" t="s">
        <v>468</v>
      </c>
      <c r="D129">
        <v>13</v>
      </c>
    </row>
    <row r="130" spans="1:4" x14ac:dyDescent="0.25">
      <c r="A130" t="s">
        <v>347</v>
      </c>
      <c r="B130" s="4">
        <v>390127</v>
      </c>
      <c r="C130" t="s">
        <v>472</v>
      </c>
      <c r="D130">
        <v>18</v>
      </c>
    </row>
    <row r="131" spans="1:4" x14ac:dyDescent="0.25">
      <c r="A131" t="s">
        <v>423</v>
      </c>
      <c r="B131" s="4">
        <v>390127</v>
      </c>
      <c r="C131" t="s">
        <v>469</v>
      </c>
      <c r="D131">
        <v>15</v>
      </c>
    </row>
    <row r="132" spans="1:4" x14ac:dyDescent="0.25">
      <c r="A132" t="s">
        <v>449</v>
      </c>
      <c r="B132" s="4">
        <v>390127</v>
      </c>
      <c r="C132" t="s">
        <v>475</v>
      </c>
      <c r="D132">
        <v>15</v>
      </c>
    </row>
    <row r="133" spans="1:4" x14ac:dyDescent="0.25">
      <c r="A133" t="s">
        <v>313</v>
      </c>
      <c r="B133" s="4">
        <v>390127</v>
      </c>
      <c r="C133" t="s">
        <v>472</v>
      </c>
      <c r="D133">
        <v>18</v>
      </c>
    </row>
    <row r="134" spans="1:4" x14ac:dyDescent="0.25">
      <c r="A134" t="s">
        <v>448</v>
      </c>
      <c r="B134" s="4">
        <v>390127</v>
      </c>
      <c r="C134" t="s">
        <v>473</v>
      </c>
      <c r="D134">
        <v>5</v>
      </c>
    </row>
    <row r="135" spans="1:4" x14ac:dyDescent="0.25">
      <c r="A135" t="s">
        <v>365</v>
      </c>
      <c r="B135" s="4">
        <v>390128</v>
      </c>
      <c r="C135" t="s">
        <v>466</v>
      </c>
      <c r="D135">
        <v>12</v>
      </c>
    </row>
    <row r="136" spans="1:4" x14ac:dyDescent="0.25">
      <c r="A136" t="s">
        <v>336</v>
      </c>
      <c r="B136" s="4">
        <v>390128</v>
      </c>
      <c r="C136" t="s">
        <v>474</v>
      </c>
      <c r="D136">
        <v>11</v>
      </c>
    </row>
    <row r="137" spans="1:4" x14ac:dyDescent="0.25">
      <c r="A137" t="s">
        <v>387</v>
      </c>
      <c r="B137" s="4">
        <v>390129</v>
      </c>
      <c r="C137" t="s">
        <v>469</v>
      </c>
      <c r="D137">
        <v>14</v>
      </c>
    </row>
    <row r="138" spans="1:4" x14ac:dyDescent="0.25">
      <c r="A138" t="s">
        <v>319</v>
      </c>
      <c r="B138" s="4">
        <v>390130</v>
      </c>
      <c r="C138" t="s">
        <v>471</v>
      </c>
      <c r="D138">
        <v>5</v>
      </c>
    </row>
    <row r="139" spans="1:4" x14ac:dyDescent="0.25">
      <c r="A139" t="s">
        <v>429</v>
      </c>
      <c r="B139" s="4">
        <v>390130</v>
      </c>
      <c r="C139" t="s">
        <v>472</v>
      </c>
      <c r="D139">
        <v>17</v>
      </c>
    </row>
    <row r="140" spans="1:4" x14ac:dyDescent="0.25">
      <c r="A140" t="s">
        <v>386</v>
      </c>
      <c r="B140" s="4">
        <v>390130</v>
      </c>
      <c r="C140" t="s">
        <v>470</v>
      </c>
      <c r="D140">
        <v>14</v>
      </c>
    </row>
    <row r="141" spans="1:4" x14ac:dyDescent="0.25">
      <c r="A141" t="s">
        <v>331</v>
      </c>
      <c r="B141" s="4">
        <v>390130</v>
      </c>
      <c r="C141" t="s">
        <v>472</v>
      </c>
      <c r="D141">
        <v>1</v>
      </c>
    </row>
    <row r="142" spans="1:4" x14ac:dyDescent="0.25">
      <c r="A142" t="s">
        <v>310</v>
      </c>
      <c r="B142" s="4">
        <v>390131</v>
      </c>
      <c r="C142" t="s">
        <v>467</v>
      </c>
      <c r="D142">
        <v>4</v>
      </c>
    </row>
    <row r="143" spans="1:4" x14ac:dyDescent="0.25">
      <c r="A143" t="s">
        <v>450</v>
      </c>
      <c r="B143" s="4">
        <v>390131</v>
      </c>
      <c r="C143" t="s">
        <v>470</v>
      </c>
      <c r="D143">
        <v>15</v>
      </c>
    </row>
    <row r="144" spans="1:4" x14ac:dyDescent="0.25">
      <c r="A144" t="s">
        <v>405</v>
      </c>
      <c r="B144" s="4">
        <v>390131</v>
      </c>
      <c r="C144" t="s">
        <v>468</v>
      </c>
      <c r="D144">
        <v>2</v>
      </c>
    </row>
    <row r="145" spans="1:4" x14ac:dyDescent="0.25">
      <c r="A145" t="s">
        <v>402</v>
      </c>
      <c r="B145" s="4">
        <v>390131</v>
      </c>
      <c r="C145" t="s">
        <v>470</v>
      </c>
      <c r="D145">
        <v>13</v>
      </c>
    </row>
    <row r="146" spans="1:4" x14ac:dyDescent="0.25">
      <c r="A146" t="s">
        <v>459</v>
      </c>
      <c r="B146" s="4">
        <v>390131</v>
      </c>
      <c r="C146" t="s">
        <v>468</v>
      </c>
      <c r="D146">
        <v>15</v>
      </c>
    </row>
    <row r="147" spans="1:4" x14ac:dyDescent="0.25">
      <c r="A147" t="s">
        <v>426</v>
      </c>
      <c r="B147" s="4">
        <v>390132</v>
      </c>
      <c r="C147" t="s">
        <v>473</v>
      </c>
      <c r="D147">
        <v>8</v>
      </c>
    </row>
    <row r="148" spans="1:4" x14ac:dyDescent="0.25">
      <c r="A148" t="s">
        <v>366</v>
      </c>
      <c r="B148" s="4">
        <v>390132</v>
      </c>
      <c r="C148" t="s">
        <v>469</v>
      </c>
      <c r="D148">
        <v>3</v>
      </c>
    </row>
    <row r="149" spans="1:4" x14ac:dyDescent="0.25">
      <c r="A149" t="s">
        <v>338</v>
      </c>
      <c r="B149" s="4">
        <v>390132</v>
      </c>
      <c r="C149" t="s">
        <v>472</v>
      </c>
      <c r="D149">
        <v>10</v>
      </c>
    </row>
    <row r="150" spans="1:4" x14ac:dyDescent="0.25">
      <c r="A150" t="s">
        <v>311</v>
      </c>
      <c r="B150" s="4">
        <v>390133</v>
      </c>
      <c r="C150" t="s">
        <v>468</v>
      </c>
      <c r="D150">
        <v>14</v>
      </c>
    </row>
    <row r="151" spans="1:4" x14ac:dyDescent="0.25">
      <c r="A151" t="s">
        <v>306</v>
      </c>
      <c r="B151" s="4">
        <v>390133</v>
      </c>
      <c r="C151" t="s">
        <v>474</v>
      </c>
      <c r="D151">
        <v>3</v>
      </c>
    </row>
    <row r="152" spans="1:4" x14ac:dyDescent="0.25">
      <c r="A152" t="s">
        <v>317</v>
      </c>
      <c r="B152" s="4">
        <v>390134</v>
      </c>
      <c r="C152" t="s">
        <v>468</v>
      </c>
      <c r="D152">
        <v>12</v>
      </c>
    </row>
    <row r="153" spans="1:4" x14ac:dyDescent="0.25">
      <c r="A153" t="s">
        <v>286</v>
      </c>
      <c r="B153" s="4">
        <v>390134</v>
      </c>
      <c r="C153" t="s">
        <v>469</v>
      </c>
      <c r="D153">
        <v>8</v>
      </c>
    </row>
    <row r="154" spans="1:4" x14ac:dyDescent="0.25">
      <c r="A154" t="s">
        <v>275</v>
      </c>
      <c r="B154" s="4">
        <v>390134</v>
      </c>
      <c r="C154" t="s">
        <v>468</v>
      </c>
      <c r="D154">
        <v>10</v>
      </c>
    </row>
    <row r="155" spans="1:4" x14ac:dyDescent="0.25">
      <c r="A155" t="s">
        <v>423</v>
      </c>
      <c r="B155" s="4">
        <v>390134</v>
      </c>
      <c r="C155" t="s">
        <v>474</v>
      </c>
      <c r="D155">
        <v>13</v>
      </c>
    </row>
    <row r="156" spans="1:4" x14ac:dyDescent="0.25">
      <c r="A156" t="s">
        <v>367</v>
      </c>
      <c r="B156" s="4">
        <v>390134</v>
      </c>
      <c r="C156" t="s">
        <v>471</v>
      </c>
      <c r="D156">
        <v>4</v>
      </c>
    </row>
    <row r="157" spans="1:4" x14ac:dyDescent="0.25">
      <c r="A157" t="s">
        <v>296</v>
      </c>
      <c r="B157" s="4">
        <v>390134</v>
      </c>
      <c r="C157" t="s">
        <v>472</v>
      </c>
      <c r="D157">
        <v>9</v>
      </c>
    </row>
    <row r="158" spans="1:4" x14ac:dyDescent="0.25">
      <c r="A158" t="s">
        <v>340</v>
      </c>
      <c r="B158" s="4">
        <v>390135</v>
      </c>
      <c r="C158" t="s">
        <v>466</v>
      </c>
      <c r="D158">
        <v>6</v>
      </c>
    </row>
    <row r="159" spans="1:4" x14ac:dyDescent="0.25">
      <c r="A159" t="s">
        <v>460</v>
      </c>
      <c r="B159" s="4">
        <v>390135</v>
      </c>
      <c r="C159" t="s">
        <v>471</v>
      </c>
      <c r="D159">
        <v>6</v>
      </c>
    </row>
    <row r="160" spans="1:4" x14ac:dyDescent="0.25">
      <c r="A160" t="s">
        <v>407</v>
      </c>
      <c r="B160" s="4">
        <v>390135</v>
      </c>
      <c r="C160" t="s">
        <v>466</v>
      </c>
      <c r="D160">
        <v>16</v>
      </c>
    </row>
    <row r="161" spans="1:4" x14ac:dyDescent="0.25">
      <c r="A161" t="s">
        <v>313</v>
      </c>
      <c r="B161" s="4">
        <v>390135</v>
      </c>
      <c r="C161" t="s">
        <v>466</v>
      </c>
      <c r="D161">
        <v>5</v>
      </c>
    </row>
    <row r="162" spans="1:4" x14ac:dyDescent="0.25">
      <c r="A162" t="s">
        <v>281</v>
      </c>
      <c r="B162" s="4">
        <v>390135</v>
      </c>
      <c r="C162" t="s">
        <v>473</v>
      </c>
      <c r="D162">
        <v>18</v>
      </c>
    </row>
    <row r="163" spans="1:4" x14ac:dyDescent="0.25">
      <c r="A163" t="s">
        <v>389</v>
      </c>
      <c r="B163" s="4">
        <v>390135</v>
      </c>
      <c r="C163" t="s">
        <v>471</v>
      </c>
      <c r="D163">
        <v>12</v>
      </c>
    </row>
    <row r="164" spans="1:4" x14ac:dyDescent="0.25">
      <c r="A164" t="s">
        <v>433</v>
      </c>
      <c r="B164" s="4">
        <v>390136</v>
      </c>
      <c r="C164" t="s">
        <v>466</v>
      </c>
      <c r="D164">
        <v>8</v>
      </c>
    </row>
    <row r="165" spans="1:4" x14ac:dyDescent="0.25">
      <c r="A165" t="s">
        <v>361</v>
      </c>
      <c r="B165" s="4">
        <v>390136</v>
      </c>
      <c r="C165" t="s">
        <v>471</v>
      </c>
      <c r="D165">
        <v>20</v>
      </c>
    </row>
    <row r="166" spans="1:4" x14ac:dyDescent="0.25">
      <c r="A166" t="s">
        <v>328</v>
      </c>
      <c r="B166" s="4">
        <v>390136</v>
      </c>
      <c r="C166" t="s">
        <v>472</v>
      </c>
      <c r="D166">
        <v>17</v>
      </c>
    </row>
    <row r="167" spans="1:4" x14ac:dyDescent="0.25">
      <c r="A167" t="s">
        <v>449</v>
      </c>
      <c r="B167" s="4">
        <v>390136</v>
      </c>
      <c r="C167" t="s">
        <v>467</v>
      </c>
      <c r="D167">
        <v>7</v>
      </c>
    </row>
    <row r="168" spans="1:4" x14ac:dyDescent="0.25">
      <c r="A168" t="s">
        <v>427</v>
      </c>
      <c r="B168" s="4">
        <v>390137</v>
      </c>
      <c r="C168" t="s">
        <v>468</v>
      </c>
      <c r="D168">
        <v>16</v>
      </c>
    </row>
    <row r="169" spans="1:4" x14ac:dyDescent="0.25">
      <c r="A169" t="s">
        <v>312</v>
      </c>
      <c r="B169" s="4">
        <v>390137</v>
      </c>
      <c r="C169" t="s">
        <v>470</v>
      </c>
      <c r="D169">
        <v>8</v>
      </c>
    </row>
    <row r="170" spans="1:4" x14ac:dyDescent="0.25">
      <c r="A170" t="s">
        <v>328</v>
      </c>
      <c r="B170" s="4">
        <v>390137</v>
      </c>
      <c r="C170" t="s">
        <v>472</v>
      </c>
      <c r="D170">
        <v>9</v>
      </c>
    </row>
    <row r="171" spans="1:4" x14ac:dyDescent="0.25">
      <c r="A171" t="s">
        <v>399</v>
      </c>
      <c r="B171" s="4">
        <v>390137</v>
      </c>
      <c r="C171" t="s">
        <v>470</v>
      </c>
      <c r="D171">
        <v>11</v>
      </c>
    </row>
    <row r="172" spans="1:4" x14ac:dyDescent="0.25">
      <c r="A172" t="s">
        <v>319</v>
      </c>
      <c r="B172" s="4">
        <v>390138</v>
      </c>
      <c r="C172" t="s">
        <v>470</v>
      </c>
      <c r="D172">
        <v>14</v>
      </c>
    </row>
    <row r="173" spans="1:4" x14ac:dyDescent="0.25">
      <c r="A173" t="s">
        <v>377</v>
      </c>
      <c r="B173" s="4">
        <v>390138</v>
      </c>
      <c r="C173" t="s">
        <v>473</v>
      </c>
      <c r="D173">
        <v>6</v>
      </c>
    </row>
    <row r="174" spans="1:4" x14ac:dyDescent="0.25">
      <c r="A174" t="s">
        <v>434</v>
      </c>
      <c r="B174" s="4">
        <v>390138</v>
      </c>
      <c r="C174" t="s">
        <v>469</v>
      </c>
      <c r="D174">
        <v>20</v>
      </c>
    </row>
    <row r="175" spans="1:4" x14ac:dyDescent="0.25">
      <c r="A175" t="s">
        <v>376</v>
      </c>
      <c r="B175" s="4">
        <v>390139</v>
      </c>
      <c r="C175" t="s">
        <v>468</v>
      </c>
      <c r="D175">
        <v>12</v>
      </c>
    </row>
    <row r="176" spans="1:4" x14ac:dyDescent="0.25">
      <c r="A176" t="s">
        <v>385</v>
      </c>
      <c r="B176" s="4">
        <v>390139</v>
      </c>
      <c r="C176" t="s">
        <v>467</v>
      </c>
      <c r="D176">
        <v>1</v>
      </c>
    </row>
    <row r="177" spans="1:5" x14ac:dyDescent="0.25">
      <c r="A177" t="s">
        <v>458</v>
      </c>
      <c r="B177" s="4">
        <v>390139</v>
      </c>
      <c r="C177" t="s">
        <v>472</v>
      </c>
      <c r="D177">
        <v>10</v>
      </c>
    </row>
    <row r="178" spans="1:5" x14ac:dyDescent="0.25">
      <c r="A178" t="s">
        <v>281</v>
      </c>
      <c r="B178" s="4">
        <v>390139</v>
      </c>
      <c r="C178" t="s">
        <v>473</v>
      </c>
      <c r="D178">
        <v>12</v>
      </c>
    </row>
    <row r="179" spans="1:5" x14ac:dyDescent="0.25">
      <c r="A179" t="s">
        <v>351</v>
      </c>
      <c r="B179" s="4">
        <v>390140</v>
      </c>
      <c r="C179" t="s">
        <v>467</v>
      </c>
      <c r="D179">
        <v>16</v>
      </c>
    </row>
    <row r="180" spans="1:5" x14ac:dyDescent="0.25">
      <c r="A180" t="s">
        <v>445</v>
      </c>
      <c r="B180" s="4">
        <v>390141</v>
      </c>
      <c r="C180" t="s">
        <v>466</v>
      </c>
      <c r="D180">
        <v>17</v>
      </c>
    </row>
    <row r="181" spans="1:5" x14ac:dyDescent="0.25">
      <c r="A181" t="s">
        <v>418</v>
      </c>
      <c r="B181" s="4">
        <v>390141</v>
      </c>
      <c r="C181" t="s">
        <v>475</v>
      </c>
      <c r="D181">
        <v>1</v>
      </c>
    </row>
    <row r="182" spans="1:5" x14ac:dyDescent="0.25">
      <c r="A182" t="s">
        <v>368</v>
      </c>
      <c r="B182" s="4">
        <v>390142</v>
      </c>
      <c r="C182" t="s">
        <v>466</v>
      </c>
      <c r="D182">
        <v>10</v>
      </c>
    </row>
    <row r="183" spans="1:5" x14ac:dyDescent="0.25">
      <c r="A183" t="s">
        <v>416</v>
      </c>
      <c r="B183" s="4">
        <v>390143</v>
      </c>
      <c r="C183" t="s">
        <v>472</v>
      </c>
      <c r="D183">
        <v>1</v>
      </c>
    </row>
    <row r="184" spans="1:5" x14ac:dyDescent="0.25">
      <c r="A184" t="s">
        <v>445</v>
      </c>
      <c r="B184" s="4">
        <v>390143</v>
      </c>
      <c r="C184" t="s">
        <v>468</v>
      </c>
      <c r="D184">
        <v>6</v>
      </c>
    </row>
    <row r="185" spans="1:5" x14ac:dyDescent="0.25">
      <c r="A185" t="s">
        <v>366</v>
      </c>
      <c r="B185" s="4">
        <v>390143</v>
      </c>
      <c r="C185" t="s">
        <v>469</v>
      </c>
      <c r="D185">
        <v>3</v>
      </c>
    </row>
    <row r="186" spans="1:5" x14ac:dyDescent="0.25">
      <c r="A186" t="s">
        <v>355</v>
      </c>
      <c r="B186" s="4">
        <v>390144</v>
      </c>
      <c r="C186" t="s">
        <v>467</v>
      </c>
      <c r="D186">
        <v>18</v>
      </c>
    </row>
    <row r="187" spans="1:5" x14ac:dyDescent="0.25">
      <c r="A187" t="s">
        <v>362</v>
      </c>
      <c r="B187" s="4">
        <v>390144</v>
      </c>
      <c r="C187" t="s">
        <v>468</v>
      </c>
      <c r="D187">
        <v>16</v>
      </c>
    </row>
    <row r="188" spans="1:5" x14ac:dyDescent="0.25">
      <c r="A188" t="s">
        <v>364</v>
      </c>
      <c r="B188" s="4">
        <v>390144</v>
      </c>
      <c r="C188" t="s">
        <v>472</v>
      </c>
      <c r="D188">
        <v>18</v>
      </c>
    </row>
    <row r="189" spans="1:5" x14ac:dyDescent="0.25">
      <c r="A189" t="s">
        <v>378</v>
      </c>
      <c r="B189" s="4">
        <v>390144</v>
      </c>
      <c r="C189" t="s">
        <v>472</v>
      </c>
      <c r="D189">
        <v>6</v>
      </c>
    </row>
    <row r="190" spans="1:5" x14ac:dyDescent="0.25">
      <c r="A190" t="s">
        <v>300</v>
      </c>
      <c r="B190" s="4">
        <v>390144</v>
      </c>
      <c r="C190" t="s">
        <v>469</v>
      </c>
      <c r="D190">
        <v>4</v>
      </c>
    </row>
    <row r="191" spans="1:5" x14ac:dyDescent="0.25">
      <c r="A191" t="s">
        <v>427</v>
      </c>
      <c r="B191" s="4">
        <v>390145</v>
      </c>
      <c r="C191" t="s">
        <v>470</v>
      </c>
      <c r="D191">
        <v>19</v>
      </c>
      <c r="E191" s="6">
        <v>0.12</v>
      </c>
    </row>
    <row r="192" spans="1:5" x14ac:dyDescent="0.25">
      <c r="A192" t="s">
        <v>358</v>
      </c>
      <c r="B192" s="4">
        <v>390145</v>
      </c>
      <c r="C192" t="s">
        <v>471</v>
      </c>
      <c r="D192">
        <v>17</v>
      </c>
    </row>
    <row r="193" spans="1:5" x14ac:dyDescent="0.25">
      <c r="A193" t="s">
        <v>376</v>
      </c>
      <c r="B193" s="4">
        <v>390146</v>
      </c>
      <c r="C193" t="s">
        <v>471</v>
      </c>
      <c r="D193">
        <v>19</v>
      </c>
    </row>
    <row r="194" spans="1:5" x14ac:dyDescent="0.25">
      <c r="A194" t="s">
        <v>273</v>
      </c>
      <c r="B194" s="4">
        <v>390146</v>
      </c>
      <c r="C194" t="s">
        <v>472</v>
      </c>
      <c r="D194">
        <v>6</v>
      </c>
    </row>
    <row r="195" spans="1:5" x14ac:dyDescent="0.25">
      <c r="A195" t="s">
        <v>447</v>
      </c>
      <c r="B195" s="4">
        <v>390147</v>
      </c>
      <c r="C195" t="s">
        <v>467</v>
      </c>
      <c r="D195">
        <v>13</v>
      </c>
    </row>
    <row r="196" spans="1:5" x14ac:dyDescent="0.25">
      <c r="A196" t="s">
        <v>359</v>
      </c>
      <c r="B196" s="4">
        <v>390147</v>
      </c>
      <c r="C196" t="s">
        <v>467</v>
      </c>
      <c r="D196">
        <v>17</v>
      </c>
    </row>
    <row r="197" spans="1:5" x14ac:dyDescent="0.25">
      <c r="A197" t="s">
        <v>294</v>
      </c>
      <c r="B197" s="4">
        <v>390147</v>
      </c>
      <c r="C197" t="s">
        <v>469</v>
      </c>
      <c r="D197">
        <v>19</v>
      </c>
    </row>
    <row r="198" spans="1:5" x14ac:dyDescent="0.25">
      <c r="A198" t="s">
        <v>439</v>
      </c>
      <c r="B198" s="4">
        <v>390148</v>
      </c>
      <c r="C198" t="s">
        <v>474</v>
      </c>
      <c r="D198">
        <v>7</v>
      </c>
    </row>
    <row r="199" spans="1:5" x14ac:dyDescent="0.25">
      <c r="A199" t="s">
        <v>323</v>
      </c>
      <c r="B199" s="4">
        <v>390148</v>
      </c>
      <c r="C199" t="s">
        <v>473</v>
      </c>
      <c r="D199">
        <v>13</v>
      </c>
    </row>
    <row r="200" spans="1:5" x14ac:dyDescent="0.25">
      <c r="A200" t="s">
        <v>381</v>
      </c>
      <c r="B200" s="4">
        <v>390148</v>
      </c>
      <c r="C200" t="s">
        <v>468</v>
      </c>
      <c r="D200">
        <v>2</v>
      </c>
    </row>
    <row r="201" spans="1:5" x14ac:dyDescent="0.25">
      <c r="A201" t="s">
        <v>314</v>
      </c>
      <c r="B201" s="4">
        <v>390148</v>
      </c>
      <c r="C201" t="s">
        <v>472</v>
      </c>
      <c r="D201">
        <v>1</v>
      </c>
    </row>
    <row r="202" spans="1:5" x14ac:dyDescent="0.25">
      <c r="A202" t="s">
        <v>299</v>
      </c>
      <c r="B202" s="4">
        <v>390148</v>
      </c>
      <c r="C202" t="s">
        <v>472</v>
      </c>
      <c r="D202">
        <v>14</v>
      </c>
    </row>
    <row r="203" spans="1:5" x14ac:dyDescent="0.25">
      <c r="A203" t="s">
        <v>385</v>
      </c>
      <c r="B203" s="4">
        <v>390148</v>
      </c>
      <c r="C203" t="s">
        <v>467</v>
      </c>
      <c r="D203">
        <v>7</v>
      </c>
    </row>
    <row r="204" spans="1:5" x14ac:dyDescent="0.25">
      <c r="A204" t="s">
        <v>461</v>
      </c>
      <c r="B204" s="4">
        <v>390148</v>
      </c>
      <c r="C204" t="s">
        <v>474</v>
      </c>
      <c r="D204">
        <v>18</v>
      </c>
    </row>
    <row r="205" spans="1:5" x14ac:dyDescent="0.25">
      <c r="A205" t="s">
        <v>443</v>
      </c>
      <c r="B205" s="4">
        <v>390149</v>
      </c>
      <c r="C205" t="s">
        <v>467</v>
      </c>
      <c r="D205">
        <v>20</v>
      </c>
    </row>
    <row r="206" spans="1:5" x14ac:dyDescent="0.25">
      <c r="A206" t="s">
        <v>297</v>
      </c>
      <c r="B206" s="4">
        <v>390149</v>
      </c>
      <c r="C206" t="s">
        <v>472</v>
      </c>
      <c r="D206">
        <v>1</v>
      </c>
    </row>
    <row r="207" spans="1:5" x14ac:dyDescent="0.25">
      <c r="A207" t="s">
        <v>442</v>
      </c>
      <c r="B207" s="4">
        <v>390149</v>
      </c>
      <c r="C207" t="s">
        <v>471</v>
      </c>
      <c r="D207">
        <v>20</v>
      </c>
      <c r="E207" s="6">
        <v>0.15</v>
      </c>
    </row>
    <row r="208" spans="1:5" x14ac:dyDescent="0.25">
      <c r="A208" t="s">
        <v>342</v>
      </c>
      <c r="B208" s="4">
        <v>390149</v>
      </c>
      <c r="C208" t="s">
        <v>469</v>
      </c>
      <c r="D208">
        <v>4</v>
      </c>
    </row>
    <row r="209" spans="1:5" x14ac:dyDescent="0.25">
      <c r="A209" t="s">
        <v>410</v>
      </c>
      <c r="B209" s="4">
        <v>390149</v>
      </c>
      <c r="C209" t="s">
        <v>474</v>
      </c>
      <c r="D209">
        <v>6</v>
      </c>
    </row>
    <row r="210" spans="1:5" x14ac:dyDescent="0.25">
      <c r="A210" t="s">
        <v>389</v>
      </c>
      <c r="B210" s="4">
        <v>390149</v>
      </c>
      <c r="C210" t="s">
        <v>470</v>
      </c>
      <c r="D210">
        <v>9</v>
      </c>
      <c r="E210" s="6">
        <v>0.12</v>
      </c>
    </row>
    <row r="211" spans="1:5" x14ac:dyDescent="0.25">
      <c r="A211" t="s">
        <v>289</v>
      </c>
      <c r="B211" s="4">
        <v>390150</v>
      </c>
      <c r="C211" t="s">
        <v>468</v>
      </c>
      <c r="D211">
        <v>12</v>
      </c>
    </row>
    <row r="212" spans="1:5" x14ac:dyDescent="0.25">
      <c r="A212" t="s">
        <v>334</v>
      </c>
      <c r="B212" s="4">
        <v>390151</v>
      </c>
      <c r="C212" t="s">
        <v>469</v>
      </c>
      <c r="D212">
        <v>14</v>
      </c>
    </row>
    <row r="213" spans="1:5" x14ac:dyDescent="0.25">
      <c r="A213" t="s">
        <v>445</v>
      </c>
      <c r="B213" s="4">
        <v>390151</v>
      </c>
      <c r="C213" t="s">
        <v>475</v>
      </c>
      <c r="D213">
        <v>5</v>
      </c>
    </row>
    <row r="214" spans="1:5" x14ac:dyDescent="0.25">
      <c r="A214" t="s">
        <v>447</v>
      </c>
      <c r="B214" s="4">
        <v>390151</v>
      </c>
      <c r="C214" t="s">
        <v>475</v>
      </c>
      <c r="D214">
        <v>16</v>
      </c>
    </row>
    <row r="215" spans="1:5" x14ac:dyDescent="0.25">
      <c r="A215" t="s">
        <v>394</v>
      </c>
      <c r="B215" s="4">
        <v>390151</v>
      </c>
      <c r="C215" t="s">
        <v>471</v>
      </c>
      <c r="D215">
        <v>16</v>
      </c>
    </row>
    <row r="216" spans="1:5" x14ac:dyDescent="0.25">
      <c r="A216" t="s">
        <v>451</v>
      </c>
      <c r="B216" s="4">
        <v>390152</v>
      </c>
      <c r="C216" t="s">
        <v>468</v>
      </c>
      <c r="D216">
        <v>18</v>
      </c>
    </row>
    <row r="217" spans="1:5" x14ac:dyDescent="0.25">
      <c r="A217" t="s">
        <v>357</v>
      </c>
      <c r="B217" s="4">
        <v>390152</v>
      </c>
      <c r="C217" t="s">
        <v>475</v>
      </c>
      <c r="D217">
        <v>19</v>
      </c>
    </row>
    <row r="218" spans="1:5" x14ac:dyDescent="0.25">
      <c r="A218" t="s">
        <v>299</v>
      </c>
      <c r="B218" s="4">
        <v>390152</v>
      </c>
      <c r="C218" t="s">
        <v>474</v>
      </c>
      <c r="D218">
        <v>1</v>
      </c>
    </row>
    <row r="219" spans="1:5" x14ac:dyDescent="0.25">
      <c r="A219" t="s">
        <v>294</v>
      </c>
      <c r="B219" s="4">
        <v>390152</v>
      </c>
      <c r="C219" t="s">
        <v>471</v>
      </c>
      <c r="D219">
        <v>12</v>
      </c>
    </row>
    <row r="220" spans="1:5" x14ac:dyDescent="0.25">
      <c r="A220" t="s">
        <v>343</v>
      </c>
      <c r="B220" s="4">
        <v>390152</v>
      </c>
      <c r="C220" t="s">
        <v>470</v>
      </c>
      <c r="D220">
        <v>6</v>
      </c>
      <c r="E220" s="6">
        <v>0.12</v>
      </c>
    </row>
    <row r="221" spans="1:5" x14ac:dyDescent="0.25">
      <c r="A221" t="s">
        <v>382</v>
      </c>
      <c r="B221" s="4">
        <v>390154</v>
      </c>
      <c r="C221" t="s">
        <v>471</v>
      </c>
      <c r="D221">
        <v>16</v>
      </c>
    </row>
    <row r="222" spans="1:5" x14ac:dyDescent="0.25">
      <c r="A222" t="s">
        <v>356</v>
      </c>
      <c r="B222" s="4">
        <v>390154</v>
      </c>
      <c r="C222" t="s">
        <v>466</v>
      </c>
      <c r="D222">
        <v>11</v>
      </c>
    </row>
    <row r="223" spans="1:5" x14ac:dyDescent="0.25">
      <c r="A223" t="s">
        <v>323</v>
      </c>
      <c r="B223" s="4">
        <v>390155</v>
      </c>
      <c r="C223" t="s">
        <v>472</v>
      </c>
      <c r="D223">
        <v>15</v>
      </c>
    </row>
    <row r="224" spans="1:5" x14ac:dyDescent="0.25">
      <c r="A224" t="s">
        <v>314</v>
      </c>
      <c r="B224" s="4">
        <v>390155</v>
      </c>
      <c r="C224" t="s">
        <v>470</v>
      </c>
      <c r="D224">
        <v>2</v>
      </c>
      <c r="E224" s="6">
        <v>0.12</v>
      </c>
    </row>
    <row r="225" spans="1:4" x14ac:dyDescent="0.25">
      <c r="A225" t="s">
        <v>406</v>
      </c>
      <c r="B225" s="4">
        <v>390155</v>
      </c>
      <c r="C225" t="s">
        <v>468</v>
      </c>
      <c r="D225">
        <v>13</v>
      </c>
    </row>
    <row r="226" spans="1:4" x14ac:dyDescent="0.25">
      <c r="A226" t="s">
        <v>394</v>
      </c>
      <c r="B226" s="4">
        <v>390155</v>
      </c>
      <c r="C226" t="s">
        <v>471</v>
      </c>
      <c r="D226">
        <v>11</v>
      </c>
    </row>
    <row r="227" spans="1:4" x14ac:dyDescent="0.25">
      <c r="A227" t="s">
        <v>447</v>
      </c>
      <c r="B227" s="4">
        <v>390156</v>
      </c>
      <c r="C227" t="s">
        <v>469</v>
      </c>
      <c r="D227">
        <v>20</v>
      </c>
    </row>
    <row r="228" spans="1:4" x14ac:dyDescent="0.25">
      <c r="A228" t="s">
        <v>407</v>
      </c>
      <c r="B228" s="4">
        <v>390156</v>
      </c>
      <c r="C228" t="s">
        <v>474</v>
      </c>
      <c r="D228">
        <v>8</v>
      </c>
    </row>
    <row r="229" spans="1:4" x14ac:dyDescent="0.25">
      <c r="A229" t="s">
        <v>375</v>
      </c>
      <c r="B229" s="4">
        <v>390156</v>
      </c>
      <c r="C229" t="s">
        <v>468</v>
      </c>
      <c r="D229">
        <v>10</v>
      </c>
    </row>
    <row r="230" spans="1:4" x14ac:dyDescent="0.25">
      <c r="A230" t="s">
        <v>376</v>
      </c>
      <c r="B230" s="4">
        <v>390157</v>
      </c>
      <c r="C230" t="s">
        <v>468</v>
      </c>
      <c r="D230">
        <v>12</v>
      </c>
    </row>
    <row r="231" spans="1:4" x14ac:dyDescent="0.25">
      <c r="A231" t="s">
        <v>431</v>
      </c>
      <c r="B231" s="4">
        <v>390157</v>
      </c>
      <c r="C231" t="s">
        <v>466</v>
      </c>
      <c r="D231">
        <v>3</v>
      </c>
    </row>
    <row r="232" spans="1:4" x14ac:dyDescent="0.25">
      <c r="A232" t="s">
        <v>433</v>
      </c>
      <c r="B232" s="4">
        <v>390157</v>
      </c>
      <c r="C232" t="s">
        <v>475</v>
      </c>
      <c r="D232">
        <v>16</v>
      </c>
    </row>
    <row r="233" spans="1:4" x14ac:dyDescent="0.25">
      <c r="A233" t="s">
        <v>330</v>
      </c>
      <c r="B233" s="4">
        <v>390157</v>
      </c>
      <c r="C233" t="s">
        <v>472</v>
      </c>
      <c r="D233">
        <v>13</v>
      </c>
    </row>
    <row r="234" spans="1:4" x14ac:dyDescent="0.25">
      <c r="A234" t="s">
        <v>445</v>
      </c>
      <c r="B234" s="4">
        <v>390157</v>
      </c>
      <c r="C234" t="s">
        <v>473</v>
      </c>
      <c r="D234">
        <v>1</v>
      </c>
    </row>
    <row r="235" spans="1:4" x14ac:dyDescent="0.25">
      <c r="A235" t="s">
        <v>447</v>
      </c>
      <c r="B235" s="4">
        <v>390157</v>
      </c>
      <c r="C235" t="s">
        <v>475</v>
      </c>
      <c r="D235">
        <v>8</v>
      </c>
    </row>
    <row r="236" spans="1:4" x14ac:dyDescent="0.25">
      <c r="A236" t="s">
        <v>432</v>
      </c>
      <c r="B236" s="4">
        <v>390159</v>
      </c>
      <c r="C236" t="s">
        <v>466</v>
      </c>
      <c r="D236">
        <v>13</v>
      </c>
    </row>
    <row r="237" spans="1:4" x14ac:dyDescent="0.25">
      <c r="A237" t="s">
        <v>422</v>
      </c>
      <c r="B237" s="4">
        <v>390159</v>
      </c>
      <c r="C237" t="s">
        <v>466</v>
      </c>
      <c r="D237">
        <v>17</v>
      </c>
    </row>
    <row r="238" spans="1:4" x14ac:dyDescent="0.25">
      <c r="A238" t="s">
        <v>394</v>
      </c>
      <c r="B238" s="4">
        <v>390160</v>
      </c>
      <c r="C238" t="s">
        <v>466</v>
      </c>
      <c r="D238">
        <v>9</v>
      </c>
    </row>
    <row r="239" spans="1:4" x14ac:dyDescent="0.25">
      <c r="A239" t="s">
        <v>362</v>
      </c>
      <c r="B239" s="4">
        <v>390161</v>
      </c>
      <c r="C239" t="s">
        <v>467</v>
      </c>
      <c r="D239">
        <v>9</v>
      </c>
    </row>
    <row r="240" spans="1:4" x14ac:dyDescent="0.25">
      <c r="A240" t="s">
        <v>416</v>
      </c>
      <c r="B240" s="4">
        <v>390161</v>
      </c>
      <c r="C240" t="s">
        <v>471</v>
      </c>
      <c r="D240">
        <v>1</v>
      </c>
    </row>
    <row r="241" spans="1:5" x14ac:dyDescent="0.25">
      <c r="A241" t="s">
        <v>432</v>
      </c>
      <c r="B241" s="4">
        <v>390161</v>
      </c>
      <c r="C241" t="s">
        <v>469</v>
      </c>
      <c r="D241">
        <v>2</v>
      </c>
    </row>
    <row r="242" spans="1:5" x14ac:dyDescent="0.25">
      <c r="A242" t="s">
        <v>365</v>
      </c>
      <c r="B242" s="4">
        <v>390161</v>
      </c>
      <c r="C242" t="s">
        <v>471</v>
      </c>
      <c r="D242">
        <v>15</v>
      </c>
    </row>
    <row r="243" spans="1:5" x14ac:dyDescent="0.25">
      <c r="A243" t="s">
        <v>293</v>
      </c>
      <c r="B243" s="4">
        <v>390161</v>
      </c>
      <c r="C243" t="s">
        <v>469</v>
      </c>
      <c r="D243">
        <v>7</v>
      </c>
    </row>
    <row r="244" spans="1:5" x14ac:dyDescent="0.25">
      <c r="A244" t="s">
        <v>280</v>
      </c>
      <c r="B244" s="4">
        <v>390161</v>
      </c>
      <c r="C244" t="s">
        <v>473</v>
      </c>
      <c r="D244">
        <v>19</v>
      </c>
    </row>
    <row r="245" spans="1:5" x14ac:dyDescent="0.25">
      <c r="A245" t="s">
        <v>281</v>
      </c>
      <c r="B245" s="4">
        <v>390161</v>
      </c>
      <c r="C245" t="s">
        <v>467</v>
      </c>
      <c r="D245">
        <v>2</v>
      </c>
    </row>
    <row r="246" spans="1:5" x14ac:dyDescent="0.25">
      <c r="A246" t="s">
        <v>334</v>
      </c>
      <c r="B246" s="4">
        <v>390162</v>
      </c>
      <c r="C246" t="s">
        <v>471</v>
      </c>
      <c r="D246">
        <v>4</v>
      </c>
    </row>
    <row r="247" spans="1:5" x14ac:dyDescent="0.25">
      <c r="A247" t="s">
        <v>299</v>
      </c>
      <c r="B247" s="4">
        <v>390162</v>
      </c>
      <c r="C247" t="s">
        <v>473</v>
      </c>
      <c r="D247">
        <v>12</v>
      </c>
    </row>
    <row r="248" spans="1:5" x14ac:dyDescent="0.25">
      <c r="A248" t="s">
        <v>275</v>
      </c>
      <c r="B248" s="4">
        <v>390162</v>
      </c>
      <c r="C248" t="s">
        <v>474</v>
      </c>
      <c r="D248">
        <v>7</v>
      </c>
    </row>
    <row r="249" spans="1:5" x14ac:dyDescent="0.25">
      <c r="A249" t="s">
        <v>312</v>
      </c>
      <c r="B249" s="4">
        <v>390163</v>
      </c>
      <c r="C249" t="s">
        <v>470</v>
      </c>
      <c r="D249">
        <v>13</v>
      </c>
      <c r="E249" s="6">
        <v>0.12</v>
      </c>
    </row>
    <row r="250" spans="1:5" x14ac:dyDescent="0.25">
      <c r="A250" t="s">
        <v>285</v>
      </c>
      <c r="B250" s="4">
        <v>390165</v>
      </c>
      <c r="C250" t="s">
        <v>475</v>
      </c>
      <c r="D250">
        <v>2</v>
      </c>
    </row>
    <row r="251" spans="1:5" x14ac:dyDescent="0.25">
      <c r="A251" t="s">
        <v>460</v>
      </c>
      <c r="B251" s="4">
        <v>390165</v>
      </c>
      <c r="C251" t="s">
        <v>470</v>
      </c>
      <c r="D251">
        <v>10</v>
      </c>
      <c r="E251" s="6">
        <v>0.12</v>
      </c>
    </row>
    <row r="252" spans="1:5" x14ac:dyDescent="0.25">
      <c r="A252" t="s">
        <v>407</v>
      </c>
      <c r="B252" s="4">
        <v>390165</v>
      </c>
      <c r="C252" t="s">
        <v>468</v>
      </c>
      <c r="D252">
        <v>18</v>
      </c>
    </row>
    <row r="253" spans="1:5" x14ac:dyDescent="0.25">
      <c r="A253" t="s">
        <v>395</v>
      </c>
      <c r="B253" s="4">
        <v>390165</v>
      </c>
      <c r="C253" t="s">
        <v>466</v>
      </c>
      <c r="D253">
        <v>8</v>
      </c>
    </row>
    <row r="254" spans="1:5" x14ac:dyDescent="0.25">
      <c r="A254" t="s">
        <v>430</v>
      </c>
      <c r="B254" s="4">
        <v>390166</v>
      </c>
      <c r="C254" t="s">
        <v>474</v>
      </c>
      <c r="D254">
        <v>2</v>
      </c>
    </row>
    <row r="255" spans="1:5" x14ac:dyDescent="0.25">
      <c r="A255" t="s">
        <v>291</v>
      </c>
      <c r="B255" s="4">
        <v>390167</v>
      </c>
      <c r="C255" t="s">
        <v>467</v>
      </c>
      <c r="D255">
        <v>4</v>
      </c>
    </row>
    <row r="256" spans="1:5" x14ac:dyDescent="0.25">
      <c r="A256" t="s">
        <v>452</v>
      </c>
      <c r="B256" s="4">
        <v>390167</v>
      </c>
      <c r="C256" t="s">
        <v>467</v>
      </c>
      <c r="D256">
        <v>10</v>
      </c>
    </row>
    <row r="257" spans="1:5" x14ac:dyDescent="0.25">
      <c r="A257" t="s">
        <v>348</v>
      </c>
      <c r="B257" s="4">
        <v>390167</v>
      </c>
      <c r="C257" t="s">
        <v>469</v>
      </c>
      <c r="D257">
        <v>3</v>
      </c>
    </row>
    <row r="258" spans="1:5" x14ac:dyDescent="0.25">
      <c r="A258" t="s">
        <v>403</v>
      </c>
      <c r="B258" s="4">
        <v>390167</v>
      </c>
      <c r="C258" t="s">
        <v>468</v>
      </c>
      <c r="D258">
        <v>16</v>
      </c>
    </row>
    <row r="259" spans="1:5" x14ac:dyDescent="0.25">
      <c r="A259" t="s">
        <v>341</v>
      </c>
      <c r="B259" s="4">
        <v>390168</v>
      </c>
      <c r="C259" t="s">
        <v>474</v>
      </c>
      <c r="D259">
        <v>14</v>
      </c>
    </row>
    <row r="260" spans="1:5" x14ac:dyDescent="0.25">
      <c r="A260" t="s">
        <v>388</v>
      </c>
      <c r="B260" s="4">
        <v>390168</v>
      </c>
      <c r="C260" t="s">
        <v>470</v>
      </c>
      <c r="D260">
        <v>18</v>
      </c>
      <c r="E260" s="6">
        <v>0.12</v>
      </c>
    </row>
    <row r="261" spans="1:5" x14ac:dyDescent="0.25">
      <c r="A261" t="s">
        <v>339</v>
      </c>
      <c r="B261" s="4">
        <v>390168</v>
      </c>
      <c r="C261" t="s">
        <v>470</v>
      </c>
      <c r="D261">
        <v>17</v>
      </c>
      <c r="E261" s="6">
        <v>0.12</v>
      </c>
    </row>
    <row r="262" spans="1:5" x14ac:dyDescent="0.25">
      <c r="A262" t="s">
        <v>280</v>
      </c>
      <c r="B262" s="4">
        <v>390168</v>
      </c>
      <c r="C262" t="s">
        <v>469</v>
      </c>
      <c r="D262">
        <v>6</v>
      </c>
    </row>
    <row r="263" spans="1:5" x14ac:dyDescent="0.25">
      <c r="A263" t="s">
        <v>438</v>
      </c>
      <c r="B263" s="4">
        <v>390168</v>
      </c>
      <c r="C263" t="s">
        <v>474</v>
      </c>
      <c r="D263">
        <v>17</v>
      </c>
    </row>
    <row r="264" spans="1:5" x14ac:dyDescent="0.25">
      <c r="A264" t="s">
        <v>392</v>
      </c>
      <c r="B264" s="4">
        <v>390172</v>
      </c>
      <c r="C264" t="s">
        <v>471</v>
      </c>
      <c r="D264">
        <v>1</v>
      </c>
    </row>
    <row r="265" spans="1:5" x14ac:dyDescent="0.25">
      <c r="A265" t="s">
        <v>317</v>
      </c>
      <c r="B265" s="4">
        <v>390172</v>
      </c>
      <c r="C265" t="s">
        <v>472</v>
      </c>
      <c r="D265">
        <v>17</v>
      </c>
    </row>
    <row r="266" spans="1:5" x14ac:dyDescent="0.25">
      <c r="A266" t="s">
        <v>435</v>
      </c>
      <c r="B266" s="4">
        <v>390172</v>
      </c>
      <c r="C266" t="s">
        <v>475</v>
      </c>
      <c r="D266">
        <v>16</v>
      </c>
    </row>
    <row r="267" spans="1:5" x14ac:dyDescent="0.25">
      <c r="A267" t="s">
        <v>369</v>
      </c>
      <c r="B267" s="4">
        <v>390172</v>
      </c>
      <c r="C267" t="s">
        <v>474</v>
      </c>
      <c r="D267">
        <v>18</v>
      </c>
    </row>
    <row r="268" spans="1:5" x14ac:dyDescent="0.25">
      <c r="A268" t="s">
        <v>377</v>
      </c>
      <c r="B268" s="4">
        <v>390173</v>
      </c>
      <c r="C268" t="s">
        <v>473</v>
      </c>
      <c r="D268">
        <v>12</v>
      </c>
    </row>
    <row r="269" spans="1:5" x14ac:dyDescent="0.25">
      <c r="A269" t="s">
        <v>315</v>
      </c>
      <c r="B269" s="4">
        <v>390173</v>
      </c>
      <c r="C269" t="s">
        <v>474</v>
      </c>
      <c r="D269">
        <v>19</v>
      </c>
    </row>
    <row r="270" spans="1:5" x14ac:dyDescent="0.25">
      <c r="A270" t="s">
        <v>382</v>
      </c>
      <c r="B270" s="4">
        <v>390175</v>
      </c>
      <c r="C270" t="s">
        <v>466</v>
      </c>
      <c r="D270">
        <v>4</v>
      </c>
    </row>
    <row r="271" spans="1:5" x14ac:dyDescent="0.25">
      <c r="A271" t="s">
        <v>283</v>
      </c>
      <c r="B271" s="4">
        <v>390175</v>
      </c>
      <c r="C271" t="s">
        <v>475</v>
      </c>
      <c r="D271">
        <v>1</v>
      </c>
    </row>
    <row r="272" spans="1:5" x14ac:dyDescent="0.25">
      <c r="A272" t="s">
        <v>432</v>
      </c>
      <c r="B272" s="4">
        <v>390175</v>
      </c>
      <c r="C272" t="s">
        <v>474</v>
      </c>
      <c r="D272">
        <v>10</v>
      </c>
    </row>
    <row r="273" spans="1:5" x14ac:dyDescent="0.25">
      <c r="A273" t="s">
        <v>442</v>
      </c>
      <c r="B273" s="4">
        <v>390176</v>
      </c>
      <c r="C273" t="s">
        <v>471</v>
      </c>
      <c r="D273">
        <v>20</v>
      </c>
      <c r="E273" s="6">
        <v>0.15</v>
      </c>
    </row>
    <row r="274" spans="1:5" x14ac:dyDescent="0.25">
      <c r="A274" t="s">
        <v>417</v>
      </c>
      <c r="B274" s="4">
        <v>390176</v>
      </c>
      <c r="C274" t="s">
        <v>475</v>
      </c>
      <c r="D274">
        <v>12</v>
      </c>
    </row>
    <row r="275" spans="1:5" x14ac:dyDescent="0.25">
      <c r="A275" t="s">
        <v>335</v>
      </c>
      <c r="B275" s="4">
        <v>390176</v>
      </c>
      <c r="C275" t="s">
        <v>472</v>
      </c>
      <c r="D275">
        <v>13</v>
      </c>
    </row>
    <row r="276" spans="1:5" x14ac:dyDescent="0.25">
      <c r="A276" t="s">
        <v>281</v>
      </c>
      <c r="B276" s="4">
        <v>390176</v>
      </c>
      <c r="C276" t="s">
        <v>472</v>
      </c>
      <c r="D276">
        <v>13</v>
      </c>
    </row>
    <row r="277" spans="1:5" x14ac:dyDescent="0.25">
      <c r="A277" t="s">
        <v>358</v>
      </c>
      <c r="B277" s="4">
        <v>390177</v>
      </c>
      <c r="C277" t="s">
        <v>466</v>
      </c>
      <c r="D277">
        <v>8</v>
      </c>
    </row>
    <row r="278" spans="1:5" x14ac:dyDescent="0.25">
      <c r="A278" t="s">
        <v>279</v>
      </c>
      <c r="B278" s="4">
        <v>390177</v>
      </c>
      <c r="C278" t="s">
        <v>473</v>
      </c>
      <c r="D278">
        <v>3</v>
      </c>
    </row>
    <row r="279" spans="1:5" x14ac:dyDescent="0.25">
      <c r="A279" t="s">
        <v>386</v>
      </c>
      <c r="B279" s="4">
        <v>390178</v>
      </c>
      <c r="C279" t="s">
        <v>467</v>
      </c>
      <c r="D279">
        <v>18</v>
      </c>
    </row>
    <row r="280" spans="1:5" x14ac:dyDescent="0.25">
      <c r="A280" t="s">
        <v>300</v>
      </c>
      <c r="B280" s="4">
        <v>390178</v>
      </c>
      <c r="C280" t="s">
        <v>472</v>
      </c>
      <c r="D280">
        <v>1</v>
      </c>
    </row>
    <row r="281" spans="1:5" x14ac:dyDescent="0.25">
      <c r="A281" t="s">
        <v>412</v>
      </c>
      <c r="B281" s="4">
        <v>390179</v>
      </c>
      <c r="C281" t="s">
        <v>470</v>
      </c>
      <c r="D281">
        <v>17</v>
      </c>
      <c r="E281" s="6">
        <v>0.12</v>
      </c>
    </row>
    <row r="282" spans="1:5" x14ac:dyDescent="0.25">
      <c r="A282" t="s">
        <v>331</v>
      </c>
      <c r="B282" s="4">
        <v>390179</v>
      </c>
      <c r="C282" t="s">
        <v>471</v>
      </c>
      <c r="D282">
        <v>6</v>
      </c>
    </row>
    <row r="283" spans="1:5" x14ac:dyDescent="0.25">
      <c r="A283" t="s">
        <v>420</v>
      </c>
      <c r="B283" s="4">
        <v>390179</v>
      </c>
      <c r="C283" t="s">
        <v>470</v>
      </c>
      <c r="D283">
        <v>11</v>
      </c>
      <c r="E283" s="6">
        <v>0.12</v>
      </c>
    </row>
    <row r="284" spans="1:5" x14ac:dyDescent="0.25">
      <c r="A284" t="s">
        <v>359</v>
      </c>
      <c r="B284" s="4">
        <v>390180</v>
      </c>
      <c r="C284" t="s">
        <v>474</v>
      </c>
      <c r="D284">
        <v>8</v>
      </c>
    </row>
    <row r="285" spans="1:5" x14ac:dyDescent="0.25">
      <c r="A285" t="s">
        <v>402</v>
      </c>
      <c r="B285" s="4">
        <v>390180</v>
      </c>
      <c r="C285" t="s">
        <v>470</v>
      </c>
      <c r="D285">
        <v>13</v>
      </c>
      <c r="E285" s="6">
        <v>0.12</v>
      </c>
    </row>
    <row r="286" spans="1:5" x14ac:dyDescent="0.25">
      <c r="A286" t="s">
        <v>388</v>
      </c>
      <c r="B286" s="4">
        <v>390181</v>
      </c>
      <c r="C286" t="s">
        <v>466</v>
      </c>
      <c r="D286">
        <v>17</v>
      </c>
    </row>
    <row r="287" spans="1:5" x14ac:dyDescent="0.25">
      <c r="A287" t="s">
        <v>316</v>
      </c>
      <c r="B287" s="4">
        <v>390181</v>
      </c>
      <c r="C287" t="s">
        <v>471</v>
      </c>
      <c r="D287">
        <v>16</v>
      </c>
    </row>
    <row r="288" spans="1:5" x14ac:dyDescent="0.25">
      <c r="A288" t="s">
        <v>367</v>
      </c>
      <c r="B288" s="4">
        <v>390181</v>
      </c>
      <c r="C288" t="s">
        <v>474</v>
      </c>
      <c r="D288">
        <v>13</v>
      </c>
    </row>
    <row r="289" spans="1:5" x14ac:dyDescent="0.25">
      <c r="A289" t="s">
        <v>368</v>
      </c>
      <c r="B289" s="4">
        <v>390181</v>
      </c>
      <c r="C289" t="s">
        <v>470</v>
      </c>
      <c r="D289">
        <v>5</v>
      </c>
      <c r="E289" s="6">
        <v>0.12</v>
      </c>
    </row>
    <row r="290" spans="1:5" x14ac:dyDescent="0.25">
      <c r="A290" t="s">
        <v>379</v>
      </c>
      <c r="B290" s="4">
        <v>390181</v>
      </c>
      <c r="C290" t="s">
        <v>470</v>
      </c>
      <c r="D290">
        <v>12</v>
      </c>
      <c r="E290" s="6">
        <v>0.12</v>
      </c>
    </row>
    <row r="291" spans="1:5" x14ac:dyDescent="0.25">
      <c r="A291" t="s">
        <v>445</v>
      </c>
      <c r="B291" s="4">
        <v>390182</v>
      </c>
      <c r="C291" t="s">
        <v>467</v>
      </c>
      <c r="D291">
        <v>11</v>
      </c>
    </row>
    <row r="292" spans="1:5" x14ac:dyDescent="0.25">
      <c r="A292" t="s">
        <v>462</v>
      </c>
      <c r="B292" s="4">
        <v>390182</v>
      </c>
      <c r="C292" t="s">
        <v>470</v>
      </c>
      <c r="D292">
        <v>12</v>
      </c>
      <c r="E292" s="6">
        <v>0.12</v>
      </c>
    </row>
    <row r="293" spans="1:5" x14ac:dyDescent="0.25">
      <c r="A293" t="s">
        <v>355</v>
      </c>
      <c r="B293" s="4">
        <v>390183</v>
      </c>
      <c r="C293" t="s">
        <v>472</v>
      </c>
      <c r="D293">
        <v>3</v>
      </c>
    </row>
    <row r="294" spans="1:5" x14ac:dyDescent="0.25">
      <c r="A294" t="s">
        <v>314</v>
      </c>
      <c r="B294" s="4">
        <v>390183</v>
      </c>
      <c r="C294" t="s">
        <v>475</v>
      </c>
      <c r="D294">
        <v>20</v>
      </c>
    </row>
    <row r="295" spans="1:5" x14ac:dyDescent="0.25">
      <c r="A295" t="s">
        <v>391</v>
      </c>
      <c r="B295" s="4">
        <v>390183</v>
      </c>
      <c r="C295" t="s">
        <v>473</v>
      </c>
      <c r="D295">
        <v>7</v>
      </c>
    </row>
    <row r="296" spans="1:5" x14ac:dyDescent="0.25">
      <c r="A296" t="s">
        <v>313</v>
      </c>
      <c r="B296" s="4">
        <v>390183</v>
      </c>
      <c r="C296" t="s">
        <v>471</v>
      </c>
      <c r="D296">
        <v>15</v>
      </c>
    </row>
    <row r="297" spans="1:5" x14ac:dyDescent="0.25">
      <c r="A297" t="s">
        <v>351</v>
      </c>
      <c r="B297" s="4">
        <v>390183</v>
      </c>
      <c r="C297" t="s">
        <v>472</v>
      </c>
      <c r="D297">
        <v>2</v>
      </c>
    </row>
    <row r="298" spans="1:5" x14ac:dyDescent="0.25">
      <c r="A298" t="s">
        <v>312</v>
      </c>
      <c r="B298" s="4">
        <v>390184</v>
      </c>
      <c r="C298" t="s">
        <v>474</v>
      </c>
      <c r="D298">
        <v>14</v>
      </c>
    </row>
    <row r="299" spans="1:5" x14ac:dyDescent="0.25">
      <c r="A299" t="s">
        <v>384</v>
      </c>
      <c r="B299" s="4">
        <v>390184</v>
      </c>
      <c r="C299" t="s">
        <v>469</v>
      </c>
      <c r="D299">
        <v>12</v>
      </c>
    </row>
    <row r="300" spans="1:5" x14ac:dyDescent="0.25">
      <c r="A300" t="s">
        <v>304</v>
      </c>
      <c r="B300" s="4">
        <v>390184</v>
      </c>
      <c r="C300" t="s">
        <v>469</v>
      </c>
      <c r="D300">
        <v>10</v>
      </c>
    </row>
    <row r="301" spans="1:5" x14ac:dyDescent="0.25">
      <c r="A301" t="s">
        <v>309</v>
      </c>
      <c r="B301" s="4">
        <v>390184</v>
      </c>
      <c r="C301" t="s">
        <v>471</v>
      </c>
      <c r="D301">
        <v>5</v>
      </c>
    </row>
    <row r="302" spans="1:5" x14ac:dyDescent="0.25">
      <c r="A302" t="s">
        <v>363</v>
      </c>
      <c r="B302" s="4">
        <v>390185</v>
      </c>
      <c r="C302" t="s">
        <v>475</v>
      </c>
      <c r="D302">
        <v>10</v>
      </c>
    </row>
    <row r="303" spans="1:5" x14ac:dyDescent="0.25">
      <c r="A303" t="s">
        <v>306</v>
      </c>
      <c r="B303" s="4">
        <v>390185</v>
      </c>
      <c r="C303" t="s">
        <v>469</v>
      </c>
      <c r="D303">
        <v>7</v>
      </c>
    </row>
    <row r="304" spans="1:5" x14ac:dyDescent="0.25">
      <c r="A304" t="s">
        <v>369</v>
      </c>
      <c r="B304" s="4">
        <v>390185</v>
      </c>
      <c r="C304" t="s">
        <v>468</v>
      </c>
      <c r="D304">
        <v>17</v>
      </c>
    </row>
    <row r="305" spans="1:5" x14ac:dyDescent="0.25">
      <c r="A305" t="s">
        <v>387</v>
      </c>
      <c r="B305" s="4">
        <v>390186</v>
      </c>
      <c r="C305" t="s">
        <v>469</v>
      </c>
      <c r="D305">
        <v>11</v>
      </c>
    </row>
    <row r="306" spans="1:5" x14ac:dyDescent="0.25">
      <c r="A306" t="s">
        <v>387</v>
      </c>
      <c r="B306" s="4">
        <v>390186</v>
      </c>
      <c r="C306" t="s">
        <v>468</v>
      </c>
      <c r="D306">
        <v>11</v>
      </c>
    </row>
    <row r="307" spans="1:5" x14ac:dyDescent="0.25">
      <c r="A307" t="s">
        <v>289</v>
      </c>
      <c r="B307" s="4">
        <v>390186</v>
      </c>
      <c r="C307" t="s">
        <v>466</v>
      </c>
      <c r="D307">
        <v>9</v>
      </c>
    </row>
    <row r="308" spans="1:5" x14ac:dyDescent="0.25">
      <c r="A308" t="s">
        <v>411</v>
      </c>
      <c r="B308" s="4">
        <v>390186</v>
      </c>
      <c r="C308" t="s">
        <v>466</v>
      </c>
      <c r="D308">
        <v>20</v>
      </c>
    </row>
    <row r="309" spans="1:5" x14ac:dyDescent="0.25">
      <c r="A309" t="s">
        <v>406</v>
      </c>
      <c r="B309" s="4">
        <v>390186</v>
      </c>
      <c r="C309" t="s">
        <v>475</v>
      </c>
      <c r="D309">
        <v>14</v>
      </c>
    </row>
    <row r="310" spans="1:5" x14ac:dyDescent="0.25">
      <c r="A310" t="s">
        <v>353</v>
      </c>
      <c r="B310" s="4">
        <v>390186</v>
      </c>
      <c r="C310" t="s">
        <v>471</v>
      </c>
      <c r="D310">
        <v>20</v>
      </c>
    </row>
    <row r="311" spans="1:5" x14ac:dyDescent="0.25">
      <c r="A311" t="s">
        <v>379</v>
      </c>
      <c r="B311" s="4">
        <v>390186</v>
      </c>
      <c r="C311" t="s">
        <v>474</v>
      </c>
      <c r="D311">
        <v>11</v>
      </c>
    </row>
    <row r="312" spans="1:5" x14ac:dyDescent="0.25">
      <c r="A312" t="s">
        <v>308</v>
      </c>
      <c r="B312" s="4">
        <v>390187</v>
      </c>
      <c r="C312" t="s">
        <v>470</v>
      </c>
      <c r="D312">
        <v>6</v>
      </c>
      <c r="E312" s="6">
        <v>0.12</v>
      </c>
    </row>
    <row r="313" spans="1:5" x14ac:dyDescent="0.25">
      <c r="A313" t="s">
        <v>329</v>
      </c>
      <c r="B313" s="4">
        <v>390187</v>
      </c>
      <c r="C313" t="s">
        <v>471</v>
      </c>
      <c r="D313">
        <v>11</v>
      </c>
    </row>
    <row r="314" spans="1:5" x14ac:dyDescent="0.25">
      <c r="A314" t="s">
        <v>442</v>
      </c>
      <c r="B314" s="4">
        <v>390188</v>
      </c>
      <c r="C314" t="s">
        <v>474</v>
      </c>
      <c r="D314">
        <v>7</v>
      </c>
    </row>
    <row r="315" spans="1:5" x14ac:dyDescent="0.25">
      <c r="A315" t="s">
        <v>377</v>
      </c>
      <c r="B315" s="4">
        <v>390188</v>
      </c>
      <c r="C315" t="s">
        <v>471</v>
      </c>
      <c r="D315">
        <v>13</v>
      </c>
    </row>
    <row r="316" spans="1:5" x14ac:dyDescent="0.25">
      <c r="A316" t="s">
        <v>331</v>
      </c>
      <c r="B316" s="4">
        <v>390188</v>
      </c>
      <c r="C316" t="s">
        <v>474</v>
      </c>
      <c r="D316">
        <v>10</v>
      </c>
    </row>
    <row r="317" spans="1:5" x14ac:dyDescent="0.25">
      <c r="A317" t="s">
        <v>368</v>
      </c>
      <c r="B317" s="4">
        <v>390188</v>
      </c>
      <c r="C317" t="s">
        <v>466</v>
      </c>
      <c r="D317">
        <v>20</v>
      </c>
    </row>
    <row r="318" spans="1:5" x14ac:dyDescent="0.25">
      <c r="A318" t="s">
        <v>331</v>
      </c>
      <c r="B318" s="4">
        <v>390189</v>
      </c>
      <c r="C318" t="s">
        <v>470</v>
      </c>
      <c r="D318">
        <v>1</v>
      </c>
      <c r="E318" s="6">
        <v>0.12</v>
      </c>
    </row>
    <row r="319" spans="1:5" x14ac:dyDescent="0.25">
      <c r="A319" t="s">
        <v>461</v>
      </c>
      <c r="B319" s="4">
        <v>390189</v>
      </c>
      <c r="C319" t="s">
        <v>470</v>
      </c>
      <c r="D319">
        <v>1</v>
      </c>
      <c r="E319" s="6">
        <v>0.12</v>
      </c>
    </row>
    <row r="320" spans="1:5" x14ac:dyDescent="0.25">
      <c r="A320" t="s">
        <v>320</v>
      </c>
      <c r="B320" s="4">
        <v>390191</v>
      </c>
      <c r="C320" t="s">
        <v>473</v>
      </c>
      <c r="D320">
        <v>19</v>
      </c>
    </row>
    <row r="321" spans="1:5" x14ac:dyDescent="0.25">
      <c r="A321" t="s">
        <v>393</v>
      </c>
      <c r="B321" s="4">
        <v>390191</v>
      </c>
      <c r="C321" t="s">
        <v>474</v>
      </c>
      <c r="D321">
        <v>6</v>
      </c>
    </row>
    <row r="322" spans="1:5" x14ac:dyDescent="0.25">
      <c r="A322" t="s">
        <v>344</v>
      </c>
      <c r="B322" s="4">
        <v>390192</v>
      </c>
      <c r="C322" t="s">
        <v>473</v>
      </c>
      <c r="D322">
        <v>13</v>
      </c>
    </row>
    <row r="323" spans="1:5" x14ac:dyDescent="0.25">
      <c r="A323" t="s">
        <v>313</v>
      </c>
      <c r="B323" s="4">
        <v>390192</v>
      </c>
      <c r="C323" t="s">
        <v>468</v>
      </c>
      <c r="D323">
        <v>15</v>
      </c>
    </row>
    <row r="324" spans="1:5" x14ac:dyDescent="0.25">
      <c r="A324" t="s">
        <v>392</v>
      </c>
      <c r="B324" s="4">
        <v>390193</v>
      </c>
      <c r="C324" t="s">
        <v>475</v>
      </c>
      <c r="D324">
        <v>12</v>
      </c>
    </row>
    <row r="325" spans="1:5" x14ac:dyDescent="0.25">
      <c r="A325" t="s">
        <v>283</v>
      </c>
      <c r="B325" s="4">
        <v>390194</v>
      </c>
      <c r="C325" t="s">
        <v>472</v>
      </c>
      <c r="D325">
        <v>5</v>
      </c>
    </row>
    <row r="326" spans="1:5" x14ac:dyDescent="0.25">
      <c r="A326" t="s">
        <v>455</v>
      </c>
      <c r="B326" s="4">
        <v>390194</v>
      </c>
      <c r="C326" t="s">
        <v>469</v>
      </c>
      <c r="D326">
        <v>2</v>
      </c>
    </row>
    <row r="327" spans="1:5" x14ac:dyDescent="0.25">
      <c r="A327" t="s">
        <v>367</v>
      </c>
      <c r="B327" s="4">
        <v>390194</v>
      </c>
      <c r="C327" t="s">
        <v>471</v>
      </c>
      <c r="D327">
        <v>7</v>
      </c>
    </row>
    <row r="328" spans="1:5" x14ac:dyDescent="0.25">
      <c r="A328" t="s">
        <v>456</v>
      </c>
      <c r="B328" s="4">
        <v>390194</v>
      </c>
      <c r="C328" t="s">
        <v>467</v>
      </c>
      <c r="D328">
        <v>15</v>
      </c>
    </row>
    <row r="329" spans="1:5" x14ac:dyDescent="0.25">
      <c r="A329" t="s">
        <v>313</v>
      </c>
      <c r="B329" s="4">
        <v>390195</v>
      </c>
      <c r="C329" t="s">
        <v>468</v>
      </c>
      <c r="D329">
        <v>13</v>
      </c>
    </row>
    <row r="330" spans="1:5" x14ac:dyDescent="0.25">
      <c r="A330" t="s">
        <v>343</v>
      </c>
      <c r="B330" s="4">
        <v>390195</v>
      </c>
      <c r="C330" t="s">
        <v>470</v>
      </c>
      <c r="D330">
        <v>3</v>
      </c>
      <c r="E330" s="6">
        <v>0.12</v>
      </c>
    </row>
    <row r="331" spans="1:5" x14ac:dyDescent="0.25">
      <c r="A331" t="s">
        <v>455</v>
      </c>
      <c r="B331" s="4">
        <v>390196</v>
      </c>
      <c r="C331" t="s">
        <v>473</v>
      </c>
      <c r="D331">
        <v>6</v>
      </c>
    </row>
    <row r="332" spans="1:5" x14ac:dyDescent="0.25">
      <c r="A332" t="s">
        <v>385</v>
      </c>
      <c r="B332" s="4">
        <v>390197</v>
      </c>
      <c r="C332" t="s">
        <v>469</v>
      </c>
      <c r="D332">
        <v>11</v>
      </c>
    </row>
    <row r="333" spans="1:5" x14ac:dyDescent="0.25">
      <c r="A333" t="s">
        <v>407</v>
      </c>
      <c r="B333" s="4">
        <v>390197</v>
      </c>
      <c r="C333" t="s">
        <v>468</v>
      </c>
      <c r="D333">
        <v>4</v>
      </c>
    </row>
    <row r="334" spans="1:5" x14ac:dyDescent="0.25">
      <c r="A334" t="s">
        <v>302</v>
      </c>
      <c r="B334" s="4">
        <v>390198</v>
      </c>
      <c r="C334" t="s">
        <v>475</v>
      </c>
      <c r="D334">
        <v>6</v>
      </c>
    </row>
    <row r="335" spans="1:5" x14ac:dyDescent="0.25">
      <c r="A335" t="s">
        <v>291</v>
      </c>
      <c r="B335" s="4">
        <v>390199</v>
      </c>
      <c r="C335" t="s">
        <v>469</v>
      </c>
      <c r="D335">
        <v>20</v>
      </c>
    </row>
    <row r="336" spans="1:5" x14ac:dyDescent="0.25">
      <c r="A336" t="s">
        <v>392</v>
      </c>
      <c r="B336" s="4">
        <v>390199</v>
      </c>
      <c r="C336" t="s">
        <v>469</v>
      </c>
      <c r="D336">
        <v>4</v>
      </c>
    </row>
    <row r="337" spans="1:5" x14ac:dyDescent="0.25">
      <c r="A337" t="s">
        <v>447</v>
      </c>
      <c r="B337" s="4">
        <v>390199</v>
      </c>
      <c r="C337" t="s">
        <v>468</v>
      </c>
      <c r="D337">
        <v>1</v>
      </c>
    </row>
    <row r="338" spans="1:5" x14ac:dyDescent="0.25">
      <c r="A338" t="s">
        <v>338</v>
      </c>
      <c r="B338" s="4">
        <v>390199</v>
      </c>
      <c r="C338" t="s">
        <v>470</v>
      </c>
      <c r="D338">
        <v>10</v>
      </c>
      <c r="E338" s="6">
        <v>0.12</v>
      </c>
    </row>
    <row r="339" spans="1:5" x14ac:dyDescent="0.25">
      <c r="A339" t="s">
        <v>424</v>
      </c>
      <c r="B339" s="4">
        <v>390200</v>
      </c>
      <c r="C339" t="s">
        <v>470</v>
      </c>
      <c r="D339">
        <v>5</v>
      </c>
      <c r="E339" s="6">
        <v>0.12</v>
      </c>
    </row>
    <row r="340" spans="1:5" x14ac:dyDescent="0.25">
      <c r="A340" t="s">
        <v>426</v>
      </c>
      <c r="B340" s="4">
        <v>390200</v>
      </c>
      <c r="C340" t="s">
        <v>471</v>
      </c>
      <c r="D340">
        <v>18</v>
      </c>
    </row>
    <row r="341" spans="1:5" x14ac:dyDescent="0.25">
      <c r="A341" t="s">
        <v>382</v>
      </c>
      <c r="B341" s="4">
        <v>390202</v>
      </c>
      <c r="C341" t="s">
        <v>473</v>
      </c>
      <c r="D341">
        <v>12</v>
      </c>
    </row>
    <row r="342" spans="1:5" x14ac:dyDescent="0.25">
      <c r="A342" t="s">
        <v>446</v>
      </c>
      <c r="B342" s="4">
        <v>390202</v>
      </c>
      <c r="C342" t="s">
        <v>466</v>
      </c>
      <c r="D342">
        <v>6</v>
      </c>
    </row>
    <row r="343" spans="1:5" x14ac:dyDescent="0.25">
      <c r="A343" t="s">
        <v>383</v>
      </c>
      <c r="B343" s="4">
        <v>390202</v>
      </c>
      <c r="C343" t="s">
        <v>470</v>
      </c>
      <c r="D343">
        <v>18</v>
      </c>
    </row>
    <row r="344" spans="1:5" x14ac:dyDescent="0.25">
      <c r="A344" t="s">
        <v>382</v>
      </c>
      <c r="B344" s="4">
        <v>390203</v>
      </c>
      <c r="C344" t="s">
        <v>470</v>
      </c>
      <c r="D344">
        <v>12</v>
      </c>
    </row>
    <row r="345" spans="1:5" x14ac:dyDescent="0.25">
      <c r="A345" t="s">
        <v>317</v>
      </c>
      <c r="B345" s="4">
        <v>390204</v>
      </c>
      <c r="C345" t="s">
        <v>473</v>
      </c>
      <c r="D345">
        <v>14</v>
      </c>
    </row>
    <row r="346" spans="1:5" x14ac:dyDescent="0.25">
      <c r="A346" t="s">
        <v>356</v>
      </c>
      <c r="B346" s="4">
        <v>390204</v>
      </c>
      <c r="C346" t="s">
        <v>469</v>
      </c>
      <c r="D346">
        <v>19</v>
      </c>
    </row>
    <row r="347" spans="1:5" x14ac:dyDescent="0.25">
      <c r="A347" t="s">
        <v>310</v>
      </c>
      <c r="B347" s="4">
        <v>390205</v>
      </c>
      <c r="C347" t="s">
        <v>470</v>
      </c>
      <c r="D347">
        <v>7</v>
      </c>
    </row>
    <row r="348" spans="1:5" x14ac:dyDescent="0.25">
      <c r="A348" t="s">
        <v>342</v>
      </c>
      <c r="B348" s="4">
        <v>390205</v>
      </c>
      <c r="C348" t="s">
        <v>469</v>
      </c>
      <c r="D348">
        <v>16</v>
      </c>
    </row>
    <row r="349" spans="1:5" x14ac:dyDescent="0.25">
      <c r="A349" t="s">
        <v>367</v>
      </c>
      <c r="B349" s="4">
        <v>390205</v>
      </c>
      <c r="C349" t="s">
        <v>474</v>
      </c>
      <c r="D349">
        <v>10</v>
      </c>
    </row>
    <row r="350" spans="1:5" x14ac:dyDescent="0.25">
      <c r="A350" t="s">
        <v>444</v>
      </c>
      <c r="B350" s="4">
        <v>390205</v>
      </c>
      <c r="C350" t="s">
        <v>468</v>
      </c>
      <c r="D350">
        <v>16</v>
      </c>
    </row>
    <row r="351" spans="1:5" x14ac:dyDescent="0.25">
      <c r="A351" t="s">
        <v>430</v>
      </c>
      <c r="B351" s="4">
        <v>390206</v>
      </c>
      <c r="C351" t="s">
        <v>474</v>
      </c>
      <c r="D351">
        <v>13</v>
      </c>
    </row>
    <row r="352" spans="1:5" x14ac:dyDescent="0.25">
      <c r="A352" t="s">
        <v>349</v>
      </c>
      <c r="B352" s="4">
        <v>390206</v>
      </c>
      <c r="C352" t="s">
        <v>469</v>
      </c>
      <c r="D352">
        <v>17</v>
      </c>
    </row>
    <row r="353" spans="1:4" x14ac:dyDescent="0.25">
      <c r="A353" t="s">
        <v>366</v>
      </c>
      <c r="B353" s="4">
        <v>390206</v>
      </c>
      <c r="C353" t="s">
        <v>469</v>
      </c>
      <c r="D353">
        <v>18</v>
      </c>
    </row>
    <row r="354" spans="1:4" x14ac:dyDescent="0.25">
      <c r="A354" t="s">
        <v>416</v>
      </c>
      <c r="B354" s="4">
        <v>390207</v>
      </c>
      <c r="C354" t="s">
        <v>466</v>
      </c>
      <c r="D354">
        <v>13</v>
      </c>
    </row>
    <row r="355" spans="1:4" x14ac:dyDescent="0.25">
      <c r="A355" t="s">
        <v>407</v>
      </c>
      <c r="B355" s="4">
        <v>390207</v>
      </c>
      <c r="C355" t="s">
        <v>475</v>
      </c>
      <c r="D355">
        <v>11</v>
      </c>
    </row>
    <row r="356" spans="1:4" x14ac:dyDescent="0.25">
      <c r="A356" t="s">
        <v>371</v>
      </c>
      <c r="B356" s="4">
        <v>390207</v>
      </c>
      <c r="C356" t="s">
        <v>471</v>
      </c>
      <c r="D356">
        <v>10</v>
      </c>
    </row>
    <row r="357" spans="1:4" x14ac:dyDescent="0.25">
      <c r="A357" t="s">
        <v>308</v>
      </c>
      <c r="B357" s="4">
        <v>390207</v>
      </c>
      <c r="C357" t="s">
        <v>468</v>
      </c>
      <c r="D357">
        <v>14</v>
      </c>
    </row>
    <row r="358" spans="1:4" x14ac:dyDescent="0.25">
      <c r="A358" t="s">
        <v>285</v>
      </c>
      <c r="B358" s="4">
        <v>390208</v>
      </c>
      <c r="C358" t="s">
        <v>471</v>
      </c>
      <c r="D358">
        <v>11</v>
      </c>
    </row>
    <row r="359" spans="1:4" x14ac:dyDescent="0.25">
      <c r="A359" t="s">
        <v>361</v>
      </c>
      <c r="B359" s="4">
        <v>390208</v>
      </c>
      <c r="C359" t="s">
        <v>471</v>
      </c>
      <c r="D359">
        <v>8</v>
      </c>
    </row>
    <row r="360" spans="1:4" x14ac:dyDescent="0.25">
      <c r="A360" t="s">
        <v>434</v>
      </c>
      <c r="B360" s="4">
        <v>390208</v>
      </c>
      <c r="C360" t="s">
        <v>475</v>
      </c>
      <c r="D360">
        <v>2</v>
      </c>
    </row>
    <row r="361" spans="1:4" x14ac:dyDescent="0.25">
      <c r="A361" t="s">
        <v>444</v>
      </c>
      <c r="B361" s="4">
        <v>390208</v>
      </c>
      <c r="C361" t="s">
        <v>473</v>
      </c>
      <c r="D361">
        <v>2</v>
      </c>
    </row>
    <row r="362" spans="1:4" x14ac:dyDescent="0.25">
      <c r="A362" t="s">
        <v>396</v>
      </c>
      <c r="B362" s="4">
        <v>390208</v>
      </c>
      <c r="C362" t="s">
        <v>475</v>
      </c>
      <c r="D362">
        <v>9</v>
      </c>
    </row>
    <row r="363" spans="1:4" x14ac:dyDescent="0.25">
      <c r="A363" t="s">
        <v>332</v>
      </c>
      <c r="B363" s="4">
        <v>390209</v>
      </c>
      <c r="C363" t="s">
        <v>467</v>
      </c>
      <c r="D363">
        <v>1</v>
      </c>
    </row>
    <row r="364" spans="1:4" x14ac:dyDescent="0.25">
      <c r="A364" t="s">
        <v>451</v>
      </c>
      <c r="B364" s="4">
        <v>390209</v>
      </c>
      <c r="C364" t="s">
        <v>466</v>
      </c>
      <c r="D364">
        <v>16</v>
      </c>
    </row>
    <row r="365" spans="1:4" x14ac:dyDescent="0.25">
      <c r="A365" t="s">
        <v>334</v>
      </c>
      <c r="B365" s="4">
        <v>390210</v>
      </c>
      <c r="C365" t="s">
        <v>474</v>
      </c>
      <c r="D365">
        <v>12</v>
      </c>
    </row>
    <row r="366" spans="1:4" x14ac:dyDescent="0.25">
      <c r="A366" t="s">
        <v>384</v>
      </c>
      <c r="B366" s="4">
        <v>390210</v>
      </c>
      <c r="C366" t="s">
        <v>469</v>
      </c>
      <c r="D366">
        <v>18</v>
      </c>
    </row>
    <row r="367" spans="1:4" x14ac:dyDescent="0.25">
      <c r="A367" t="s">
        <v>417</v>
      </c>
      <c r="B367" s="4">
        <v>390210</v>
      </c>
      <c r="C367" t="s">
        <v>473</v>
      </c>
      <c r="D367">
        <v>3</v>
      </c>
    </row>
    <row r="368" spans="1:4" x14ac:dyDescent="0.25">
      <c r="A368" t="s">
        <v>407</v>
      </c>
      <c r="B368" s="4">
        <v>390210</v>
      </c>
      <c r="C368" t="s">
        <v>467</v>
      </c>
      <c r="D368">
        <v>4</v>
      </c>
    </row>
    <row r="369" spans="1:4" x14ac:dyDescent="0.25">
      <c r="A369" t="s">
        <v>377</v>
      </c>
      <c r="B369" s="4">
        <v>390210</v>
      </c>
      <c r="C369" t="s">
        <v>473</v>
      </c>
      <c r="D369">
        <v>13</v>
      </c>
    </row>
    <row r="370" spans="1:4" x14ac:dyDescent="0.25">
      <c r="A370" t="s">
        <v>367</v>
      </c>
      <c r="B370" s="4">
        <v>390211</v>
      </c>
      <c r="C370" t="s">
        <v>473</v>
      </c>
      <c r="D370">
        <v>9</v>
      </c>
    </row>
    <row r="371" spans="1:4" x14ac:dyDescent="0.25">
      <c r="A371" t="s">
        <v>315</v>
      </c>
      <c r="B371" s="4">
        <v>390211</v>
      </c>
      <c r="C371" t="s">
        <v>472</v>
      </c>
      <c r="D371">
        <v>2</v>
      </c>
    </row>
    <row r="372" spans="1:4" x14ac:dyDescent="0.25">
      <c r="A372" t="s">
        <v>279</v>
      </c>
      <c r="B372" s="4">
        <v>390211</v>
      </c>
      <c r="C372" t="s">
        <v>472</v>
      </c>
      <c r="D372">
        <v>19</v>
      </c>
    </row>
    <row r="373" spans="1:4" x14ac:dyDescent="0.25">
      <c r="A373" t="s">
        <v>361</v>
      </c>
      <c r="B373" s="4">
        <v>390212</v>
      </c>
      <c r="C373" t="s">
        <v>475</v>
      </c>
      <c r="D373">
        <v>5</v>
      </c>
    </row>
    <row r="374" spans="1:4" x14ac:dyDescent="0.25">
      <c r="A374" t="s">
        <v>418</v>
      </c>
      <c r="B374" s="4">
        <v>390212</v>
      </c>
      <c r="C374" t="s">
        <v>470</v>
      </c>
      <c r="D374">
        <v>11</v>
      </c>
    </row>
    <row r="375" spans="1:4" x14ac:dyDescent="0.25">
      <c r="A375" t="s">
        <v>337</v>
      </c>
      <c r="B375" s="4">
        <v>390212</v>
      </c>
      <c r="C375" t="s">
        <v>470</v>
      </c>
      <c r="D375">
        <v>11</v>
      </c>
    </row>
    <row r="376" spans="1:4" x14ac:dyDescent="0.25">
      <c r="A376" t="s">
        <v>443</v>
      </c>
      <c r="B376" s="4">
        <v>390213</v>
      </c>
      <c r="C376" t="s">
        <v>470</v>
      </c>
      <c r="D376">
        <v>5</v>
      </c>
    </row>
    <row r="377" spans="1:4" x14ac:dyDescent="0.25">
      <c r="A377" t="s">
        <v>412</v>
      </c>
      <c r="B377" s="4">
        <v>390213</v>
      </c>
      <c r="C377" t="s">
        <v>474</v>
      </c>
      <c r="D377">
        <v>20</v>
      </c>
    </row>
    <row r="378" spans="1:4" x14ac:dyDescent="0.25">
      <c r="A378" t="s">
        <v>294</v>
      </c>
      <c r="B378" s="4">
        <v>390213</v>
      </c>
      <c r="C378" t="s">
        <v>475</v>
      </c>
      <c r="D378">
        <v>19</v>
      </c>
    </row>
    <row r="379" spans="1:4" x14ac:dyDescent="0.25">
      <c r="A379" t="s">
        <v>418</v>
      </c>
      <c r="B379" s="4">
        <v>390213</v>
      </c>
      <c r="C379" t="s">
        <v>469</v>
      </c>
      <c r="D379">
        <v>11</v>
      </c>
    </row>
    <row r="380" spans="1:4" x14ac:dyDescent="0.25">
      <c r="A380" t="s">
        <v>383</v>
      </c>
      <c r="B380" s="4">
        <v>390213</v>
      </c>
      <c r="C380" t="s">
        <v>474</v>
      </c>
      <c r="D380">
        <v>1</v>
      </c>
    </row>
    <row r="381" spans="1:4" x14ac:dyDescent="0.25">
      <c r="A381" t="s">
        <v>417</v>
      </c>
      <c r="B381" s="4">
        <v>390214</v>
      </c>
      <c r="C381" t="s">
        <v>468</v>
      </c>
      <c r="D381">
        <v>1</v>
      </c>
    </row>
    <row r="382" spans="1:4" x14ac:dyDescent="0.25">
      <c r="A382" t="s">
        <v>377</v>
      </c>
      <c r="B382" s="4">
        <v>390214</v>
      </c>
      <c r="C382" t="s">
        <v>473</v>
      </c>
      <c r="D382">
        <v>10</v>
      </c>
    </row>
    <row r="383" spans="1:4" x14ac:dyDescent="0.25">
      <c r="A383" t="s">
        <v>341</v>
      </c>
      <c r="B383" s="4">
        <v>390215</v>
      </c>
      <c r="C383" t="s">
        <v>472</v>
      </c>
      <c r="D383">
        <v>9</v>
      </c>
    </row>
    <row r="384" spans="1:4" x14ac:dyDescent="0.25">
      <c r="A384" t="s">
        <v>435</v>
      </c>
      <c r="B384" s="4">
        <v>390215</v>
      </c>
      <c r="C384" t="s">
        <v>475</v>
      </c>
      <c r="D384">
        <v>16</v>
      </c>
    </row>
    <row r="385" spans="1:5" x14ac:dyDescent="0.25">
      <c r="A385" t="s">
        <v>322</v>
      </c>
      <c r="B385" s="4">
        <v>390215</v>
      </c>
      <c r="C385" t="s">
        <v>466</v>
      </c>
      <c r="D385">
        <v>17</v>
      </c>
    </row>
    <row r="386" spans="1:5" x14ac:dyDescent="0.25">
      <c r="A386" t="s">
        <v>296</v>
      </c>
      <c r="B386" s="4">
        <v>390215</v>
      </c>
      <c r="C386" t="s">
        <v>471</v>
      </c>
      <c r="D386">
        <v>20</v>
      </c>
    </row>
    <row r="387" spans="1:5" x14ac:dyDescent="0.25">
      <c r="A387" t="s">
        <v>424</v>
      </c>
      <c r="B387" s="4">
        <v>390216</v>
      </c>
      <c r="C387" t="s">
        <v>475</v>
      </c>
      <c r="D387">
        <v>7</v>
      </c>
    </row>
    <row r="388" spans="1:5" x14ac:dyDescent="0.25">
      <c r="A388" t="s">
        <v>284</v>
      </c>
      <c r="B388" s="4">
        <v>390216</v>
      </c>
      <c r="C388" t="s">
        <v>473</v>
      </c>
      <c r="D388">
        <v>1</v>
      </c>
    </row>
    <row r="389" spans="1:5" x14ac:dyDescent="0.25">
      <c r="A389" t="s">
        <v>274</v>
      </c>
      <c r="B389" s="4">
        <v>390216</v>
      </c>
      <c r="C389" t="s">
        <v>466</v>
      </c>
      <c r="D389">
        <v>4</v>
      </c>
    </row>
    <row r="390" spans="1:5" x14ac:dyDescent="0.25">
      <c r="A390" t="s">
        <v>313</v>
      </c>
      <c r="B390" s="4">
        <v>390217</v>
      </c>
      <c r="C390" t="s">
        <v>472</v>
      </c>
      <c r="D390">
        <v>15</v>
      </c>
    </row>
    <row r="391" spans="1:5" x14ac:dyDescent="0.25">
      <c r="A391" t="s">
        <v>366</v>
      </c>
      <c r="B391" s="4">
        <v>390217</v>
      </c>
      <c r="C391" t="s">
        <v>469</v>
      </c>
      <c r="D391">
        <v>12</v>
      </c>
    </row>
    <row r="392" spans="1:5" x14ac:dyDescent="0.25">
      <c r="A392" t="s">
        <v>322</v>
      </c>
      <c r="B392" s="4">
        <v>390218</v>
      </c>
      <c r="C392" t="s">
        <v>471</v>
      </c>
      <c r="D392">
        <v>20</v>
      </c>
    </row>
    <row r="393" spans="1:5" x14ac:dyDescent="0.25">
      <c r="A393" t="s">
        <v>320</v>
      </c>
      <c r="B393" s="4">
        <v>390218</v>
      </c>
      <c r="C393" t="s">
        <v>467</v>
      </c>
      <c r="D393">
        <v>3</v>
      </c>
    </row>
    <row r="394" spans="1:5" x14ac:dyDescent="0.25">
      <c r="A394" t="s">
        <v>369</v>
      </c>
      <c r="B394" s="4">
        <v>390218</v>
      </c>
      <c r="C394" t="s">
        <v>470</v>
      </c>
      <c r="D394">
        <v>2</v>
      </c>
    </row>
    <row r="395" spans="1:5" x14ac:dyDescent="0.25">
      <c r="A395" t="s">
        <v>438</v>
      </c>
      <c r="B395" s="4">
        <v>390218</v>
      </c>
      <c r="C395" t="s">
        <v>471</v>
      </c>
      <c r="D395">
        <v>18</v>
      </c>
    </row>
    <row r="396" spans="1:5" x14ac:dyDescent="0.25">
      <c r="A396" t="s">
        <v>326</v>
      </c>
      <c r="B396" s="4">
        <v>390219</v>
      </c>
      <c r="C396" t="s">
        <v>471</v>
      </c>
      <c r="D396">
        <v>17</v>
      </c>
      <c r="E396" s="6">
        <v>0.05</v>
      </c>
    </row>
    <row r="397" spans="1:5" x14ac:dyDescent="0.25">
      <c r="A397" t="s">
        <v>376</v>
      </c>
      <c r="B397" s="4">
        <v>390220</v>
      </c>
      <c r="C397" t="s">
        <v>470</v>
      </c>
      <c r="D397">
        <v>20</v>
      </c>
    </row>
    <row r="398" spans="1:5" x14ac:dyDescent="0.25">
      <c r="A398" t="s">
        <v>417</v>
      </c>
      <c r="B398" s="4">
        <v>390220</v>
      </c>
      <c r="C398" t="s">
        <v>467</v>
      </c>
      <c r="D398">
        <v>4</v>
      </c>
    </row>
    <row r="399" spans="1:5" x14ac:dyDescent="0.25">
      <c r="A399" t="s">
        <v>435</v>
      </c>
      <c r="B399" s="4">
        <v>390220</v>
      </c>
      <c r="C399" t="s">
        <v>467</v>
      </c>
      <c r="D399">
        <v>12</v>
      </c>
    </row>
    <row r="400" spans="1:5" x14ac:dyDescent="0.25">
      <c r="A400" t="s">
        <v>436</v>
      </c>
      <c r="B400" s="4">
        <v>390220</v>
      </c>
      <c r="C400" t="s">
        <v>473</v>
      </c>
      <c r="D400">
        <v>16</v>
      </c>
    </row>
    <row r="401" spans="1:4" x14ac:dyDescent="0.25">
      <c r="A401" t="s">
        <v>387</v>
      </c>
      <c r="B401" s="4">
        <v>390221</v>
      </c>
      <c r="C401" t="s">
        <v>470</v>
      </c>
      <c r="D401">
        <v>14</v>
      </c>
    </row>
    <row r="402" spans="1:4" x14ac:dyDescent="0.25">
      <c r="A402" t="s">
        <v>362</v>
      </c>
      <c r="B402" s="4">
        <v>390221</v>
      </c>
      <c r="C402" t="s">
        <v>469</v>
      </c>
      <c r="D402">
        <v>6</v>
      </c>
    </row>
    <row r="403" spans="1:4" x14ac:dyDescent="0.25">
      <c r="A403" t="s">
        <v>317</v>
      </c>
      <c r="B403" s="4">
        <v>390221</v>
      </c>
      <c r="C403" t="s">
        <v>468</v>
      </c>
      <c r="D403">
        <v>7</v>
      </c>
    </row>
    <row r="404" spans="1:4" x14ac:dyDescent="0.25">
      <c r="A404" t="s">
        <v>348</v>
      </c>
      <c r="B404" s="4">
        <v>390221</v>
      </c>
      <c r="C404" t="s">
        <v>468</v>
      </c>
      <c r="D404">
        <v>18</v>
      </c>
    </row>
    <row r="405" spans="1:4" x14ac:dyDescent="0.25">
      <c r="A405" t="s">
        <v>312</v>
      </c>
      <c r="B405" s="4">
        <v>390222</v>
      </c>
      <c r="C405" t="s">
        <v>474</v>
      </c>
      <c r="D405">
        <v>18</v>
      </c>
    </row>
    <row r="406" spans="1:4" x14ac:dyDescent="0.25">
      <c r="A406" t="s">
        <v>388</v>
      </c>
      <c r="B406" s="4">
        <v>390222</v>
      </c>
      <c r="C406" t="s">
        <v>472</v>
      </c>
      <c r="D406">
        <v>14</v>
      </c>
    </row>
    <row r="407" spans="1:4" x14ac:dyDescent="0.25">
      <c r="A407" t="s">
        <v>336</v>
      </c>
      <c r="B407" s="4">
        <v>390222</v>
      </c>
      <c r="C407" t="s">
        <v>469</v>
      </c>
      <c r="D407">
        <v>17</v>
      </c>
    </row>
    <row r="408" spans="1:4" x14ac:dyDescent="0.25">
      <c r="A408" t="s">
        <v>394</v>
      </c>
      <c r="B408" s="4">
        <v>390222</v>
      </c>
      <c r="C408" t="s">
        <v>472</v>
      </c>
      <c r="D408">
        <v>14</v>
      </c>
    </row>
    <row r="409" spans="1:4" x14ac:dyDescent="0.25">
      <c r="A409" t="s">
        <v>320</v>
      </c>
      <c r="B409" s="4">
        <v>390222</v>
      </c>
      <c r="C409" t="s">
        <v>471</v>
      </c>
      <c r="D409">
        <v>14</v>
      </c>
    </row>
    <row r="410" spans="1:4" x14ac:dyDescent="0.25">
      <c r="A410" t="s">
        <v>393</v>
      </c>
      <c r="B410" s="4">
        <v>390222</v>
      </c>
      <c r="C410" t="s">
        <v>466</v>
      </c>
      <c r="D410">
        <v>7</v>
      </c>
    </row>
    <row r="411" spans="1:4" x14ac:dyDescent="0.25">
      <c r="A411" t="s">
        <v>341</v>
      </c>
      <c r="B411" s="4">
        <v>390223</v>
      </c>
      <c r="C411" t="s">
        <v>468</v>
      </c>
      <c r="D411">
        <v>9</v>
      </c>
    </row>
    <row r="412" spans="1:4" x14ac:dyDescent="0.25">
      <c r="A412" t="s">
        <v>430</v>
      </c>
      <c r="B412" s="4">
        <v>390223</v>
      </c>
      <c r="C412" t="s">
        <v>475</v>
      </c>
      <c r="D412">
        <v>8</v>
      </c>
    </row>
    <row r="413" spans="1:4" x14ac:dyDescent="0.25">
      <c r="A413" t="s">
        <v>413</v>
      </c>
      <c r="B413" s="4">
        <v>390223</v>
      </c>
      <c r="C413" t="s">
        <v>469</v>
      </c>
      <c r="D413">
        <v>1</v>
      </c>
    </row>
    <row r="414" spans="1:4" x14ac:dyDescent="0.25">
      <c r="A414" t="s">
        <v>347</v>
      </c>
      <c r="B414" s="4">
        <v>390223</v>
      </c>
      <c r="C414" t="s">
        <v>470</v>
      </c>
      <c r="D414">
        <v>2</v>
      </c>
    </row>
    <row r="415" spans="1:4" x14ac:dyDescent="0.25">
      <c r="A415" t="s">
        <v>306</v>
      </c>
      <c r="B415" s="4">
        <v>390223</v>
      </c>
      <c r="C415" t="s">
        <v>468</v>
      </c>
      <c r="D415">
        <v>10</v>
      </c>
    </row>
    <row r="416" spans="1:4" x14ac:dyDescent="0.25">
      <c r="A416" t="s">
        <v>339</v>
      </c>
      <c r="B416" s="4">
        <v>390223</v>
      </c>
      <c r="C416" t="s">
        <v>472</v>
      </c>
      <c r="D416">
        <v>7</v>
      </c>
    </row>
    <row r="417" spans="1:4" x14ac:dyDescent="0.25">
      <c r="A417" t="s">
        <v>416</v>
      </c>
      <c r="B417" s="4">
        <v>390224</v>
      </c>
      <c r="C417" t="s">
        <v>471</v>
      </c>
      <c r="D417">
        <v>13</v>
      </c>
    </row>
    <row r="418" spans="1:4" x14ac:dyDescent="0.25">
      <c r="A418" t="s">
        <v>290</v>
      </c>
      <c r="B418" s="4">
        <v>390224</v>
      </c>
      <c r="C418" t="s">
        <v>475</v>
      </c>
      <c r="D418">
        <v>16</v>
      </c>
    </row>
    <row r="419" spans="1:4" x14ac:dyDescent="0.25">
      <c r="A419" t="s">
        <v>299</v>
      </c>
      <c r="B419" s="4">
        <v>390224</v>
      </c>
      <c r="C419" t="s">
        <v>468</v>
      </c>
      <c r="D419">
        <v>2</v>
      </c>
    </row>
    <row r="420" spans="1:4" x14ac:dyDescent="0.25">
      <c r="A420" t="s">
        <v>322</v>
      </c>
      <c r="B420" s="4">
        <v>390224</v>
      </c>
      <c r="C420" t="s">
        <v>471</v>
      </c>
      <c r="D420">
        <v>12</v>
      </c>
    </row>
    <row r="421" spans="1:4" x14ac:dyDescent="0.25">
      <c r="A421" t="s">
        <v>336</v>
      </c>
      <c r="B421" s="4">
        <v>390225</v>
      </c>
      <c r="C421" t="s">
        <v>468</v>
      </c>
      <c r="D421">
        <v>17</v>
      </c>
    </row>
    <row r="422" spans="1:4" x14ac:dyDescent="0.25">
      <c r="A422" t="s">
        <v>325</v>
      </c>
      <c r="B422" s="4">
        <v>390225</v>
      </c>
      <c r="C422" t="s">
        <v>472</v>
      </c>
      <c r="D422">
        <v>7</v>
      </c>
    </row>
    <row r="423" spans="1:4" x14ac:dyDescent="0.25">
      <c r="A423" t="s">
        <v>314</v>
      </c>
      <c r="B423" s="4">
        <v>390226</v>
      </c>
      <c r="C423" t="s">
        <v>468</v>
      </c>
      <c r="D423">
        <v>8</v>
      </c>
    </row>
    <row r="424" spans="1:4" x14ac:dyDescent="0.25">
      <c r="A424" t="s">
        <v>370</v>
      </c>
      <c r="B424" s="4">
        <v>390226</v>
      </c>
      <c r="C424" t="s">
        <v>467</v>
      </c>
      <c r="D424">
        <v>16</v>
      </c>
    </row>
    <row r="425" spans="1:4" x14ac:dyDescent="0.25">
      <c r="A425" t="s">
        <v>371</v>
      </c>
      <c r="B425" s="4">
        <v>390226</v>
      </c>
      <c r="C425" t="s">
        <v>469</v>
      </c>
      <c r="D425">
        <v>7</v>
      </c>
    </row>
    <row r="426" spans="1:4" x14ac:dyDescent="0.25">
      <c r="A426" t="s">
        <v>428</v>
      </c>
      <c r="B426" s="4">
        <v>390226</v>
      </c>
      <c r="C426" t="s">
        <v>469</v>
      </c>
      <c r="D426">
        <v>13</v>
      </c>
    </row>
    <row r="427" spans="1:4" x14ac:dyDescent="0.25">
      <c r="A427" t="s">
        <v>343</v>
      </c>
      <c r="B427" s="4">
        <v>390226</v>
      </c>
      <c r="C427" t="s">
        <v>475</v>
      </c>
      <c r="D427">
        <v>9</v>
      </c>
    </row>
    <row r="428" spans="1:4" x14ac:dyDescent="0.25">
      <c r="A428" t="s">
        <v>325</v>
      </c>
      <c r="B428" s="4">
        <v>390226</v>
      </c>
      <c r="C428" t="s">
        <v>467</v>
      </c>
      <c r="D428">
        <v>11</v>
      </c>
    </row>
    <row r="429" spans="1:4" x14ac:dyDescent="0.25">
      <c r="A429" t="s">
        <v>370</v>
      </c>
      <c r="B429" s="4">
        <v>390227</v>
      </c>
      <c r="C429" t="s">
        <v>468</v>
      </c>
      <c r="D429">
        <v>6</v>
      </c>
    </row>
    <row r="430" spans="1:4" x14ac:dyDescent="0.25">
      <c r="A430" t="s">
        <v>418</v>
      </c>
      <c r="B430" s="4">
        <v>390227</v>
      </c>
      <c r="C430" t="s">
        <v>473</v>
      </c>
      <c r="D430">
        <v>13</v>
      </c>
    </row>
    <row r="431" spans="1:4" x14ac:dyDescent="0.25">
      <c r="A431" t="s">
        <v>305</v>
      </c>
      <c r="B431" s="4">
        <v>390228</v>
      </c>
      <c r="C431" t="s">
        <v>475</v>
      </c>
      <c r="D431">
        <v>7</v>
      </c>
    </row>
    <row r="432" spans="1:4" x14ac:dyDescent="0.25">
      <c r="A432" t="s">
        <v>335</v>
      </c>
      <c r="B432" s="4">
        <v>390228</v>
      </c>
      <c r="C432" t="s">
        <v>471</v>
      </c>
      <c r="D432">
        <v>7</v>
      </c>
    </row>
    <row r="433" spans="1:4" x14ac:dyDescent="0.25">
      <c r="A433" t="s">
        <v>347</v>
      </c>
      <c r="B433" s="4">
        <v>390229</v>
      </c>
      <c r="C433" t="s">
        <v>474</v>
      </c>
      <c r="D433">
        <v>16</v>
      </c>
    </row>
    <row r="434" spans="1:4" x14ac:dyDescent="0.25">
      <c r="A434" t="s">
        <v>337</v>
      </c>
      <c r="B434" s="4">
        <v>390229</v>
      </c>
      <c r="C434" t="s">
        <v>474</v>
      </c>
      <c r="D434">
        <v>14</v>
      </c>
    </row>
    <row r="435" spans="1:4" x14ac:dyDescent="0.25">
      <c r="A435" t="s">
        <v>336</v>
      </c>
      <c r="B435" s="4">
        <v>390230</v>
      </c>
      <c r="C435" t="s">
        <v>473</v>
      </c>
      <c r="D435">
        <v>6</v>
      </c>
    </row>
    <row r="436" spans="1:4" x14ac:dyDescent="0.25">
      <c r="A436" t="s">
        <v>289</v>
      </c>
      <c r="B436" s="4">
        <v>390233</v>
      </c>
      <c r="C436" t="s">
        <v>475</v>
      </c>
      <c r="D436">
        <v>8</v>
      </c>
    </row>
    <row r="437" spans="1:4" x14ac:dyDescent="0.25">
      <c r="A437" t="s">
        <v>347</v>
      </c>
      <c r="B437" s="4">
        <v>390233</v>
      </c>
      <c r="C437" t="s">
        <v>473</v>
      </c>
      <c r="D437">
        <v>12</v>
      </c>
    </row>
    <row r="438" spans="1:4" x14ac:dyDescent="0.25">
      <c r="A438" t="s">
        <v>371</v>
      </c>
      <c r="B438" s="4">
        <v>390233</v>
      </c>
      <c r="C438" t="s">
        <v>469</v>
      </c>
      <c r="D438">
        <v>4</v>
      </c>
    </row>
    <row r="439" spans="1:4" x14ac:dyDescent="0.25">
      <c r="A439" t="s">
        <v>426</v>
      </c>
      <c r="B439" s="4">
        <v>390233</v>
      </c>
      <c r="C439" t="s">
        <v>475</v>
      </c>
      <c r="D439">
        <v>17</v>
      </c>
    </row>
    <row r="440" spans="1:4" x14ac:dyDescent="0.25">
      <c r="A440" t="s">
        <v>410</v>
      </c>
      <c r="B440" s="4">
        <v>390233</v>
      </c>
      <c r="C440" t="s">
        <v>470</v>
      </c>
      <c r="D440">
        <v>15</v>
      </c>
    </row>
    <row r="441" spans="1:4" x14ac:dyDescent="0.25">
      <c r="A441" t="s">
        <v>372</v>
      </c>
      <c r="B441" s="4">
        <v>390233</v>
      </c>
      <c r="C441" t="s">
        <v>469</v>
      </c>
      <c r="D441">
        <v>8</v>
      </c>
    </row>
    <row r="442" spans="1:4" x14ac:dyDescent="0.25">
      <c r="A442" t="s">
        <v>446</v>
      </c>
      <c r="B442" s="4">
        <v>390234</v>
      </c>
      <c r="C442" t="s">
        <v>470</v>
      </c>
      <c r="D442">
        <v>20</v>
      </c>
    </row>
    <row r="443" spans="1:4" x14ac:dyDescent="0.25">
      <c r="A443" t="s">
        <v>453</v>
      </c>
      <c r="B443" s="4">
        <v>390234</v>
      </c>
      <c r="C443" t="s">
        <v>470</v>
      </c>
      <c r="D443">
        <v>2</v>
      </c>
    </row>
    <row r="444" spans="1:4" x14ac:dyDescent="0.25">
      <c r="A444" t="s">
        <v>450</v>
      </c>
      <c r="B444" s="4">
        <v>390234</v>
      </c>
      <c r="C444" t="s">
        <v>470</v>
      </c>
      <c r="D444">
        <v>7</v>
      </c>
    </row>
    <row r="445" spans="1:4" x14ac:dyDescent="0.25">
      <c r="A445" t="s">
        <v>347</v>
      </c>
      <c r="B445" s="4">
        <v>390234</v>
      </c>
      <c r="C445" t="s">
        <v>466</v>
      </c>
      <c r="D445">
        <v>12</v>
      </c>
    </row>
    <row r="446" spans="1:4" x14ac:dyDescent="0.25">
      <c r="A446" t="s">
        <v>377</v>
      </c>
      <c r="B446" s="4">
        <v>390234</v>
      </c>
      <c r="C446" t="s">
        <v>468</v>
      </c>
      <c r="D446">
        <v>15</v>
      </c>
    </row>
    <row r="447" spans="1:4" x14ac:dyDescent="0.25">
      <c r="A447" t="s">
        <v>337</v>
      </c>
      <c r="B447" s="4">
        <v>390234</v>
      </c>
      <c r="C447" t="s">
        <v>467</v>
      </c>
      <c r="D447">
        <v>1</v>
      </c>
    </row>
    <row r="448" spans="1:4" x14ac:dyDescent="0.25">
      <c r="A448" t="s">
        <v>456</v>
      </c>
      <c r="B448" s="4">
        <v>390234</v>
      </c>
      <c r="C448" t="s">
        <v>472</v>
      </c>
      <c r="D448">
        <v>9</v>
      </c>
    </row>
    <row r="449" spans="1:5" x14ac:dyDescent="0.25">
      <c r="A449" t="s">
        <v>316</v>
      </c>
      <c r="B449" s="4">
        <v>390235</v>
      </c>
      <c r="C449" t="s">
        <v>475</v>
      </c>
      <c r="D449">
        <v>20</v>
      </c>
    </row>
    <row r="450" spans="1:5" x14ac:dyDescent="0.25">
      <c r="A450" t="s">
        <v>315</v>
      </c>
      <c r="B450" s="4">
        <v>390235</v>
      </c>
      <c r="C450" t="s">
        <v>472</v>
      </c>
      <c r="D450">
        <v>5</v>
      </c>
    </row>
    <row r="451" spans="1:5" x14ac:dyDescent="0.25">
      <c r="A451" t="s">
        <v>462</v>
      </c>
      <c r="B451" s="4">
        <v>390235</v>
      </c>
      <c r="C451" t="s">
        <v>473</v>
      </c>
      <c r="D451">
        <v>13</v>
      </c>
    </row>
    <row r="452" spans="1:5" x14ac:dyDescent="0.25">
      <c r="A452" t="s">
        <v>459</v>
      </c>
      <c r="B452" s="4">
        <v>390235</v>
      </c>
      <c r="C452" t="s">
        <v>475</v>
      </c>
      <c r="D452">
        <v>18</v>
      </c>
    </row>
    <row r="453" spans="1:5" x14ac:dyDescent="0.25">
      <c r="A453" t="s">
        <v>387</v>
      </c>
      <c r="B453" s="4">
        <v>390236</v>
      </c>
      <c r="C453" t="s">
        <v>473</v>
      </c>
      <c r="D453">
        <v>15</v>
      </c>
    </row>
    <row r="454" spans="1:5" x14ac:dyDescent="0.25">
      <c r="A454" t="s">
        <v>411</v>
      </c>
      <c r="B454" s="4">
        <v>390236</v>
      </c>
      <c r="C454" t="s">
        <v>469</v>
      </c>
      <c r="D454">
        <v>19</v>
      </c>
    </row>
    <row r="455" spans="1:5" x14ac:dyDescent="0.25">
      <c r="A455" t="s">
        <v>306</v>
      </c>
      <c r="B455" s="4">
        <v>390236</v>
      </c>
      <c r="C455" t="s">
        <v>469</v>
      </c>
      <c r="D455">
        <v>8</v>
      </c>
    </row>
    <row r="456" spans="1:5" x14ac:dyDescent="0.25">
      <c r="A456" t="s">
        <v>364</v>
      </c>
      <c r="B456" s="4">
        <v>390236</v>
      </c>
      <c r="C456" t="s">
        <v>470</v>
      </c>
      <c r="D456">
        <v>18</v>
      </c>
    </row>
    <row r="457" spans="1:5" x14ac:dyDescent="0.25">
      <c r="A457" t="s">
        <v>448</v>
      </c>
      <c r="B457" s="4">
        <v>390236</v>
      </c>
      <c r="C457" t="s">
        <v>473</v>
      </c>
      <c r="D457">
        <v>11</v>
      </c>
    </row>
    <row r="458" spans="1:5" x14ac:dyDescent="0.25">
      <c r="A458" t="s">
        <v>378</v>
      </c>
      <c r="B458" s="4">
        <v>390237</v>
      </c>
      <c r="C458" t="s">
        <v>467</v>
      </c>
      <c r="D458">
        <v>5</v>
      </c>
    </row>
    <row r="459" spans="1:5" x14ac:dyDescent="0.25">
      <c r="A459" t="s">
        <v>325</v>
      </c>
      <c r="B459" s="4">
        <v>390237</v>
      </c>
      <c r="C459" t="s">
        <v>468</v>
      </c>
      <c r="D459">
        <v>13</v>
      </c>
    </row>
    <row r="460" spans="1:5" x14ac:dyDescent="0.25">
      <c r="A460" t="s">
        <v>273</v>
      </c>
      <c r="B460" s="4">
        <v>390237</v>
      </c>
      <c r="C460" t="s">
        <v>469</v>
      </c>
      <c r="D460">
        <v>20</v>
      </c>
    </row>
    <row r="461" spans="1:5" x14ac:dyDescent="0.25">
      <c r="A461" t="s">
        <v>442</v>
      </c>
      <c r="B461" s="4">
        <v>390239</v>
      </c>
      <c r="C461" t="s">
        <v>466</v>
      </c>
      <c r="D461">
        <v>12</v>
      </c>
      <c r="E461" s="6">
        <v>0.05</v>
      </c>
    </row>
    <row r="462" spans="1:5" x14ac:dyDescent="0.25">
      <c r="A462" t="s">
        <v>285</v>
      </c>
      <c r="B462" s="4">
        <v>390240</v>
      </c>
      <c r="C462" t="s">
        <v>473</v>
      </c>
      <c r="D462">
        <v>8</v>
      </c>
    </row>
    <row r="463" spans="1:5" x14ac:dyDescent="0.25">
      <c r="A463" t="s">
        <v>295</v>
      </c>
      <c r="B463" s="4">
        <v>390240</v>
      </c>
      <c r="C463" t="s">
        <v>472</v>
      </c>
      <c r="D463">
        <v>6</v>
      </c>
    </row>
    <row r="464" spans="1:5" x14ac:dyDescent="0.25">
      <c r="A464" t="s">
        <v>421</v>
      </c>
      <c r="B464" s="4">
        <v>390240</v>
      </c>
      <c r="C464" t="s">
        <v>472</v>
      </c>
      <c r="D464">
        <v>17</v>
      </c>
    </row>
    <row r="465" spans="1:4" x14ac:dyDescent="0.25">
      <c r="A465" t="s">
        <v>361</v>
      </c>
      <c r="B465" s="4">
        <v>390240</v>
      </c>
      <c r="C465" t="s">
        <v>467</v>
      </c>
      <c r="D465">
        <v>6</v>
      </c>
    </row>
    <row r="466" spans="1:4" x14ac:dyDescent="0.25">
      <c r="A466" t="s">
        <v>357</v>
      </c>
      <c r="B466" s="4">
        <v>390240</v>
      </c>
      <c r="C466" t="s">
        <v>472</v>
      </c>
      <c r="D466">
        <v>7</v>
      </c>
    </row>
    <row r="467" spans="1:4" x14ac:dyDescent="0.25">
      <c r="A467" t="s">
        <v>366</v>
      </c>
      <c r="B467" s="4">
        <v>390240</v>
      </c>
      <c r="C467" t="s">
        <v>471</v>
      </c>
      <c r="D467">
        <v>17</v>
      </c>
    </row>
    <row r="468" spans="1:4" x14ac:dyDescent="0.25">
      <c r="A468" t="s">
        <v>443</v>
      </c>
      <c r="B468" s="4">
        <v>390241</v>
      </c>
      <c r="C468" t="s">
        <v>471</v>
      </c>
      <c r="D468">
        <v>11</v>
      </c>
    </row>
    <row r="469" spans="1:4" x14ac:dyDescent="0.25">
      <c r="A469" t="s">
        <v>330</v>
      </c>
      <c r="B469" s="4">
        <v>390241</v>
      </c>
      <c r="C469" t="s">
        <v>474</v>
      </c>
      <c r="D469">
        <v>4</v>
      </c>
    </row>
    <row r="470" spans="1:4" x14ac:dyDescent="0.25">
      <c r="A470" t="s">
        <v>274</v>
      </c>
      <c r="B470" s="4">
        <v>390241</v>
      </c>
      <c r="C470" t="s">
        <v>467</v>
      </c>
      <c r="D470">
        <v>6</v>
      </c>
    </row>
    <row r="471" spans="1:4" x14ac:dyDescent="0.25">
      <c r="A471" t="s">
        <v>402</v>
      </c>
      <c r="B471" s="4">
        <v>390241</v>
      </c>
      <c r="C471" t="s">
        <v>474</v>
      </c>
      <c r="D471">
        <v>8</v>
      </c>
    </row>
    <row r="472" spans="1:4" x14ac:dyDescent="0.25">
      <c r="A472" t="s">
        <v>387</v>
      </c>
      <c r="B472" s="4">
        <v>390242</v>
      </c>
      <c r="C472" t="s">
        <v>467</v>
      </c>
      <c r="D472">
        <v>17</v>
      </c>
    </row>
    <row r="473" spans="1:4" x14ac:dyDescent="0.25">
      <c r="A473" t="s">
        <v>301</v>
      </c>
      <c r="B473" s="4">
        <v>390242</v>
      </c>
      <c r="C473" t="s">
        <v>467</v>
      </c>
      <c r="D473">
        <v>14</v>
      </c>
    </row>
    <row r="474" spans="1:4" x14ac:dyDescent="0.25">
      <c r="A474" t="s">
        <v>390</v>
      </c>
      <c r="B474" s="4">
        <v>390242</v>
      </c>
      <c r="C474" t="s">
        <v>467</v>
      </c>
      <c r="D474">
        <v>20</v>
      </c>
    </row>
    <row r="475" spans="1:4" x14ac:dyDescent="0.25">
      <c r="A475" t="s">
        <v>338</v>
      </c>
      <c r="B475" s="4">
        <v>390242</v>
      </c>
      <c r="C475" t="s">
        <v>470</v>
      </c>
      <c r="D475">
        <v>16</v>
      </c>
    </row>
    <row r="476" spans="1:4" x14ac:dyDescent="0.25">
      <c r="A476" t="s">
        <v>392</v>
      </c>
      <c r="B476" s="4">
        <v>390243</v>
      </c>
      <c r="C476" t="s">
        <v>474</v>
      </c>
      <c r="D476">
        <v>7</v>
      </c>
    </row>
    <row r="477" spans="1:4" x14ac:dyDescent="0.25">
      <c r="A477" t="s">
        <v>399</v>
      </c>
      <c r="B477" s="4">
        <v>390243</v>
      </c>
      <c r="C477" t="s">
        <v>474</v>
      </c>
      <c r="D477">
        <v>3</v>
      </c>
    </row>
    <row r="478" spans="1:4" x14ac:dyDescent="0.25">
      <c r="A478" t="s">
        <v>401</v>
      </c>
      <c r="B478" s="4">
        <v>390243</v>
      </c>
      <c r="C478" t="s">
        <v>470</v>
      </c>
      <c r="D478">
        <v>14</v>
      </c>
    </row>
    <row r="479" spans="1:4" x14ac:dyDescent="0.25">
      <c r="A479" t="s">
        <v>422</v>
      </c>
      <c r="B479" s="4">
        <v>390243</v>
      </c>
      <c r="C479" t="s">
        <v>467</v>
      </c>
      <c r="D479">
        <v>5</v>
      </c>
    </row>
    <row r="480" spans="1:4" x14ac:dyDescent="0.25">
      <c r="A480" t="s">
        <v>306</v>
      </c>
      <c r="B480" s="4">
        <v>390245</v>
      </c>
      <c r="C480" t="s">
        <v>470</v>
      </c>
      <c r="D480">
        <v>20</v>
      </c>
    </row>
    <row r="481" spans="1:4" x14ac:dyDescent="0.25">
      <c r="A481" t="s">
        <v>410</v>
      </c>
      <c r="B481" s="4">
        <v>390245</v>
      </c>
      <c r="C481" t="s">
        <v>469</v>
      </c>
      <c r="D481">
        <v>15</v>
      </c>
    </row>
    <row r="482" spans="1:4" x14ac:dyDescent="0.25">
      <c r="A482" t="s">
        <v>368</v>
      </c>
      <c r="B482" s="4">
        <v>390245</v>
      </c>
      <c r="C482" t="s">
        <v>475</v>
      </c>
      <c r="D482">
        <v>10</v>
      </c>
    </row>
    <row r="483" spans="1:4" x14ac:dyDescent="0.25">
      <c r="A483" t="s">
        <v>403</v>
      </c>
      <c r="B483" s="4">
        <v>390246</v>
      </c>
      <c r="C483" t="s">
        <v>470</v>
      </c>
      <c r="D483">
        <v>8</v>
      </c>
    </row>
    <row r="484" spans="1:4" x14ac:dyDescent="0.25">
      <c r="A484" t="s">
        <v>430</v>
      </c>
      <c r="B484" s="4">
        <v>390247</v>
      </c>
      <c r="C484" t="s">
        <v>466</v>
      </c>
      <c r="D484">
        <v>9</v>
      </c>
    </row>
    <row r="485" spans="1:4" x14ac:dyDescent="0.25">
      <c r="A485" t="s">
        <v>334</v>
      </c>
      <c r="B485" s="4">
        <v>390247</v>
      </c>
      <c r="C485" t="s">
        <v>474</v>
      </c>
      <c r="D485">
        <v>6</v>
      </c>
    </row>
    <row r="486" spans="1:4" x14ac:dyDescent="0.25">
      <c r="A486" t="s">
        <v>320</v>
      </c>
      <c r="B486" s="4">
        <v>390247</v>
      </c>
      <c r="C486" t="s">
        <v>470</v>
      </c>
      <c r="D486">
        <v>1</v>
      </c>
    </row>
    <row r="487" spans="1:4" x14ac:dyDescent="0.25">
      <c r="A487" t="s">
        <v>323</v>
      </c>
      <c r="B487" s="4">
        <v>390248</v>
      </c>
      <c r="C487" t="s">
        <v>466</v>
      </c>
      <c r="D487">
        <v>17</v>
      </c>
    </row>
    <row r="488" spans="1:4" x14ac:dyDescent="0.25">
      <c r="A488" t="s">
        <v>312</v>
      </c>
      <c r="B488" s="4">
        <v>390248</v>
      </c>
      <c r="C488" t="s">
        <v>468</v>
      </c>
      <c r="D488">
        <v>10</v>
      </c>
    </row>
    <row r="489" spans="1:4" x14ac:dyDescent="0.25">
      <c r="A489" t="s">
        <v>403</v>
      </c>
      <c r="B489" s="4">
        <v>390248</v>
      </c>
      <c r="C489" t="s">
        <v>469</v>
      </c>
      <c r="D489">
        <v>15</v>
      </c>
    </row>
    <row r="490" spans="1:4" x14ac:dyDescent="0.25">
      <c r="A490" t="s">
        <v>462</v>
      </c>
      <c r="B490" s="4">
        <v>390248</v>
      </c>
      <c r="C490" t="s">
        <v>468</v>
      </c>
      <c r="D490">
        <v>10</v>
      </c>
    </row>
    <row r="491" spans="1:4" x14ac:dyDescent="0.25">
      <c r="A491" t="s">
        <v>394</v>
      </c>
      <c r="B491" s="4">
        <v>390249</v>
      </c>
      <c r="C491" t="s">
        <v>466</v>
      </c>
      <c r="D491">
        <v>14</v>
      </c>
    </row>
    <row r="492" spans="1:4" x14ac:dyDescent="0.25">
      <c r="A492" t="s">
        <v>379</v>
      </c>
      <c r="B492" s="4">
        <v>390249</v>
      </c>
      <c r="C492" t="s">
        <v>474</v>
      </c>
      <c r="D492">
        <v>20</v>
      </c>
    </row>
    <row r="493" spans="1:4" x14ac:dyDescent="0.25">
      <c r="A493" t="s">
        <v>433</v>
      </c>
      <c r="B493" s="4">
        <v>390250</v>
      </c>
      <c r="C493" t="s">
        <v>473</v>
      </c>
      <c r="D493">
        <v>18</v>
      </c>
    </row>
    <row r="494" spans="1:4" x14ac:dyDescent="0.25">
      <c r="A494" t="s">
        <v>384</v>
      </c>
      <c r="B494" s="4">
        <v>390250</v>
      </c>
      <c r="C494" t="s">
        <v>470</v>
      </c>
      <c r="D494">
        <v>14</v>
      </c>
    </row>
    <row r="495" spans="1:4" x14ac:dyDescent="0.25">
      <c r="A495" t="s">
        <v>357</v>
      </c>
      <c r="B495" s="4">
        <v>390250</v>
      </c>
      <c r="C495" t="s">
        <v>472</v>
      </c>
      <c r="D495">
        <v>8</v>
      </c>
    </row>
    <row r="496" spans="1:4" x14ac:dyDescent="0.25">
      <c r="A496" t="s">
        <v>342</v>
      </c>
      <c r="B496" s="4">
        <v>390250</v>
      </c>
      <c r="C496" t="s">
        <v>472</v>
      </c>
      <c r="D496">
        <v>12</v>
      </c>
    </row>
    <row r="497" spans="1:4" x14ac:dyDescent="0.25">
      <c r="A497" t="s">
        <v>280</v>
      </c>
      <c r="B497" s="4">
        <v>390250</v>
      </c>
      <c r="C497" t="s">
        <v>474</v>
      </c>
      <c r="D497">
        <v>2</v>
      </c>
    </row>
    <row r="498" spans="1:4" x14ac:dyDescent="0.25">
      <c r="A498" t="s">
        <v>290</v>
      </c>
      <c r="B498" s="4">
        <v>390251</v>
      </c>
      <c r="C498" t="s">
        <v>474</v>
      </c>
      <c r="D498">
        <v>19</v>
      </c>
    </row>
    <row r="499" spans="1:4" x14ac:dyDescent="0.25">
      <c r="A499" t="s">
        <v>412</v>
      </c>
      <c r="B499" s="4">
        <v>390251</v>
      </c>
      <c r="C499" t="s">
        <v>471</v>
      </c>
      <c r="D499">
        <v>18</v>
      </c>
    </row>
    <row r="500" spans="1:4" x14ac:dyDescent="0.25">
      <c r="A500" t="s">
        <v>452</v>
      </c>
      <c r="B500" s="4">
        <v>390251</v>
      </c>
      <c r="C500" t="s">
        <v>475</v>
      </c>
      <c r="D500">
        <v>14</v>
      </c>
    </row>
    <row r="501" spans="1:4" x14ac:dyDescent="0.25">
      <c r="A501" t="s">
        <v>395</v>
      </c>
      <c r="B501" s="4">
        <v>390251</v>
      </c>
      <c r="C501" t="s">
        <v>472</v>
      </c>
      <c r="D501">
        <v>15</v>
      </c>
    </row>
    <row r="502" spans="1:4" x14ac:dyDescent="0.25">
      <c r="A502" t="s">
        <v>336</v>
      </c>
      <c r="B502" s="4">
        <v>390251</v>
      </c>
      <c r="C502" t="s">
        <v>472</v>
      </c>
      <c r="D502">
        <v>2</v>
      </c>
    </row>
    <row r="503" spans="1:4" x14ac:dyDescent="0.25">
      <c r="A503" t="s">
        <v>319</v>
      </c>
      <c r="B503" s="4">
        <v>390252</v>
      </c>
      <c r="C503" t="s">
        <v>471</v>
      </c>
      <c r="D503">
        <v>13</v>
      </c>
    </row>
    <row r="504" spans="1:4" x14ac:dyDescent="0.25">
      <c r="A504" t="s">
        <v>279</v>
      </c>
      <c r="B504" s="4">
        <v>390252</v>
      </c>
      <c r="C504" t="s">
        <v>473</v>
      </c>
      <c r="D504">
        <v>7</v>
      </c>
    </row>
    <row r="505" spans="1:4" x14ac:dyDescent="0.25">
      <c r="A505" t="s">
        <v>295</v>
      </c>
      <c r="B505" s="4">
        <v>390253</v>
      </c>
      <c r="C505" t="s">
        <v>466</v>
      </c>
      <c r="D505">
        <v>12</v>
      </c>
    </row>
    <row r="506" spans="1:4" x14ac:dyDescent="0.25">
      <c r="A506" t="s">
        <v>330</v>
      </c>
      <c r="B506" s="4">
        <v>390253</v>
      </c>
      <c r="C506" t="s">
        <v>468</v>
      </c>
      <c r="D506">
        <v>1</v>
      </c>
    </row>
    <row r="507" spans="1:4" x14ac:dyDescent="0.25">
      <c r="A507" t="s">
        <v>390</v>
      </c>
      <c r="B507" s="4">
        <v>390253</v>
      </c>
      <c r="C507" t="s">
        <v>471</v>
      </c>
      <c r="D507">
        <v>5</v>
      </c>
    </row>
    <row r="508" spans="1:4" x14ac:dyDescent="0.25">
      <c r="A508" t="s">
        <v>422</v>
      </c>
      <c r="B508" s="4">
        <v>390253</v>
      </c>
      <c r="C508" t="s">
        <v>473</v>
      </c>
      <c r="D508">
        <v>20</v>
      </c>
    </row>
    <row r="509" spans="1:4" x14ac:dyDescent="0.25">
      <c r="A509" t="s">
        <v>405</v>
      </c>
      <c r="B509" s="4">
        <v>390255</v>
      </c>
      <c r="C509" t="s">
        <v>475</v>
      </c>
      <c r="D509">
        <v>6</v>
      </c>
    </row>
    <row r="510" spans="1:4" x14ac:dyDescent="0.25">
      <c r="A510" t="s">
        <v>394</v>
      </c>
      <c r="B510" s="4">
        <v>390255</v>
      </c>
      <c r="C510" t="s">
        <v>470</v>
      </c>
      <c r="D510">
        <v>14</v>
      </c>
    </row>
    <row r="511" spans="1:4" x14ac:dyDescent="0.25">
      <c r="A511" t="s">
        <v>349</v>
      </c>
      <c r="B511" s="4">
        <v>390256</v>
      </c>
      <c r="C511" t="s">
        <v>472</v>
      </c>
      <c r="D511">
        <v>6</v>
      </c>
    </row>
    <row r="512" spans="1:4" x14ac:dyDescent="0.25">
      <c r="A512" t="s">
        <v>320</v>
      </c>
      <c r="B512" s="4">
        <v>390256</v>
      </c>
      <c r="C512" t="s">
        <v>466</v>
      </c>
      <c r="D512">
        <v>19</v>
      </c>
    </row>
    <row r="513" spans="1:4" x14ac:dyDescent="0.25">
      <c r="A513" t="s">
        <v>449</v>
      </c>
      <c r="B513" s="4">
        <v>390257</v>
      </c>
      <c r="C513" t="s">
        <v>467</v>
      </c>
      <c r="D513">
        <v>8</v>
      </c>
    </row>
    <row r="514" spans="1:4" x14ac:dyDescent="0.25">
      <c r="A514" t="s">
        <v>461</v>
      </c>
      <c r="B514" s="4">
        <v>390257</v>
      </c>
      <c r="C514" t="s">
        <v>471</v>
      </c>
      <c r="D514">
        <v>15</v>
      </c>
    </row>
    <row r="515" spans="1:4" x14ac:dyDescent="0.25">
      <c r="A515" t="s">
        <v>413</v>
      </c>
      <c r="B515" s="4">
        <v>390258</v>
      </c>
      <c r="C515" t="s">
        <v>466</v>
      </c>
      <c r="D515">
        <v>17</v>
      </c>
    </row>
    <row r="516" spans="1:4" x14ac:dyDescent="0.25">
      <c r="A516" t="s">
        <v>461</v>
      </c>
      <c r="B516" s="4">
        <v>390258</v>
      </c>
      <c r="C516" t="s">
        <v>469</v>
      </c>
      <c r="D516">
        <v>19</v>
      </c>
    </row>
    <row r="517" spans="1:4" x14ac:dyDescent="0.25">
      <c r="A517" t="s">
        <v>388</v>
      </c>
      <c r="B517" s="4">
        <v>390259</v>
      </c>
      <c r="C517" t="s">
        <v>472</v>
      </c>
      <c r="D517">
        <v>3</v>
      </c>
    </row>
    <row r="518" spans="1:4" x14ac:dyDescent="0.25">
      <c r="A518" t="s">
        <v>413</v>
      </c>
      <c r="B518" s="4">
        <v>390259</v>
      </c>
      <c r="C518" t="s">
        <v>470</v>
      </c>
      <c r="D518">
        <v>10</v>
      </c>
    </row>
    <row r="519" spans="1:4" x14ac:dyDescent="0.25">
      <c r="A519" t="s">
        <v>291</v>
      </c>
      <c r="B519" s="4">
        <v>390259</v>
      </c>
      <c r="C519" t="s">
        <v>474</v>
      </c>
      <c r="D519">
        <v>4</v>
      </c>
    </row>
    <row r="520" spans="1:4" x14ac:dyDescent="0.25">
      <c r="A520" t="s">
        <v>347</v>
      </c>
      <c r="B520" s="4">
        <v>390259</v>
      </c>
      <c r="C520" t="s">
        <v>475</v>
      </c>
      <c r="D520">
        <v>14</v>
      </c>
    </row>
    <row r="521" spans="1:4" x14ac:dyDescent="0.25">
      <c r="A521" t="s">
        <v>351</v>
      </c>
      <c r="B521" s="4">
        <v>390259</v>
      </c>
      <c r="C521" t="s">
        <v>474</v>
      </c>
      <c r="D521">
        <v>5</v>
      </c>
    </row>
    <row r="522" spans="1:4" x14ac:dyDescent="0.25">
      <c r="A522" t="s">
        <v>431</v>
      </c>
      <c r="B522" s="4">
        <v>390260</v>
      </c>
      <c r="C522" t="s">
        <v>473</v>
      </c>
      <c r="D522">
        <v>1</v>
      </c>
    </row>
    <row r="523" spans="1:4" x14ac:dyDescent="0.25">
      <c r="A523" t="s">
        <v>331</v>
      </c>
      <c r="B523" s="4">
        <v>390260</v>
      </c>
      <c r="C523" t="s">
        <v>471</v>
      </c>
      <c r="D523">
        <v>15</v>
      </c>
    </row>
    <row r="524" spans="1:4" x14ac:dyDescent="0.25">
      <c r="A524" t="s">
        <v>279</v>
      </c>
      <c r="B524" s="4">
        <v>390260</v>
      </c>
      <c r="C524" t="s">
        <v>467</v>
      </c>
      <c r="D524">
        <v>2</v>
      </c>
    </row>
    <row r="525" spans="1:4" x14ac:dyDescent="0.25">
      <c r="A525" t="s">
        <v>368</v>
      </c>
      <c r="B525" s="4">
        <v>390260</v>
      </c>
      <c r="C525" t="s">
        <v>469</v>
      </c>
      <c r="D525">
        <v>7</v>
      </c>
    </row>
    <row r="526" spans="1:4" x14ac:dyDescent="0.25">
      <c r="A526" t="s">
        <v>409</v>
      </c>
      <c r="B526" s="4">
        <v>390261</v>
      </c>
      <c r="C526" t="s">
        <v>475</v>
      </c>
      <c r="D526">
        <v>5</v>
      </c>
    </row>
    <row r="527" spans="1:4" x14ac:dyDescent="0.25">
      <c r="A527" t="s">
        <v>429</v>
      </c>
      <c r="B527" s="4">
        <v>390261</v>
      </c>
      <c r="C527" t="s">
        <v>473</v>
      </c>
      <c r="D527">
        <v>19</v>
      </c>
    </row>
    <row r="528" spans="1:4" x14ac:dyDescent="0.25">
      <c r="A528" t="s">
        <v>275</v>
      </c>
      <c r="B528" s="4">
        <v>390261</v>
      </c>
      <c r="C528" t="s">
        <v>466</v>
      </c>
      <c r="D528">
        <v>15</v>
      </c>
    </row>
    <row r="529" spans="1:5" x14ac:dyDescent="0.25">
      <c r="A529" t="s">
        <v>365</v>
      </c>
      <c r="B529" s="4">
        <v>390261</v>
      </c>
      <c r="C529" t="s">
        <v>473</v>
      </c>
      <c r="D529">
        <v>13</v>
      </c>
    </row>
    <row r="530" spans="1:5" x14ac:dyDescent="0.25">
      <c r="A530" t="s">
        <v>371</v>
      </c>
      <c r="B530" s="4">
        <v>390261</v>
      </c>
      <c r="C530" t="s">
        <v>475</v>
      </c>
      <c r="D530">
        <v>16</v>
      </c>
    </row>
    <row r="531" spans="1:5" x14ac:dyDescent="0.25">
      <c r="A531" t="s">
        <v>315</v>
      </c>
      <c r="B531" s="4">
        <v>390261</v>
      </c>
      <c r="C531" t="s">
        <v>471</v>
      </c>
      <c r="D531">
        <v>19</v>
      </c>
    </row>
    <row r="532" spans="1:5" x14ac:dyDescent="0.25">
      <c r="A532" t="s">
        <v>440</v>
      </c>
      <c r="B532" s="4">
        <v>390261</v>
      </c>
      <c r="C532" t="s">
        <v>470</v>
      </c>
      <c r="D532">
        <v>10</v>
      </c>
    </row>
    <row r="533" spans="1:5" x14ac:dyDescent="0.25">
      <c r="A533" t="s">
        <v>385</v>
      </c>
      <c r="B533" s="4">
        <v>390263</v>
      </c>
      <c r="C533" t="s">
        <v>475</v>
      </c>
      <c r="D533">
        <v>11</v>
      </c>
    </row>
    <row r="534" spans="1:5" x14ac:dyDescent="0.25">
      <c r="A534" t="s">
        <v>277</v>
      </c>
      <c r="B534" s="4">
        <v>390263</v>
      </c>
      <c r="C534" t="s">
        <v>470</v>
      </c>
      <c r="D534">
        <v>6</v>
      </c>
    </row>
    <row r="535" spans="1:5" x14ac:dyDescent="0.25">
      <c r="A535" t="s">
        <v>382</v>
      </c>
      <c r="B535" s="4">
        <v>390264</v>
      </c>
      <c r="C535" t="s">
        <v>474</v>
      </c>
      <c r="D535">
        <v>19</v>
      </c>
    </row>
    <row r="536" spans="1:5" x14ac:dyDescent="0.25">
      <c r="A536" t="s">
        <v>337</v>
      </c>
      <c r="B536" s="4">
        <v>390264</v>
      </c>
      <c r="C536" t="s">
        <v>475</v>
      </c>
      <c r="D536">
        <v>9</v>
      </c>
    </row>
    <row r="537" spans="1:5" x14ac:dyDescent="0.25">
      <c r="A537" t="s">
        <v>455</v>
      </c>
      <c r="B537" s="4">
        <v>390265</v>
      </c>
      <c r="C537" t="s">
        <v>467</v>
      </c>
      <c r="D537">
        <v>19</v>
      </c>
    </row>
    <row r="538" spans="1:5" x14ac:dyDescent="0.25">
      <c r="A538" t="s">
        <v>399</v>
      </c>
      <c r="B538" s="4">
        <v>390265</v>
      </c>
      <c r="C538" t="s">
        <v>473</v>
      </c>
      <c r="D538">
        <v>2</v>
      </c>
    </row>
    <row r="539" spans="1:5" x14ac:dyDescent="0.25">
      <c r="A539" t="s">
        <v>407</v>
      </c>
      <c r="B539" s="4">
        <v>390265</v>
      </c>
      <c r="C539" t="s">
        <v>471</v>
      </c>
      <c r="D539">
        <v>4</v>
      </c>
    </row>
    <row r="540" spans="1:5" x14ac:dyDescent="0.25">
      <c r="A540" t="s">
        <v>365</v>
      </c>
      <c r="B540" s="4">
        <v>390265</v>
      </c>
      <c r="C540" t="s">
        <v>466</v>
      </c>
      <c r="D540">
        <v>18</v>
      </c>
    </row>
    <row r="541" spans="1:5" x14ac:dyDescent="0.25">
      <c r="A541" t="s">
        <v>273</v>
      </c>
      <c r="B541" s="4">
        <v>390265</v>
      </c>
      <c r="C541" t="s">
        <v>475</v>
      </c>
      <c r="D541">
        <v>2</v>
      </c>
    </row>
    <row r="542" spans="1:5" x14ac:dyDescent="0.25">
      <c r="A542" t="s">
        <v>439</v>
      </c>
      <c r="B542" s="4">
        <v>390266</v>
      </c>
      <c r="C542" t="s">
        <v>475</v>
      </c>
      <c r="D542">
        <v>17</v>
      </c>
    </row>
    <row r="543" spans="1:5" x14ac:dyDescent="0.25">
      <c r="A543" t="s">
        <v>437</v>
      </c>
      <c r="B543" s="4">
        <v>390266</v>
      </c>
      <c r="C543" t="s">
        <v>469</v>
      </c>
      <c r="D543">
        <v>19</v>
      </c>
      <c r="E543" s="6">
        <v>0.06</v>
      </c>
    </row>
    <row r="544" spans="1:5" x14ac:dyDescent="0.25">
      <c r="A544" t="s">
        <v>442</v>
      </c>
      <c r="B544" s="4">
        <v>390266</v>
      </c>
      <c r="C544" t="s">
        <v>472</v>
      </c>
      <c r="D544">
        <v>16</v>
      </c>
      <c r="E544" s="6">
        <v>0.15</v>
      </c>
    </row>
    <row r="545" spans="1:5" x14ac:dyDescent="0.25">
      <c r="A545" t="s">
        <v>388</v>
      </c>
      <c r="B545" s="4">
        <v>390266</v>
      </c>
      <c r="C545" t="s">
        <v>470</v>
      </c>
      <c r="D545">
        <v>11</v>
      </c>
    </row>
    <row r="546" spans="1:5" x14ac:dyDescent="0.25">
      <c r="A546" t="s">
        <v>278</v>
      </c>
      <c r="B546" s="4">
        <v>390266</v>
      </c>
      <c r="C546" t="s">
        <v>466</v>
      </c>
      <c r="D546">
        <v>18</v>
      </c>
    </row>
    <row r="547" spans="1:5" x14ac:dyDescent="0.25">
      <c r="A547" t="s">
        <v>313</v>
      </c>
      <c r="B547" s="4">
        <v>390266</v>
      </c>
      <c r="C547" t="s">
        <v>473</v>
      </c>
      <c r="D547">
        <v>14</v>
      </c>
    </row>
    <row r="548" spans="1:5" x14ac:dyDescent="0.25">
      <c r="A548" t="s">
        <v>300</v>
      </c>
      <c r="B548" s="4">
        <v>390266</v>
      </c>
      <c r="C548" t="s">
        <v>471</v>
      </c>
      <c r="D548">
        <v>17</v>
      </c>
    </row>
    <row r="549" spans="1:5" x14ac:dyDescent="0.25">
      <c r="A549" t="s">
        <v>438</v>
      </c>
      <c r="B549" s="4">
        <v>390266</v>
      </c>
      <c r="C549" t="s">
        <v>468</v>
      </c>
      <c r="D549">
        <v>14</v>
      </c>
    </row>
    <row r="550" spans="1:5" x14ac:dyDescent="0.25">
      <c r="A550" t="s">
        <v>425</v>
      </c>
      <c r="B550" s="4">
        <v>390267</v>
      </c>
      <c r="C550" t="s">
        <v>472</v>
      </c>
      <c r="D550">
        <v>16</v>
      </c>
    </row>
    <row r="551" spans="1:5" x14ac:dyDescent="0.25">
      <c r="A551" t="s">
        <v>302</v>
      </c>
      <c r="B551" s="4">
        <v>390267</v>
      </c>
      <c r="C551" t="s">
        <v>467</v>
      </c>
      <c r="D551">
        <v>3</v>
      </c>
    </row>
    <row r="552" spans="1:5" x14ac:dyDescent="0.25">
      <c r="A552" t="s">
        <v>327</v>
      </c>
      <c r="B552" s="4">
        <v>390267</v>
      </c>
      <c r="C552" t="s">
        <v>470</v>
      </c>
      <c r="D552">
        <v>11</v>
      </c>
    </row>
    <row r="553" spans="1:5" x14ac:dyDescent="0.25">
      <c r="A553" t="s">
        <v>369</v>
      </c>
      <c r="B553" s="4">
        <v>390267</v>
      </c>
      <c r="C553" t="s">
        <v>474</v>
      </c>
      <c r="D553">
        <v>15</v>
      </c>
    </row>
    <row r="554" spans="1:5" x14ac:dyDescent="0.25">
      <c r="A554" t="s">
        <v>439</v>
      </c>
      <c r="B554" s="4">
        <v>390268</v>
      </c>
      <c r="C554" t="s">
        <v>473</v>
      </c>
      <c r="D554">
        <v>10</v>
      </c>
    </row>
    <row r="555" spans="1:5" x14ac:dyDescent="0.25">
      <c r="A555" t="s">
        <v>431</v>
      </c>
      <c r="B555" s="4">
        <v>390268</v>
      </c>
      <c r="C555" t="s">
        <v>470</v>
      </c>
      <c r="D555">
        <v>13</v>
      </c>
    </row>
    <row r="556" spans="1:5" x14ac:dyDescent="0.25">
      <c r="A556" t="s">
        <v>437</v>
      </c>
      <c r="B556" s="4">
        <v>390268</v>
      </c>
      <c r="C556" t="s">
        <v>471</v>
      </c>
      <c r="D556">
        <v>20</v>
      </c>
      <c r="E556" s="6">
        <v>0.12</v>
      </c>
    </row>
    <row r="557" spans="1:5" x14ac:dyDescent="0.25">
      <c r="A557" t="s">
        <v>323</v>
      </c>
      <c r="B557" s="4">
        <v>390268</v>
      </c>
      <c r="C557" t="s">
        <v>475</v>
      </c>
      <c r="D557">
        <v>9</v>
      </c>
    </row>
    <row r="558" spans="1:5" x14ac:dyDescent="0.25">
      <c r="A558" t="s">
        <v>422</v>
      </c>
      <c r="B558" s="4">
        <v>390268</v>
      </c>
      <c r="C558" t="s">
        <v>468</v>
      </c>
      <c r="D558">
        <v>3</v>
      </c>
    </row>
    <row r="559" spans="1:5" x14ac:dyDescent="0.25">
      <c r="A559" t="s">
        <v>442</v>
      </c>
      <c r="B559" s="4">
        <v>390269</v>
      </c>
      <c r="C559" t="s">
        <v>472</v>
      </c>
      <c r="D559">
        <v>19</v>
      </c>
      <c r="E559" s="6">
        <v>0.15</v>
      </c>
    </row>
    <row r="560" spans="1:5" x14ac:dyDescent="0.25">
      <c r="A560" t="s">
        <v>371</v>
      </c>
      <c r="B560" s="4">
        <v>390269</v>
      </c>
      <c r="C560" t="s">
        <v>474</v>
      </c>
      <c r="D560">
        <v>10</v>
      </c>
    </row>
    <row r="561" spans="1:4" x14ac:dyDescent="0.25">
      <c r="A561" t="s">
        <v>389</v>
      </c>
      <c r="B561" s="4">
        <v>390269</v>
      </c>
      <c r="C561" t="s">
        <v>473</v>
      </c>
      <c r="D561">
        <v>16</v>
      </c>
    </row>
    <row r="562" spans="1:4" x14ac:dyDescent="0.25">
      <c r="A562" t="s">
        <v>313</v>
      </c>
      <c r="B562" s="4">
        <v>390270</v>
      </c>
      <c r="C562" t="s">
        <v>472</v>
      </c>
      <c r="D562">
        <v>16</v>
      </c>
    </row>
    <row r="563" spans="1:4" x14ac:dyDescent="0.25">
      <c r="A563" t="s">
        <v>295</v>
      </c>
      <c r="B563" s="4">
        <v>390271</v>
      </c>
      <c r="C563" t="s">
        <v>473</v>
      </c>
      <c r="D563">
        <v>7</v>
      </c>
    </row>
    <row r="564" spans="1:4" x14ac:dyDescent="0.25">
      <c r="A564" t="s">
        <v>326</v>
      </c>
      <c r="B564" s="4">
        <v>390271</v>
      </c>
      <c r="C564" t="s">
        <v>468</v>
      </c>
      <c r="D564">
        <v>14</v>
      </c>
    </row>
    <row r="565" spans="1:4" x14ac:dyDescent="0.25">
      <c r="A565" t="s">
        <v>310</v>
      </c>
      <c r="B565" s="4">
        <v>390272</v>
      </c>
      <c r="C565" t="s">
        <v>471</v>
      </c>
      <c r="D565">
        <v>1</v>
      </c>
    </row>
    <row r="566" spans="1:4" x14ac:dyDescent="0.25">
      <c r="A566" t="s">
        <v>458</v>
      </c>
      <c r="B566" s="4">
        <v>390272</v>
      </c>
      <c r="C566" t="s">
        <v>470</v>
      </c>
      <c r="D566">
        <v>6</v>
      </c>
    </row>
    <row r="567" spans="1:4" x14ac:dyDescent="0.25">
      <c r="A567" t="s">
        <v>353</v>
      </c>
      <c r="B567" s="4">
        <v>390272</v>
      </c>
      <c r="C567" t="s">
        <v>469</v>
      </c>
      <c r="D567">
        <v>13</v>
      </c>
    </row>
    <row r="568" spans="1:4" x14ac:dyDescent="0.25">
      <c r="A568" t="s">
        <v>356</v>
      </c>
      <c r="B568" s="4">
        <v>390272</v>
      </c>
      <c r="C568" t="s">
        <v>470</v>
      </c>
      <c r="D568">
        <v>14</v>
      </c>
    </row>
    <row r="569" spans="1:4" x14ac:dyDescent="0.25">
      <c r="A569" t="s">
        <v>323</v>
      </c>
      <c r="B569" s="4">
        <v>390273</v>
      </c>
      <c r="C569" t="s">
        <v>469</v>
      </c>
      <c r="D569">
        <v>18</v>
      </c>
    </row>
    <row r="570" spans="1:4" x14ac:dyDescent="0.25">
      <c r="A570" t="s">
        <v>326</v>
      </c>
      <c r="B570" s="4">
        <v>390273</v>
      </c>
      <c r="C570" t="s">
        <v>469</v>
      </c>
      <c r="D570">
        <v>9</v>
      </c>
    </row>
    <row r="571" spans="1:4" x14ac:dyDescent="0.25">
      <c r="A571" t="s">
        <v>310</v>
      </c>
      <c r="B571" s="4">
        <v>390274</v>
      </c>
      <c r="C571" t="s">
        <v>470</v>
      </c>
      <c r="D571">
        <v>5</v>
      </c>
    </row>
    <row r="572" spans="1:4" x14ac:dyDescent="0.25">
      <c r="A572" t="s">
        <v>376</v>
      </c>
      <c r="B572" s="4">
        <v>390275</v>
      </c>
      <c r="C572" t="s">
        <v>474</v>
      </c>
      <c r="D572">
        <v>11</v>
      </c>
    </row>
    <row r="573" spans="1:4" x14ac:dyDescent="0.25">
      <c r="A573" t="s">
        <v>282</v>
      </c>
      <c r="B573" s="4">
        <v>390275</v>
      </c>
      <c r="C573" t="s">
        <v>468</v>
      </c>
      <c r="D573">
        <v>8</v>
      </c>
    </row>
    <row r="574" spans="1:4" x14ac:dyDescent="0.25">
      <c r="A574" t="s">
        <v>273</v>
      </c>
      <c r="B574" s="4">
        <v>390275</v>
      </c>
      <c r="C574" t="s">
        <v>467</v>
      </c>
      <c r="D574">
        <v>10</v>
      </c>
    </row>
    <row r="575" spans="1:4" x14ac:dyDescent="0.25">
      <c r="A575" t="s">
        <v>275</v>
      </c>
      <c r="B575" s="4">
        <v>390276</v>
      </c>
      <c r="C575" t="s">
        <v>475</v>
      </c>
      <c r="D575">
        <v>14</v>
      </c>
    </row>
    <row r="576" spans="1:4" x14ac:dyDescent="0.25">
      <c r="A576" t="s">
        <v>274</v>
      </c>
      <c r="B576" s="4">
        <v>390276</v>
      </c>
      <c r="C576" t="s">
        <v>474</v>
      </c>
      <c r="D576">
        <v>11</v>
      </c>
    </row>
    <row r="577" spans="1:4" x14ac:dyDescent="0.25">
      <c r="A577" t="s">
        <v>440</v>
      </c>
      <c r="B577" s="4">
        <v>390276</v>
      </c>
      <c r="C577" t="s">
        <v>471</v>
      </c>
      <c r="D577">
        <v>1</v>
      </c>
    </row>
    <row r="578" spans="1:4" x14ac:dyDescent="0.25">
      <c r="A578" t="s">
        <v>336</v>
      </c>
      <c r="B578" s="4">
        <v>390276</v>
      </c>
      <c r="C578" t="s">
        <v>473</v>
      </c>
      <c r="D578">
        <v>1</v>
      </c>
    </row>
    <row r="579" spans="1:4" x14ac:dyDescent="0.25">
      <c r="A579" t="s">
        <v>434</v>
      </c>
      <c r="B579" s="4">
        <v>390276</v>
      </c>
      <c r="C579" t="s">
        <v>468</v>
      </c>
      <c r="D579">
        <v>17</v>
      </c>
    </row>
    <row r="580" spans="1:4" x14ac:dyDescent="0.25">
      <c r="A580" t="s">
        <v>393</v>
      </c>
      <c r="B580" s="4">
        <v>390276</v>
      </c>
      <c r="C580" t="s">
        <v>475</v>
      </c>
      <c r="D580">
        <v>2</v>
      </c>
    </row>
    <row r="581" spans="1:4" x14ac:dyDescent="0.25">
      <c r="A581" t="s">
        <v>456</v>
      </c>
      <c r="B581" s="4">
        <v>390276</v>
      </c>
      <c r="C581" t="s">
        <v>474</v>
      </c>
      <c r="D581">
        <v>11</v>
      </c>
    </row>
    <row r="582" spans="1:4" x14ac:dyDescent="0.25">
      <c r="A582" t="s">
        <v>459</v>
      </c>
      <c r="B582" s="4">
        <v>390277</v>
      </c>
      <c r="C582" t="s">
        <v>466</v>
      </c>
      <c r="D582">
        <v>2</v>
      </c>
    </row>
    <row r="583" spans="1:4" x14ac:dyDescent="0.25">
      <c r="A583" t="s">
        <v>431</v>
      </c>
      <c r="B583" s="4">
        <v>390278</v>
      </c>
      <c r="C583" t="s">
        <v>471</v>
      </c>
      <c r="D583">
        <v>2</v>
      </c>
    </row>
    <row r="584" spans="1:4" x14ac:dyDescent="0.25">
      <c r="A584" t="s">
        <v>402</v>
      </c>
      <c r="B584" s="4">
        <v>390278</v>
      </c>
      <c r="C584" t="s">
        <v>467</v>
      </c>
      <c r="D584">
        <v>13</v>
      </c>
    </row>
    <row r="585" spans="1:4" x14ac:dyDescent="0.25">
      <c r="A585" t="s">
        <v>320</v>
      </c>
      <c r="B585" s="4">
        <v>390278</v>
      </c>
      <c r="C585" t="s">
        <v>474</v>
      </c>
      <c r="D585">
        <v>7</v>
      </c>
    </row>
    <row r="586" spans="1:4" x14ac:dyDescent="0.25">
      <c r="A586" t="s">
        <v>430</v>
      </c>
      <c r="B586" s="4">
        <v>390279</v>
      </c>
      <c r="C586" t="s">
        <v>472</v>
      </c>
      <c r="D586">
        <v>5</v>
      </c>
    </row>
    <row r="587" spans="1:4" x14ac:dyDescent="0.25">
      <c r="A587" t="s">
        <v>276</v>
      </c>
      <c r="B587" s="4">
        <v>390279</v>
      </c>
      <c r="C587" t="s">
        <v>471</v>
      </c>
      <c r="D587">
        <v>15</v>
      </c>
    </row>
    <row r="588" spans="1:4" x14ac:dyDescent="0.25">
      <c r="A588" t="s">
        <v>286</v>
      </c>
      <c r="B588" s="4">
        <v>390280</v>
      </c>
      <c r="C588" t="s">
        <v>475</v>
      </c>
      <c r="D588">
        <v>2</v>
      </c>
    </row>
    <row r="589" spans="1:4" x14ac:dyDescent="0.25">
      <c r="A589" t="s">
        <v>370</v>
      </c>
      <c r="B589" s="4">
        <v>390280</v>
      </c>
      <c r="C589" t="s">
        <v>472</v>
      </c>
      <c r="D589">
        <v>3</v>
      </c>
    </row>
    <row r="590" spans="1:4" x14ac:dyDescent="0.25">
      <c r="A590" t="s">
        <v>307</v>
      </c>
      <c r="B590" s="4">
        <v>390280</v>
      </c>
      <c r="C590" t="s">
        <v>474</v>
      </c>
      <c r="D590">
        <v>3</v>
      </c>
    </row>
    <row r="591" spans="1:4" x14ac:dyDescent="0.25">
      <c r="A591" t="s">
        <v>274</v>
      </c>
      <c r="B591" s="4">
        <v>390280</v>
      </c>
      <c r="C591" t="s">
        <v>469</v>
      </c>
      <c r="D591">
        <v>10</v>
      </c>
    </row>
    <row r="592" spans="1:4" x14ac:dyDescent="0.25">
      <c r="A592" t="s">
        <v>352</v>
      </c>
      <c r="B592" s="4">
        <v>390280</v>
      </c>
      <c r="C592" t="s">
        <v>473</v>
      </c>
      <c r="D592">
        <v>4</v>
      </c>
    </row>
    <row r="593" spans="1:4" x14ac:dyDescent="0.25">
      <c r="A593" t="s">
        <v>283</v>
      </c>
      <c r="B593" s="4">
        <v>390283</v>
      </c>
      <c r="C593" t="s">
        <v>467</v>
      </c>
      <c r="D593">
        <v>3</v>
      </c>
    </row>
    <row r="594" spans="1:4" x14ac:dyDescent="0.25">
      <c r="A594" t="s">
        <v>441</v>
      </c>
      <c r="B594" s="4">
        <v>390283</v>
      </c>
      <c r="C594" t="s">
        <v>472</v>
      </c>
      <c r="D594">
        <v>17</v>
      </c>
    </row>
    <row r="595" spans="1:4" x14ac:dyDescent="0.25">
      <c r="A595" t="s">
        <v>462</v>
      </c>
      <c r="B595" s="4">
        <v>390283</v>
      </c>
      <c r="C595" t="s">
        <v>474</v>
      </c>
      <c r="D595">
        <v>7</v>
      </c>
    </row>
    <row r="596" spans="1:4" x14ac:dyDescent="0.25">
      <c r="A596" t="s">
        <v>300</v>
      </c>
      <c r="B596" s="4">
        <v>390283</v>
      </c>
      <c r="C596" t="s">
        <v>466</v>
      </c>
      <c r="D596">
        <v>8</v>
      </c>
    </row>
    <row r="597" spans="1:4" x14ac:dyDescent="0.25">
      <c r="A597" t="s">
        <v>341</v>
      </c>
      <c r="B597" s="4">
        <v>390284</v>
      </c>
      <c r="C597" t="s">
        <v>472</v>
      </c>
      <c r="D597">
        <v>12</v>
      </c>
    </row>
    <row r="598" spans="1:4" x14ac:dyDescent="0.25">
      <c r="A598" t="s">
        <v>344</v>
      </c>
      <c r="B598" s="4">
        <v>390284</v>
      </c>
      <c r="C598" t="s">
        <v>467</v>
      </c>
      <c r="D598">
        <v>4</v>
      </c>
    </row>
    <row r="599" spans="1:4" x14ac:dyDescent="0.25">
      <c r="A599" t="s">
        <v>332</v>
      </c>
      <c r="B599" s="4">
        <v>390284</v>
      </c>
      <c r="C599" t="s">
        <v>473</v>
      </c>
      <c r="D599">
        <v>4</v>
      </c>
    </row>
    <row r="600" spans="1:4" x14ac:dyDescent="0.25">
      <c r="A600" t="s">
        <v>314</v>
      </c>
      <c r="B600" s="4">
        <v>390284</v>
      </c>
      <c r="C600" t="s">
        <v>471</v>
      </c>
      <c r="D600">
        <v>4</v>
      </c>
    </row>
    <row r="601" spans="1:4" x14ac:dyDescent="0.25">
      <c r="A601" t="s">
        <v>365</v>
      </c>
      <c r="B601" s="4">
        <v>390284</v>
      </c>
      <c r="C601" t="s">
        <v>472</v>
      </c>
      <c r="D601">
        <v>2</v>
      </c>
    </row>
    <row r="602" spans="1:4" x14ac:dyDescent="0.25">
      <c r="A602" t="s">
        <v>336</v>
      </c>
      <c r="B602" s="4">
        <v>390284</v>
      </c>
      <c r="C602" t="s">
        <v>475</v>
      </c>
      <c r="D602">
        <v>3</v>
      </c>
    </row>
    <row r="603" spans="1:4" x14ac:dyDescent="0.25">
      <c r="A603" t="s">
        <v>451</v>
      </c>
      <c r="B603" s="4">
        <v>390285</v>
      </c>
      <c r="C603" t="s">
        <v>472</v>
      </c>
      <c r="D603">
        <v>15</v>
      </c>
    </row>
    <row r="604" spans="1:4" x14ac:dyDescent="0.25">
      <c r="A604" t="s">
        <v>432</v>
      </c>
      <c r="B604" s="4">
        <v>390285</v>
      </c>
      <c r="C604" t="s">
        <v>467</v>
      </c>
      <c r="D604">
        <v>3</v>
      </c>
    </row>
    <row r="605" spans="1:4" x14ac:dyDescent="0.25">
      <c r="A605" t="s">
        <v>305</v>
      </c>
      <c r="B605" s="4">
        <v>390285</v>
      </c>
      <c r="C605" t="s">
        <v>468</v>
      </c>
      <c r="D605">
        <v>19</v>
      </c>
    </row>
    <row r="606" spans="1:4" x14ac:dyDescent="0.25">
      <c r="A606" t="s">
        <v>447</v>
      </c>
      <c r="B606" s="4">
        <v>390285</v>
      </c>
      <c r="C606" t="s">
        <v>472</v>
      </c>
      <c r="D606">
        <v>9</v>
      </c>
    </row>
    <row r="607" spans="1:4" x14ac:dyDescent="0.25">
      <c r="A607" t="s">
        <v>415</v>
      </c>
      <c r="B607" s="4">
        <v>390285</v>
      </c>
      <c r="C607" t="s">
        <v>474</v>
      </c>
      <c r="D607">
        <v>2</v>
      </c>
    </row>
    <row r="608" spans="1:4" x14ac:dyDescent="0.25">
      <c r="A608" t="s">
        <v>290</v>
      </c>
      <c r="B608" s="4">
        <v>390286</v>
      </c>
      <c r="C608" t="s">
        <v>467</v>
      </c>
      <c r="D608">
        <v>17</v>
      </c>
    </row>
    <row r="609" spans="1:4" x14ac:dyDescent="0.25">
      <c r="A609" t="s">
        <v>384</v>
      </c>
      <c r="B609" s="4">
        <v>390286</v>
      </c>
      <c r="C609" t="s">
        <v>467</v>
      </c>
      <c r="D609">
        <v>1</v>
      </c>
    </row>
    <row r="610" spans="1:4" x14ac:dyDescent="0.25">
      <c r="A610" t="s">
        <v>407</v>
      </c>
      <c r="B610" s="4">
        <v>390286</v>
      </c>
      <c r="C610" t="s">
        <v>470</v>
      </c>
      <c r="D610">
        <v>18</v>
      </c>
    </row>
    <row r="611" spans="1:4" x14ac:dyDescent="0.25">
      <c r="A611" t="s">
        <v>309</v>
      </c>
      <c r="B611" s="4">
        <v>390286</v>
      </c>
      <c r="C611" t="s">
        <v>474</v>
      </c>
      <c r="D611">
        <v>12</v>
      </c>
    </row>
    <row r="612" spans="1:4" x14ac:dyDescent="0.25">
      <c r="A612" t="s">
        <v>278</v>
      </c>
      <c r="B612" s="4">
        <v>390287</v>
      </c>
      <c r="C612" t="s">
        <v>475</v>
      </c>
      <c r="D612">
        <v>1</v>
      </c>
    </row>
    <row r="613" spans="1:4" x14ac:dyDescent="0.25">
      <c r="A613" t="s">
        <v>444</v>
      </c>
      <c r="B613" s="4">
        <v>390287</v>
      </c>
      <c r="C613" t="s">
        <v>466</v>
      </c>
      <c r="D613">
        <v>12</v>
      </c>
    </row>
    <row r="614" spans="1:4" x14ac:dyDescent="0.25">
      <c r="A614" t="s">
        <v>282</v>
      </c>
      <c r="B614" s="4">
        <v>390287</v>
      </c>
      <c r="C614" t="s">
        <v>468</v>
      </c>
      <c r="D614">
        <v>8</v>
      </c>
    </row>
    <row r="615" spans="1:4" x14ac:dyDescent="0.25">
      <c r="A615" t="s">
        <v>403</v>
      </c>
      <c r="B615" s="4">
        <v>390288</v>
      </c>
      <c r="C615" t="s">
        <v>470</v>
      </c>
      <c r="D615">
        <v>18</v>
      </c>
    </row>
    <row r="616" spans="1:4" x14ac:dyDescent="0.25">
      <c r="A616" t="s">
        <v>300</v>
      </c>
      <c r="B616" s="4">
        <v>390288</v>
      </c>
      <c r="C616" t="s">
        <v>471</v>
      </c>
      <c r="D616">
        <v>5</v>
      </c>
    </row>
    <row r="617" spans="1:4" x14ac:dyDescent="0.25">
      <c r="A617" t="s">
        <v>376</v>
      </c>
      <c r="B617" s="4">
        <v>390290</v>
      </c>
      <c r="C617" t="s">
        <v>469</v>
      </c>
      <c r="D617">
        <v>16</v>
      </c>
    </row>
    <row r="618" spans="1:4" x14ac:dyDescent="0.25">
      <c r="A618" t="s">
        <v>413</v>
      </c>
      <c r="B618" s="4">
        <v>390290</v>
      </c>
      <c r="C618" t="s">
        <v>474</v>
      </c>
      <c r="D618">
        <v>16</v>
      </c>
    </row>
    <row r="619" spans="1:4" x14ac:dyDescent="0.25">
      <c r="A619" t="s">
        <v>416</v>
      </c>
      <c r="B619" s="4">
        <v>390290</v>
      </c>
      <c r="C619" t="s">
        <v>472</v>
      </c>
      <c r="D619">
        <v>6</v>
      </c>
    </row>
    <row r="620" spans="1:4" x14ac:dyDescent="0.25">
      <c r="A620" t="s">
        <v>364</v>
      </c>
      <c r="B620" s="4">
        <v>390290</v>
      </c>
      <c r="C620" t="s">
        <v>470</v>
      </c>
      <c r="D620">
        <v>13</v>
      </c>
    </row>
    <row r="621" spans="1:4" x14ac:dyDescent="0.25">
      <c r="A621" t="s">
        <v>381</v>
      </c>
      <c r="B621" s="4">
        <v>390294</v>
      </c>
      <c r="C621" t="s">
        <v>475</v>
      </c>
      <c r="D621">
        <v>16</v>
      </c>
    </row>
    <row r="622" spans="1:4" x14ac:dyDescent="0.25">
      <c r="A622" t="s">
        <v>279</v>
      </c>
      <c r="B622" s="4">
        <v>390294</v>
      </c>
      <c r="C622" t="s">
        <v>473</v>
      </c>
      <c r="D622">
        <v>5</v>
      </c>
    </row>
    <row r="623" spans="1:4" x14ac:dyDescent="0.25">
      <c r="A623" t="s">
        <v>351</v>
      </c>
      <c r="B623" s="4">
        <v>390294</v>
      </c>
      <c r="C623" t="s">
        <v>475</v>
      </c>
      <c r="D623">
        <v>10</v>
      </c>
    </row>
    <row r="624" spans="1:4" x14ac:dyDescent="0.25">
      <c r="A624" t="s">
        <v>327</v>
      </c>
      <c r="B624" s="4">
        <v>390294</v>
      </c>
      <c r="C624" t="s">
        <v>471</v>
      </c>
      <c r="D624">
        <v>8</v>
      </c>
    </row>
    <row r="625" spans="1:4" x14ac:dyDescent="0.25">
      <c r="A625" t="s">
        <v>312</v>
      </c>
      <c r="B625" s="4">
        <v>390295</v>
      </c>
      <c r="C625" t="s">
        <v>474</v>
      </c>
      <c r="D625">
        <v>19</v>
      </c>
    </row>
    <row r="626" spans="1:4" x14ac:dyDescent="0.25">
      <c r="A626" t="s">
        <v>456</v>
      </c>
      <c r="B626" s="4">
        <v>390295</v>
      </c>
      <c r="C626" t="s">
        <v>472</v>
      </c>
      <c r="D626">
        <v>10</v>
      </c>
    </row>
    <row r="627" spans="1:4" x14ac:dyDescent="0.25">
      <c r="A627" t="s">
        <v>387</v>
      </c>
      <c r="B627" s="4">
        <v>390296</v>
      </c>
      <c r="C627" t="s">
        <v>472</v>
      </c>
      <c r="D627">
        <v>4</v>
      </c>
    </row>
    <row r="628" spans="1:4" x14ac:dyDescent="0.25">
      <c r="A628" t="s">
        <v>399</v>
      </c>
      <c r="B628" s="4">
        <v>390296</v>
      </c>
      <c r="C628" t="s">
        <v>470</v>
      </c>
      <c r="D628">
        <v>18</v>
      </c>
    </row>
    <row r="629" spans="1:4" x14ac:dyDescent="0.25">
      <c r="A629" t="s">
        <v>342</v>
      </c>
      <c r="B629" s="4">
        <v>390296</v>
      </c>
      <c r="C629" t="s">
        <v>470</v>
      </c>
      <c r="D629">
        <v>19</v>
      </c>
    </row>
    <row r="630" spans="1:4" x14ac:dyDescent="0.25">
      <c r="A630" t="s">
        <v>434</v>
      </c>
      <c r="B630" s="4">
        <v>390296</v>
      </c>
      <c r="C630" t="s">
        <v>468</v>
      </c>
      <c r="D630">
        <v>6</v>
      </c>
    </row>
    <row r="631" spans="1:4" x14ac:dyDescent="0.25">
      <c r="A631" t="s">
        <v>441</v>
      </c>
      <c r="B631" s="4">
        <v>390297</v>
      </c>
      <c r="C631" t="s">
        <v>467</v>
      </c>
      <c r="D631">
        <v>11</v>
      </c>
    </row>
    <row r="632" spans="1:4" x14ac:dyDescent="0.25">
      <c r="A632" t="s">
        <v>303</v>
      </c>
      <c r="B632" s="4">
        <v>390297</v>
      </c>
      <c r="C632" t="s">
        <v>467</v>
      </c>
      <c r="D632">
        <v>11</v>
      </c>
    </row>
    <row r="633" spans="1:4" x14ac:dyDescent="0.25">
      <c r="A633" t="s">
        <v>371</v>
      </c>
      <c r="B633" s="4">
        <v>390297</v>
      </c>
      <c r="C633" t="s">
        <v>472</v>
      </c>
      <c r="D633">
        <v>11</v>
      </c>
    </row>
    <row r="634" spans="1:4" x14ac:dyDescent="0.25">
      <c r="A634" t="s">
        <v>402</v>
      </c>
      <c r="B634" s="4">
        <v>390297</v>
      </c>
      <c r="C634" t="s">
        <v>471</v>
      </c>
      <c r="D634">
        <v>5</v>
      </c>
    </row>
    <row r="635" spans="1:4" x14ac:dyDescent="0.25">
      <c r="A635" t="s">
        <v>451</v>
      </c>
      <c r="B635" s="4">
        <v>390298</v>
      </c>
      <c r="C635" t="s">
        <v>467</v>
      </c>
      <c r="D635">
        <v>7</v>
      </c>
    </row>
    <row r="636" spans="1:4" x14ac:dyDescent="0.25">
      <c r="A636" t="s">
        <v>392</v>
      </c>
      <c r="B636" s="4">
        <v>390299</v>
      </c>
      <c r="C636" t="s">
        <v>475</v>
      </c>
      <c r="D636">
        <v>1</v>
      </c>
    </row>
    <row r="637" spans="1:4" x14ac:dyDescent="0.25">
      <c r="A637" t="s">
        <v>385</v>
      </c>
      <c r="B637" s="4">
        <v>390299</v>
      </c>
      <c r="C637" t="s">
        <v>474</v>
      </c>
      <c r="D637">
        <v>8</v>
      </c>
    </row>
    <row r="638" spans="1:4" x14ac:dyDescent="0.25">
      <c r="A638" t="s">
        <v>370</v>
      </c>
      <c r="B638" s="4">
        <v>390299</v>
      </c>
      <c r="C638" t="s">
        <v>466</v>
      </c>
      <c r="D638">
        <v>3</v>
      </c>
    </row>
    <row r="639" spans="1:4" x14ac:dyDescent="0.25">
      <c r="A639" t="s">
        <v>457</v>
      </c>
      <c r="B639" s="4">
        <v>390299</v>
      </c>
      <c r="C639" t="s">
        <v>475</v>
      </c>
      <c r="D639">
        <v>11</v>
      </c>
    </row>
    <row r="640" spans="1:4" x14ac:dyDescent="0.25">
      <c r="A640" t="s">
        <v>300</v>
      </c>
      <c r="B640" s="4">
        <v>390299</v>
      </c>
      <c r="C640" t="s">
        <v>469</v>
      </c>
      <c r="D640">
        <v>19</v>
      </c>
    </row>
    <row r="641" spans="1:4" x14ac:dyDescent="0.25">
      <c r="A641" t="s">
        <v>336</v>
      </c>
      <c r="B641" s="4">
        <v>390301</v>
      </c>
      <c r="C641" t="s">
        <v>471</v>
      </c>
      <c r="D641">
        <v>9</v>
      </c>
    </row>
    <row r="642" spans="1:4" x14ac:dyDescent="0.25">
      <c r="A642" t="s">
        <v>444</v>
      </c>
      <c r="B642" s="4">
        <v>390301</v>
      </c>
      <c r="C642" t="s">
        <v>472</v>
      </c>
      <c r="D642">
        <v>16</v>
      </c>
    </row>
    <row r="643" spans="1:4" x14ac:dyDescent="0.25">
      <c r="A643" t="s">
        <v>389</v>
      </c>
      <c r="B643" s="4">
        <v>390301</v>
      </c>
      <c r="C643" t="s">
        <v>468</v>
      </c>
      <c r="D643">
        <v>2</v>
      </c>
    </row>
    <row r="644" spans="1:4" x14ac:dyDescent="0.25">
      <c r="A644" t="s">
        <v>341</v>
      </c>
      <c r="B644" s="4">
        <v>390302</v>
      </c>
      <c r="C644" t="s">
        <v>468</v>
      </c>
      <c r="D644">
        <v>18</v>
      </c>
    </row>
    <row r="645" spans="1:4" x14ac:dyDescent="0.25">
      <c r="A645" t="s">
        <v>405</v>
      </c>
      <c r="B645" s="4">
        <v>390302</v>
      </c>
      <c r="C645" t="s">
        <v>469</v>
      </c>
      <c r="D645">
        <v>6</v>
      </c>
    </row>
    <row r="646" spans="1:4" x14ac:dyDescent="0.25">
      <c r="A646" t="s">
        <v>369</v>
      </c>
      <c r="B646" s="4">
        <v>390302</v>
      </c>
      <c r="C646" t="s">
        <v>471</v>
      </c>
      <c r="D646">
        <v>4</v>
      </c>
    </row>
    <row r="647" spans="1:4" x14ac:dyDescent="0.25">
      <c r="A647" t="s">
        <v>429</v>
      </c>
      <c r="B647" s="4">
        <v>390303</v>
      </c>
      <c r="C647" t="s">
        <v>467</v>
      </c>
      <c r="D647">
        <v>7</v>
      </c>
    </row>
    <row r="648" spans="1:4" x14ac:dyDescent="0.25">
      <c r="A648" t="s">
        <v>331</v>
      </c>
      <c r="B648" s="4">
        <v>390303</v>
      </c>
      <c r="C648" t="s">
        <v>470</v>
      </c>
      <c r="D648">
        <v>10</v>
      </c>
    </row>
    <row r="649" spans="1:4" x14ac:dyDescent="0.25">
      <c r="A649" t="s">
        <v>351</v>
      </c>
      <c r="B649" s="4">
        <v>390303</v>
      </c>
      <c r="C649" t="s">
        <v>470</v>
      </c>
      <c r="D649">
        <v>7</v>
      </c>
    </row>
    <row r="650" spans="1:4" x14ac:dyDescent="0.25">
      <c r="A650" t="s">
        <v>348</v>
      </c>
      <c r="B650" s="4">
        <v>390304</v>
      </c>
      <c r="C650" t="s">
        <v>470</v>
      </c>
      <c r="D650">
        <v>15</v>
      </c>
    </row>
    <row r="651" spans="1:4" x14ac:dyDescent="0.25">
      <c r="A651" t="s">
        <v>331</v>
      </c>
      <c r="B651" s="4">
        <v>390304</v>
      </c>
      <c r="C651" t="s">
        <v>472</v>
      </c>
      <c r="D651">
        <v>15</v>
      </c>
    </row>
    <row r="652" spans="1:4" x14ac:dyDescent="0.25">
      <c r="A652" t="s">
        <v>404</v>
      </c>
      <c r="B652" s="4">
        <v>390304</v>
      </c>
      <c r="C652" t="s">
        <v>471</v>
      </c>
      <c r="D652">
        <v>7</v>
      </c>
    </row>
    <row r="653" spans="1:4" x14ac:dyDescent="0.25">
      <c r="A653" t="s">
        <v>430</v>
      </c>
      <c r="B653" s="4">
        <v>390305</v>
      </c>
      <c r="C653" t="s">
        <v>475</v>
      </c>
      <c r="D653">
        <v>12</v>
      </c>
    </row>
    <row r="654" spans="1:4" x14ac:dyDescent="0.25">
      <c r="A654" t="s">
        <v>449</v>
      </c>
      <c r="B654" s="4">
        <v>390305</v>
      </c>
      <c r="C654" t="s">
        <v>472</v>
      </c>
      <c r="D654">
        <v>19</v>
      </c>
    </row>
    <row r="655" spans="1:4" x14ac:dyDescent="0.25">
      <c r="A655" t="s">
        <v>276</v>
      </c>
      <c r="B655" s="4">
        <v>390305</v>
      </c>
      <c r="C655" t="s">
        <v>471</v>
      </c>
      <c r="D655">
        <v>14</v>
      </c>
    </row>
    <row r="656" spans="1:4" x14ac:dyDescent="0.25">
      <c r="A656" t="s">
        <v>372</v>
      </c>
      <c r="B656" s="4">
        <v>390305</v>
      </c>
      <c r="C656" t="s">
        <v>467</v>
      </c>
      <c r="D656">
        <v>7</v>
      </c>
    </row>
    <row r="657" spans="1:4" x14ac:dyDescent="0.25">
      <c r="A657" t="s">
        <v>442</v>
      </c>
      <c r="B657" s="4">
        <v>390306</v>
      </c>
      <c r="C657" t="s">
        <v>469</v>
      </c>
      <c r="D657">
        <v>1</v>
      </c>
    </row>
    <row r="658" spans="1:4" x14ac:dyDescent="0.25">
      <c r="A658" t="s">
        <v>364</v>
      </c>
      <c r="B658" s="4">
        <v>390306</v>
      </c>
      <c r="C658" t="s">
        <v>466</v>
      </c>
      <c r="D658">
        <v>9</v>
      </c>
    </row>
    <row r="659" spans="1:4" x14ac:dyDescent="0.25">
      <c r="A659" t="s">
        <v>435</v>
      </c>
      <c r="B659" s="4">
        <v>390306</v>
      </c>
      <c r="C659" t="s">
        <v>473</v>
      </c>
      <c r="D659">
        <v>8</v>
      </c>
    </row>
    <row r="660" spans="1:4" x14ac:dyDescent="0.25">
      <c r="A660" t="s">
        <v>422</v>
      </c>
      <c r="B660" s="4">
        <v>390306</v>
      </c>
      <c r="C660" t="s">
        <v>475</v>
      </c>
      <c r="D660">
        <v>8</v>
      </c>
    </row>
    <row r="661" spans="1:4" x14ac:dyDescent="0.25">
      <c r="A661" t="s">
        <v>352</v>
      </c>
      <c r="B661" s="4">
        <v>390307</v>
      </c>
      <c r="C661" t="s">
        <v>468</v>
      </c>
      <c r="D661">
        <v>5</v>
      </c>
    </row>
    <row r="662" spans="1:4" x14ac:dyDescent="0.25">
      <c r="A662" t="s">
        <v>440</v>
      </c>
      <c r="B662" s="4">
        <v>390307</v>
      </c>
      <c r="C662" t="s">
        <v>475</v>
      </c>
      <c r="D662">
        <v>17</v>
      </c>
    </row>
    <row r="663" spans="1:4" x14ac:dyDescent="0.25">
      <c r="A663" t="s">
        <v>300</v>
      </c>
      <c r="B663" s="4">
        <v>390307</v>
      </c>
      <c r="C663" t="s">
        <v>472</v>
      </c>
      <c r="D663">
        <v>9</v>
      </c>
    </row>
    <row r="664" spans="1:4" x14ac:dyDescent="0.25">
      <c r="A664" t="s">
        <v>422</v>
      </c>
      <c r="B664" s="4">
        <v>390307</v>
      </c>
      <c r="C664" t="s">
        <v>469</v>
      </c>
      <c r="D664">
        <v>16</v>
      </c>
    </row>
    <row r="665" spans="1:4" x14ac:dyDescent="0.25">
      <c r="A665" t="s">
        <v>439</v>
      </c>
      <c r="B665" s="4">
        <v>390308</v>
      </c>
      <c r="C665" t="s">
        <v>471</v>
      </c>
      <c r="D665">
        <v>15</v>
      </c>
    </row>
    <row r="666" spans="1:4" x14ac:dyDescent="0.25">
      <c r="A666" t="s">
        <v>361</v>
      </c>
      <c r="B666" s="4">
        <v>390308</v>
      </c>
      <c r="C666" t="s">
        <v>470</v>
      </c>
      <c r="D666">
        <v>13</v>
      </c>
    </row>
    <row r="667" spans="1:4" x14ac:dyDescent="0.25">
      <c r="A667" t="s">
        <v>290</v>
      </c>
      <c r="B667" s="4">
        <v>390309</v>
      </c>
      <c r="C667" t="s">
        <v>473</v>
      </c>
      <c r="D667">
        <v>15</v>
      </c>
    </row>
    <row r="668" spans="1:4" x14ac:dyDescent="0.25">
      <c r="A668" t="s">
        <v>426</v>
      </c>
      <c r="B668" s="4">
        <v>390309</v>
      </c>
      <c r="C668" t="s">
        <v>474</v>
      </c>
      <c r="D668">
        <v>13</v>
      </c>
    </row>
    <row r="669" spans="1:4" x14ac:dyDescent="0.25">
      <c r="A669" t="s">
        <v>313</v>
      </c>
      <c r="B669" s="4">
        <v>390309</v>
      </c>
      <c r="C669" t="s">
        <v>475</v>
      </c>
      <c r="D669">
        <v>20</v>
      </c>
    </row>
    <row r="670" spans="1:4" x14ac:dyDescent="0.25">
      <c r="A670" t="s">
        <v>289</v>
      </c>
      <c r="B670" s="4">
        <v>390310</v>
      </c>
      <c r="C670" t="s">
        <v>472</v>
      </c>
      <c r="D670">
        <v>6</v>
      </c>
    </row>
    <row r="671" spans="1:4" x14ac:dyDescent="0.25">
      <c r="A671" t="s">
        <v>316</v>
      </c>
      <c r="B671" s="4">
        <v>390310</v>
      </c>
      <c r="C671" t="s">
        <v>475</v>
      </c>
      <c r="D671">
        <v>16</v>
      </c>
    </row>
    <row r="672" spans="1:4" x14ac:dyDescent="0.25">
      <c r="A672" t="s">
        <v>333</v>
      </c>
      <c r="B672" s="4">
        <v>390310</v>
      </c>
      <c r="C672" t="s">
        <v>475</v>
      </c>
      <c r="D672">
        <v>11</v>
      </c>
    </row>
    <row r="673" spans="1:4" x14ac:dyDescent="0.25">
      <c r="A673" t="s">
        <v>417</v>
      </c>
      <c r="B673" s="4">
        <v>390310</v>
      </c>
      <c r="C673" t="s">
        <v>467</v>
      </c>
      <c r="D673">
        <v>3</v>
      </c>
    </row>
    <row r="674" spans="1:4" x14ac:dyDescent="0.25">
      <c r="A674" t="s">
        <v>403</v>
      </c>
      <c r="B674" s="4">
        <v>390310</v>
      </c>
      <c r="C674" t="s">
        <v>466</v>
      </c>
      <c r="D674">
        <v>16</v>
      </c>
    </row>
    <row r="675" spans="1:4" x14ac:dyDescent="0.25">
      <c r="A675" t="s">
        <v>419</v>
      </c>
      <c r="B675" s="4">
        <v>390310</v>
      </c>
      <c r="C675" t="s">
        <v>468</v>
      </c>
      <c r="D675">
        <v>16</v>
      </c>
    </row>
    <row r="676" spans="1:4" x14ac:dyDescent="0.25">
      <c r="A676" t="s">
        <v>344</v>
      </c>
      <c r="B676" s="4">
        <v>390311</v>
      </c>
      <c r="C676" t="s">
        <v>475</v>
      </c>
      <c r="D676">
        <v>3</v>
      </c>
    </row>
    <row r="677" spans="1:4" x14ac:dyDescent="0.25">
      <c r="A677" t="s">
        <v>362</v>
      </c>
      <c r="B677" s="4">
        <v>390311</v>
      </c>
      <c r="C677" t="s">
        <v>470</v>
      </c>
      <c r="D677">
        <v>9</v>
      </c>
    </row>
    <row r="678" spans="1:4" x14ac:dyDescent="0.25">
      <c r="A678" t="s">
        <v>354</v>
      </c>
      <c r="B678" s="4">
        <v>390311</v>
      </c>
      <c r="C678" t="s">
        <v>469</v>
      </c>
      <c r="D678">
        <v>2</v>
      </c>
    </row>
    <row r="679" spans="1:4" x14ac:dyDescent="0.25">
      <c r="A679" t="s">
        <v>394</v>
      </c>
      <c r="B679" s="4">
        <v>390311</v>
      </c>
      <c r="C679" t="s">
        <v>472</v>
      </c>
      <c r="D679">
        <v>5</v>
      </c>
    </row>
    <row r="680" spans="1:4" x14ac:dyDescent="0.25">
      <c r="A680" t="s">
        <v>308</v>
      </c>
      <c r="B680" s="4">
        <v>390312</v>
      </c>
      <c r="C680" t="s">
        <v>470</v>
      </c>
      <c r="D680">
        <v>15</v>
      </c>
    </row>
    <row r="681" spans="1:4" x14ac:dyDescent="0.25">
      <c r="A681" t="s">
        <v>460</v>
      </c>
      <c r="B681" s="4">
        <v>390313</v>
      </c>
      <c r="C681" t="s">
        <v>474</v>
      </c>
      <c r="D681">
        <v>5</v>
      </c>
    </row>
    <row r="682" spans="1:4" x14ac:dyDescent="0.25">
      <c r="A682" t="s">
        <v>407</v>
      </c>
      <c r="B682" s="4">
        <v>390313</v>
      </c>
      <c r="C682" t="s">
        <v>469</v>
      </c>
      <c r="D682">
        <v>3</v>
      </c>
    </row>
    <row r="683" spans="1:4" x14ac:dyDescent="0.25">
      <c r="A683" t="s">
        <v>310</v>
      </c>
      <c r="B683" s="4">
        <v>390314</v>
      </c>
      <c r="C683" t="s">
        <v>472</v>
      </c>
      <c r="D683">
        <v>11</v>
      </c>
    </row>
    <row r="684" spans="1:4" x14ac:dyDescent="0.25">
      <c r="A684" t="s">
        <v>324</v>
      </c>
      <c r="B684" s="4">
        <v>390314</v>
      </c>
      <c r="C684" t="s">
        <v>472</v>
      </c>
      <c r="D684">
        <v>5</v>
      </c>
    </row>
    <row r="685" spans="1:4" x14ac:dyDescent="0.25">
      <c r="A685" t="s">
        <v>328</v>
      </c>
      <c r="B685" s="4">
        <v>390314</v>
      </c>
      <c r="C685" t="s">
        <v>473</v>
      </c>
      <c r="D685">
        <v>11</v>
      </c>
    </row>
    <row r="686" spans="1:4" x14ac:dyDescent="0.25">
      <c r="A686" t="s">
        <v>363</v>
      </c>
      <c r="B686" s="4">
        <v>390314</v>
      </c>
      <c r="C686" t="s">
        <v>468</v>
      </c>
      <c r="D686">
        <v>4</v>
      </c>
    </row>
    <row r="687" spans="1:4" x14ac:dyDescent="0.25">
      <c r="A687" t="s">
        <v>356</v>
      </c>
      <c r="B687" s="4">
        <v>390314</v>
      </c>
      <c r="C687" t="s">
        <v>468</v>
      </c>
      <c r="D687">
        <v>12</v>
      </c>
    </row>
    <row r="688" spans="1:4" x14ac:dyDescent="0.25">
      <c r="A688" t="s">
        <v>325</v>
      </c>
      <c r="B688" s="4">
        <v>390314</v>
      </c>
      <c r="C688" t="s">
        <v>467</v>
      </c>
      <c r="D688">
        <v>17</v>
      </c>
    </row>
    <row r="689" spans="1:4" x14ac:dyDescent="0.25">
      <c r="A689" t="s">
        <v>334</v>
      </c>
      <c r="B689" s="4">
        <v>390315</v>
      </c>
      <c r="C689" t="s">
        <v>471</v>
      </c>
      <c r="D689">
        <v>20</v>
      </c>
    </row>
    <row r="690" spans="1:4" x14ac:dyDescent="0.25">
      <c r="A690" t="s">
        <v>392</v>
      </c>
      <c r="B690" s="4">
        <v>390316</v>
      </c>
      <c r="C690" t="s">
        <v>473</v>
      </c>
      <c r="D690">
        <v>12</v>
      </c>
    </row>
    <row r="691" spans="1:4" x14ac:dyDescent="0.25">
      <c r="A691" t="s">
        <v>278</v>
      </c>
      <c r="B691" s="4">
        <v>390316</v>
      </c>
      <c r="C691" t="s">
        <v>471</v>
      </c>
      <c r="D691">
        <v>19</v>
      </c>
    </row>
    <row r="692" spans="1:4" x14ac:dyDescent="0.25">
      <c r="A692" t="s">
        <v>343</v>
      </c>
      <c r="B692" s="4">
        <v>390316</v>
      </c>
      <c r="C692" t="s">
        <v>470</v>
      </c>
      <c r="D692">
        <v>12</v>
      </c>
    </row>
    <row r="693" spans="1:4" x14ac:dyDescent="0.25">
      <c r="A693" t="s">
        <v>382</v>
      </c>
      <c r="B693" s="4">
        <v>390317</v>
      </c>
      <c r="C693" t="s">
        <v>474</v>
      </c>
      <c r="D693">
        <v>19</v>
      </c>
    </row>
    <row r="694" spans="1:4" x14ac:dyDescent="0.25">
      <c r="A694" t="s">
        <v>410</v>
      </c>
      <c r="B694" s="4">
        <v>390317</v>
      </c>
      <c r="C694" t="s">
        <v>474</v>
      </c>
      <c r="D694">
        <v>17</v>
      </c>
    </row>
    <row r="695" spans="1:4" x14ac:dyDescent="0.25">
      <c r="A695" t="s">
        <v>273</v>
      </c>
      <c r="B695" s="4">
        <v>390317</v>
      </c>
      <c r="C695" t="s">
        <v>469</v>
      </c>
      <c r="D695">
        <v>9</v>
      </c>
    </row>
    <row r="696" spans="1:4" x14ac:dyDescent="0.25">
      <c r="A696" t="s">
        <v>441</v>
      </c>
      <c r="B696" s="4">
        <v>390318</v>
      </c>
      <c r="C696" t="s">
        <v>473</v>
      </c>
      <c r="D696">
        <v>6</v>
      </c>
    </row>
    <row r="697" spans="1:4" x14ac:dyDescent="0.25">
      <c r="A697" t="s">
        <v>346</v>
      </c>
      <c r="B697" s="4">
        <v>390318</v>
      </c>
      <c r="C697" t="s">
        <v>466</v>
      </c>
      <c r="D697">
        <v>17</v>
      </c>
    </row>
    <row r="698" spans="1:4" x14ac:dyDescent="0.25">
      <c r="A698" t="s">
        <v>435</v>
      </c>
      <c r="B698" s="4">
        <v>390318</v>
      </c>
      <c r="C698" t="s">
        <v>473</v>
      </c>
      <c r="D698">
        <v>11</v>
      </c>
    </row>
    <row r="699" spans="1:4" x14ac:dyDescent="0.25">
      <c r="A699" t="s">
        <v>343</v>
      </c>
      <c r="B699" s="4">
        <v>390318</v>
      </c>
      <c r="C699" t="s">
        <v>472</v>
      </c>
      <c r="D699">
        <v>10</v>
      </c>
    </row>
    <row r="700" spans="1:4" x14ac:dyDescent="0.25">
      <c r="A700" t="s">
        <v>274</v>
      </c>
      <c r="B700" s="4">
        <v>390319</v>
      </c>
      <c r="C700" t="s">
        <v>470</v>
      </c>
      <c r="D700">
        <v>16</v>
      </c>
    </row>
    <row r="701" spans="1:4" x14ac:dyDescent="0.25">
      <c r="A701" t="s">
        <v>457</v>
      </c>
      <c r="B701" s="4">
        <v>390319</v>
      </c>
      <c r="C701" t="s">
        <v>473</v>
      </c>
      <c r="D701">
        <v>1</v>
      </c>
    </row>
    <row r="702" spans="1:4" x14ac:dyDescent="0.25">
      <c r="A702" t="s">
        <v>287</v>
      </c>
      <c r="B702" s="4">
        <v>390319</v>
      </c>
      <c r="C702" t="s">
        <v>469</v>
      </c>
      <c r="D702">
        <v>17</v>
      </c>
    </row>
    <row r="703" spans="1:4" x14ac:dyDescent="0.25">
      <c r="A703" t="s">
        <v>414</v>
      </c>
      <c r="B703" s="4">
        <v>390319</v>
      </c>
      <c r="C703" t="s">
        <v>469</v>
      </c>
      <c r="D703">
        <v>5</v>
      </c>
    </row>
    <row r="704" spans="1:4" x14ac:dyDescent="0.25">
      <c r="A704" t="s">
        <v>298</v>
      </c>
      <c r="B704" s="4">
        <v>390320</v>
      </c>
      <c r="C704" t="s">
        <v>471</v>
      </c>
      <c r="D704">
        <v>2</v>
      </c>
    </row>
    <row r="705" spans="1:4" x14ac:dyDescent="0.25">
      <c r="A705" t="s">
        <v>445</v>
      </c>
      <c r="B705" s="4">
        <v>390320</v>
      </c>
      <c r="C705" t="s">
        <v>470</v>
      </c>
      <c r="D705">
        <v>15</v>
      </c>
    </row>
    <row r="706" spans="1:4" x14ac:dyDescent="0.25">
      <c r="A706" t="s">
        <v>422</v>
      </c>
      <c r="B706" s="4">
        <v>390320</v>
      </c>
      <c r="C706" t="s">
        <v>474</v>
      </c>
      <c r="D706">
        <v>18</v>
      </c>
    </row>
    <row r="707" spans="1:4" x14ac:dyDescent="0.25">
      <c r="A707" t="s">
        <v>321</v>
      </c>
      <c r="B707" s="4">
        <v>390321</v>
      </c>
      <c r="C707" t="s">
        <v>472</v>
      </c>
      <c r="D707">
        <v>2</v>
      </c>
    </row>
    <row r="708" spans="1:4" x14ac:dyDescent="0.25">
      <c r="A708" t="s">
        <v>430</v>
      </c>
      <c r="B708" s="4">
        <v>390321</v>
      </c>
      <c r="C708" t="s">
        <v>473</v>
      </c>
      <c r="D708">
        <v>14</v>
      </c>
    </row>
    <row r="709" spans="1:4" x14ac:dyDescent="0.25">
      <c r="A709" t="s">
        <v>320</v>
      </c>
      <c r="B709" s="4">
        <v>390322</v>
      </c>
      <c r="C709" t="s">
        <v>473</v>
      </c>
      <c r="D709">
        <v>18</v>
      </c>
    </row>
    <row r="710" spans="1:4" x14ac:dyDescent="0.25">
      <c r="A710" t="s">
        <v>306</v>
      </c>
      <c r="B710" s="4">
        <v>390325</v>
      </c>
      <c r="C710" t="s">
        <v>471</v>
      </c>
      <c r="D710">
        <v>14</v>
      </c>
    </row>
    <row r="711" spans="1:4" x14ac:dyDescent="0.25">
      <c r="A711" t="s">
        <v>338</v>
      </c>
      <c r="B711" s="4">
        <v>390325</v>
      </c>
      <c r="C711" t="s">
        <v>472</v>
      </c>
      <c r="D711">
        <v>8</v>
      </c>
    </row>
    <row r="712" spans="1:4" x14ac:dyDescent="0.25">
      <c r="A712" t="s">
        <v>455</v>
      </c>
      <c r="B712" s="4">
        <v>390327</v>
      </c>
      <c r="C712" t="s">
        <v>468</v>
      </c>
      <c r="D712">
        <v>17</v>
      </c>
    </row>
    <row r="713" spans="1:4" x14ac:dyDescent="0.25">
      <c r="A713" t="s">
        <v>356</v>
      </c>
      <c r="B713" s="4">
        <v>390327</v>
      </c>
      <c r="C713" t="s">
        <v>473</v>
      </c>
      <c r="D713">
        <v>3</v>
      </c>
    </row>
    <row r="714" spans="1:4" x14ac:dyDescent="0.25">
      <c r="A714" t="s">
        <v>430</v>
      </c>
      <c r="B714" s="4">
        <v>390328</v>
      </c>
      <c r="C714" t="s">
        <v>471</v>
      </c>
      <c r="D714">
        <v>16</v>
      </c>
    </row>
    <row r="715" spans="1:4" x14ac:dyDescent="0.25">
      <c r="A715" t="s">
        <v>460</v>
      </c>
      <c r="B715" s="4">
        <v>390328</v>
      </c>
      <c r="C715" t="s">
        <v>471</v>
      </c>
      <c r="D715">
        <v>4</v>
      </c>
    </row>
    <row r="716" spans="1:4" x14ac:dyDescent="0.25">
      <c r="A716" t="s">
        <v>274</v>
      </c>
      <c r="B716" s="4">
        <v>390329</v>
      </c>
      <c r="C716" t="s">
        <v>471</v>
      </c>
      <c r="D716">
        <v>3</v>
      </c>
    </row>
    <row r="717" spans="1:4" x14ac:dyDescent="0.25">
      <c r="A717" t="s">
        <v>372</v>
      </c>
      <c r="B717" s="4">
        <v>390329</v>
      </c>
      <c r="C717" t="s">
        <v>471</v>
      </c>
      <c r="D717">
        <v>2</v>
      </c>
    </row>
    <row r="718" spans="1:4" x14ac:dyDescent="0.25">
      <c r="A718" t="s">
        <v>343</v>
      </c>
      <c r="B718" s="4">
        <v>390329</v>
      </c>
      <c r="C718" t="s">
        <v>468</v>
      </c>
      <c r="D718">
        <v>16</v>
      </c>
    </row>
    <row r="719" spans="1:4" x14ac:dyDescent="0.25">
      <c r="A719" t="s">
        <v>426</v>
      </c>
      <c r="B719" s="4">
        <v>390330</v>
      </c>
      <c r="C719" t="s">
        <v>475</v>
      </c>
      <c r="D719">
        <v>20</v>
      </c>
    </row>
    <row r="720" spans="1:4" x14ac:dyDescent="0.25">
      <c r="A720" t="s">
        <v>403</v>
      </c>
      <c r="B720" s="4">
        <v>390332</v>
      </c>
      <c r="C720" t="s">
        <v>474</v>
      </c>
      <c r="D720">
        <v>9</v>
      </c>
    </row>
    <row r="721" spans="1:5" x14ac:dyDescent="0.25">
      <c r="A721" t="s">
        <v>279</v>
      </c>
      <c r="B721" s="4">
        <v>390332</v>
      </c>
      <c r="C721" t="s">
        <v>466</v>
      </c>
      <c r="D721">
        <v>10</v>
      </c>
    </row>
    <row r="722" spans="1:5" x14ac:dyDescent="0.25">
      <c r="A722" t="s">
        <v>281</v>
      </c>
      <c r="B722" s="4">
        <v>390332</v>
      </c>
      <c r="C722" t="s">
        <v>473</v>
      </c>
      <c r="D722">
        <v>16</v>
      </c>
    </row>
    <row r="723" spans="1:5" x14ac:dyDescent="0.25">
      <c r="A723" t="s">
        <v>449</v>
      </c>
      <c r="B723" s="4">
        <v>390333</v>
      </c>
      <c r="C723" t="s">
        <v>472</v>
      </c>
      <c r="D723">
        <v>1</v>
      </c>
    </row>
    <row r="724" spans="1:5" x14ac:dyDescent="0.25">
      <c r="A724" t="s">
        <v>446</v>
      </c>
      <c r="B724" s="4">
        <v>390334</v>
      </c>
      <c r="C724" t="s">
        <v>470</v>
      </c>
      <c r="D724">
        <v>12</v>
      </c>
    </row>
    <row r="725" spans="1:5" x14ac:dyDescent="0.25">
      <c r="A725" t="s">
        <v>334</v>
      </c>
      <c r="B725" s="4">
        <v>390334</v>
      </c>
      <c r="C725" t="s">
        <v>473</v>
      </c>
      <c r="D725">
        <v>14</v>
      </c>
    </row>
    <row r="726" spans="1:5" x14ac:dyDescent="0.25">
      <c r="A726" t="s">
        <v>289</v>
      </c>
      <c r="B726" s="4">
        <v>390334</v>
      </c>
      <c r="C726" t="s">
        <v>468</v>
      </c>
      <c r="D726">
        <v>14</v>
      </c>
    </row>
    <row r="727" spans="1:5" x14ac:dyDescent="0.25">
      <c r="A727" t="s">
        <v>284</v>
      </c>
      <c r="B727" s="4">
        <v>390334</v>
      </c>
      <c r="C727" t="s">
        <v>466</v>
      </c>
      <c r="D727">
        <v>8</v>
      </c>
    </row>
    <row r="728" spans="1:5" x14ac:dyDescent="0.25">
      <c r="A728" t="s">
        <v>351</v>
      </c>
      <c r="B728" s="4">
        <v>390334</v>
      </c>
      <c r="C728" t="s">
        <v>467</v>
      </c>
      <c r="D728">
        <v>15</v>
      </c>
    </row>
    <row r="729" spans="1:5" x14ac:dyDescent="0.25">
      <c r="A729" t="s">
        <v>341</v>
      </c>
      <c r="B729" s="4">
        <v>390335</v>
      </c>
      <c r="C729" t="s">
        <v>474</v>
      </c>
      <c r="D729">
        <v>3</v>
      </c>
    </row>
    <row r="730" spans="1:5" x14ac:dyDescent="0.25">
      <c r="A730" t="s">
        <v>368</v>
      </c>
      <c r="B730" s="4">
        <v>390335</v>
      </c>
      <c r="C730" t="s">
        <v>474</v>
      </c>
      <c r="D730">
        <v>19</v>
      </c>
    </row>
    <row r="731" spans="1:5" x14ac:dyDescent="0.25">
      <c r="A731" t="s">
        <v>415</v>
      </c>
      <c r="B731" s="4">
        <v>390336</v>
      </c>
      <c r="C731" t="s">
        <v>468</v>
      </c>
      <c r="D731">
        <v>7</v>
      </c>
    </row>
    <row r="732" spans="1:5" x14ac:dyDescent="0.25">
      <c r="A732" t="s">
        <v>337</v>
      </c>
      <c r="B732" s="4">
        <v>390336</v>
      </c>
      <c r="C732" t="s">
        <v>467</v>
      </c>
      <c r="D732">
        <v>10</v>
      </c>
    </row>
    <row r="733" spans="1:5" x14ac:dyDescent="0.25">
      <c r="A733" t="s">
        <v>290</v>
      </c>
      <c r="B733" s="4">
        <v>390337</v>
      </c>
      <c r="C733" t="s">
        <v>468</v>
      </c>
      <c r="D733">
        <v>1</v>
      </c>
    </row>
    <row r="734" spans="1:5" x14ac:dyDescent="0.25">
      <c r="A734" t="s">
        <v>328</v>
      </c>
      <c r="B734" s="4">
        <v>390337</v>
      </c>
      <c r="C734" t="s">
        <v>468</v>
      </c>
      <c r="D734">
        <v>5</v>
      </c>
    </row>
    <row r="735" spans="1:5" x14ac:dyDescent="0.25">
      <c r="A735" t="s">
        <v>276</v>
      </c>
      <c r="B735" s="4">
        <v>390337</v>
      </c>
      <c r="C735" t="s">
        <v>475</v>
      </c>
      <c r="D735">
        <v>14</v>
      </c>
    </row>
    <row r="736" spans="1:5" x14ac:dyDescent="0.25">
      <c r="A736" t="s">
        <v>437</v>
      </c>
      <c r="B736" s="4">
        <v>390338</v>
      </c>
      <c r="C736" t="s">
        <v>469</v>
      </c>
      <c r="D736">
        <v>18</v>
      </c>
      <c r="E736" s="6">
        <v>0.12</v>
      </c>
    </row>
    <row r="737" spans="1:4" x14ac:dyDescent="0.25">
      <c r="A737" t="s">
        <v>332</v>
      </c>
      <c r="B737" s="4">
        <v>390338</v>
      </c>
      <c r="C737" t="s">
        <v>466</v>
      </c>
      <c r="D737">
        <v>8</v>
      </c>
    </row>
    <row r="738" spans="1:4" x14ac:dyDescent="0.25">
      <c r="A738" t="s">
        <v>346</v>
      </c>
      <c r="B738" s="4">
        <v>390338</v>
      </c>
      <c r="C738" t="s">
        <v>472</v>
      </c>
      <c r="D738">
        <v>1</v>
      </c>
    </row>
    <row r="739" spans="1:4" x14ac:dyDescent="0.25">
      <c r="A739" t="s">
        <v>399</v>
      </c>
      <c r="B739" s="4">
        <v>390338</v>
      </c>
      <c r="C739" t="s">
        <v>473</v>
      </c>
      <c r="D739">
        <v>17</v>
      </c>
    </row>
    <row r="740" spans="1:4" x14ac:dyDescent="0.25">
      <c r="A740" t="s">
        <v>326</v>
      </c>
      <c r="B740" s="4">
        <v>390338</v>
      </c>
      <c r="C740" t="s">
        <v>475</v>
      </c>
      <c r="D740">
        <v>11</v>
      </c>
    </row>
    <row r="741" spans="1:4" x14ac:dyDescent="0.25">
      <c r="A741" t="s">
        <v>402</v>
      </c>
      <c r="B741" s="4">
        <v>390338</v>
      </c>
      <c r="C741" t="s">
        <v>472</v>
      </c>
      <c r="D741">
        <v>4</v>
      </c>
    </row>
    <row r="742" spans="1:4" x14ac:dyDescent="0.25">
      <c r="A742" t="s">
        <v>325</v>
      </c>
      <c r="B742" s="4">
        <v>390338</v>
      </c>
      <c r="C742" t="s">
        <v>466</v>
      </c>
      <c r="D742">
        <v>2</v>
      </c>
    </row>
    <row r="743" spans="1:4" x14ac:dyDescent="0.25">
      <c r="A743" t="s">
        <v>411</v>
      </c>
      <c r="B743" s="4">
        <v>390339</v>
      </c>
      <c r="C743" t="s">
        <v>474</v>
      </c>
      <c r="D743">
        <v>7</v>
      </c>
    </row>
    <row r="744" spans="1:4" x14ac:dyDescent="0.25">
      <c r="A744" t="s">
        <v>447</v>
      </c>
      <c r="B744" s="4">
        <v>390339</v>
      </c>
      <c r="C744" t="s">
        <v>472</v>
      </c>
      <c r="D744">
        <v>10</v>
      </c>
    </row>
    <row r="745" spans="1:4" x14ac:dyDescent="0.25">
      <c r="A745" t="s">
        <v>385</v>
      </c>
      <c r="B745" s="4">
        <v>390339</v>
      </c>
      <c r="C745" t="s">
        <v>466</v>
      </c>
      <c r="D745">
        <v>18</v>
      </c>
    </row>
    <row r="746" spans="1:4" x14ac:dyDescent="0.25">
      <c r="A746" t="s">
        <v>370</v>
      </c>
      <c r="B746" s="4">
        <v>390339</v>
      </c>
      <c r="C746" t="s">
        <v>469</v>
      </c>
      <c r="D746">
        <v>18</v>
      </c>
    </row>
    <row r="747" spans="1:4" x14ac:dyDescent="0.25">
      <c r="A747" t="s">
        <v>377</v>
      </c>
      <c r="B747" s="4">
        <v>390339</v>
      </c>
      <c r="C747" t="s">
        <v>466</v>
      </c>
      <c r="D747">
        <v>3</v>
      </c>
    </row>
    <row r="748" spans="1:4" x14ac:dyDescent="0.25">
      <c r="A748" t="s">
        <v>321</v>
      </c>
      <c r="B748" s="4">
        <v>390340</v>
      </c>
      <c r="C748" t="s">
        <v>475</v>
      </c>
      <c r="D748">
        <v>11</v>
      </c>
    </row>
    <row r="749" spans="1:4" x14ac:dyDescent="0.25">
      <c r="A749" t="s">
        <v>351</v>
      </c>
      <c r="B749" s="4">
        <v>390340</v>
      </c>
      <c r="C749" t="s">
        <v>474</v>
      </c>
      <c r="D749">
        <v>13</v>
      </c>
    </row>
    <row r="750" spans="1:4" x14ac:dyDescent="0.25">
      <c r="A750" t="s">
        <v>433</v>
      </c>
      <c r="B750" s="4">
        <v>390341</v>
      </c>
      <c r="C750" t="s">
        <v>475</v>
      </c>
      <c r="D750">
        <v>1</v>
      </c>
    </row>
    <row r="751" spans="1:4" x14ac:dyDescent="0.25">
      <c r="A751" t="s">
        <v>366</v>
      </c>
      <c r="B751" s="4">
        <v>390341</v>
      </c>
      <c r="C751" t="s">
        <v>466</v>
      </c>
      <c r="D751">
        <v>16</v>
      </c>
    </row>
    <row r="752" spans="1:4" x14ac:dyDescent="0.25">
      <c r="A752" t="s">
        <v>335</v>
      </c>
      <c r="B752" s="4">
        <v>390341</v>
      </c>
      <c r="C752" t="s">
        <v>469</v>
      </c>
      <c r="D752">
        <v>3</v>
      </c>
    </row>
    <row r="753" spans="1:4" x14ac:dyDescent="0.25">
      <c r="A753" t="s">
        <v>376</v>
      </c>
      <c r="B753" s="4">
        <v>390342</v>
      </c>
      <c r="C753" t="s">
        <v>474</v>
      </c>
      <c r="D753">
        <v>4</v>
      </c>
    </row>
    <row r="754" spans="1:4" x14ac:dyDescent="0.25">
      <c r="A754" t="s">
        <v>412</v>
      </c>
      <c r="B754" s="4">
        <v>390342</v>
      </c>
      <c r="C754" t="s">
        <v>474</v>
      </c>
      <c r="D754">
        <v>11</v>
      </c>
    </row>
    <row r="755" spans="1:4" x14ac:dyDescent="0.25">
      <c r="A755" t="s">
        <v>316</v>
      </c>
      <c r="B755" s="4">
        <v>390342</v>
      </c>
      <c r="C755" t="s">
        <v>475</v>
      </c>
      <c r="D755">
        <v>11</v>
      </c>
    </row>
    <row r="756" spans="1:4" x14ac:dyDescent="0.25">
      <c r="A756" t="s">
        <v>441</v>
      </c>
      <c r="B756" s="4">
        <v>390343</v>
      </c>
      <c r="C756" t="s">
        <v>473</v>
      </c>
      <c r="D756">
        <v>20</v>
      </c>
    </row>
    <row r="757" spans="1:4" x14ac:dyDescent="0.25">
      <c r="A757" t="s">
        <v>369</v>
      </c>
      <c r="B757" s="4">
        <v>390343</v>
      </c>
      <c r="C757" t="s">
        <v>466</v>
      </c>
      <c r="D757">
        <v>14</v>
      </c>
    </row>
    <row r="758" spans="1:4" x14ac:dyDescent="0.25">
      <c r="A758" t="s">
        <v>450</v>
      </c>
      <c r="B758" s="4">
        <v>390344</v>
      </c>
      <c r="C758" t="s">
        <v>471</v>
      </c>
      <c r="D758">
        <v>11</v>
      </c>
    </row>
    <row r="759" spans="1:4" x14ac:dyDescent="0.25">
      <c r="A759" t="s">
        <v>278</v>
      </c>
      <c r="B759" s="4">
        <v>390344</v>
      </c>
      <c r="C759" t="s">
        <v>467</v>
      </c>
      <c r="D759">
        <v>12</v>
      </c>
    </row>
    <row r="760" spans="1:4" x14ac:dyDescent="0.25">
      <c r="A760" t="s">
        <v>316</v>
      </c>
      <c r="B760" s="4">
        <v>390344</v>
      </c>
      <c r="C760" t="s">
        <v>475</v>
      </c>
      <c r="D760">
        <v>5</v>
      </c>
    </row>
    <row r="761" spans="1:4" x14ac:dyDescent="0.25">
      <c r="A761" t="s">
        <v>353</v>
      </c>
      <c r="B761" s="4">
        <v>390344</v>
      </c>
      <c r="C761" t="s">
        <v>470</v>
      </c>
      <c r="D761">
        <v>19</v>
      </c>
    </row>
    <row r="762" spans="1:4" x14ac:dyDescent="0.25">
      <c r="A762" t="s">
        <v>459</v>
      </c>
      <c r="B762" s="4">
        <v>390344</v>
      </c>
      <c r="C762" t="s">
        <v>474</v>
      </c>
      <c r="D762">
        <v>13</v>
      </c>
    </row>
    <row r="763" spans="1:4" x14ac:dyDescent="0.25">
      <c r="A763" t="s">
        <v>290</v>
      </c>
      <c r="B763" s="4">
        <v>390345</v>
      </c>
      <c r="C763" t="s">
        <v>472</v>
      </c>
      <c r="D763">
        <v>10</v>
      </c>
    </row>
    <row r="764" spans="1:4" x14ac:dyDescent="0.25">
      <c r="A764" t="s">
        <v>353</v>
      </c>
      <c r="B764" s="4">
        <v>390345</v>
      </c>
      <c r="C764" t="s">
        <v>471</v>
      </c>
      <c r="D764">
        <v>16</v>
      </c>
    </row>
    <row r="765" spans="1:4" x14ac:dyDescent="0.25">
      <c r="A765" t="s">
        <v>403</v>
      </c>
      <c r="B765" s="4">
        <v>390345</v>
      </c>
      <c r="C765" t="s">
        <v>469</v>
      </c>
      <c r="D765">
        <v>16</v>
      </c>
    </row>
    <row r="766" spans="1:4" x14ac:dyDescent="0.25">
      <c r="A766" t="s">
        <v>444</v>
      </c>
      <c r="B766" s="4">
        <v>390345</v>
      </c>
      <c r="C766" t="s">
        <v>473</v>
      </c>
      <c r="D766">
        <v>17</v>
      </c>
    </row>
    <row r="767" spans="1:4" x14ac:dyDescent="0.25">
      <c r="A767" t="s">
        <v>293</v>
      </c>
      <c r="B767" s="4">
        <v>390345</v>
      </c>
      <c r="C767" t="s">
        <v>466</v>
      </c>
      <c r="D767">
        <v>8</v>
      </c>
    </row>
    <row r="768" spans="1:4" x14ac:dyDescent="0.25">
      <c r="A768" t="s">
        <v>455</v>
      </c>
      <c r="B768" s="4">
        <v>390346</v>
      </c>
      <c r="C768" t="s">
        <v>470</v>
      </c>
      <c r="D768">
        <v>10</v>
      </c>
    </row>
    <row r="769" spans="1:4" x14ac:dyDescent="0.25">
      <c r="A769" t="s">
        <v>308</v>
      </c>
      <c r="B769" s="4">
        <v>390346</v>
      </c>
      <c r="C769" t="s">
        <v>473</v>
      </c>
      <c r="D769">
        <v>11</v>
      </c>
    </row>
    <row r="770" spans="1:4" x14ac:dyDescent="0.25">
      <c r="A770" t="s">
        <v>397</v>
      </c>
      <c r="B770" s="4">
        <v>390346</v>
      </c>
      <c r="C770" t="s">
        <v>469</v>
      </c>
      <c r="D770">
        <v>9</v>
      </c>
    </row>
    <row r="771" spans="1:4" x14ac:dyDescent="0.25">
      <c r="A771" t="s">
        <v>459</v>
      </c>
      <c r="B771" s="4">
        <v>390346</v>
      </c>
      <c r="C771" t="s">
        <v>473</v>
      </c>
      <c r="D771">
        <v>2</v>
      </c>
    </row>
    <row r="772" spans="1:4" x14ac:dyDescent="0.25">
      <c r="A772" t="s">
        <v>446</v>
      </c>
      <c r="B772" s="4">
        <v>390347</v>
      </c>
      <c r="C772" t="s">
        <v>467</v>
      </c>
      <c r="D772">
        <v>9</v>
      </c>
    </row>
    <row r="773" spans="1:4" x14ac:dyDescent="0.25">
      <c r="A773" t="s">
        <v>416</v>
      </c>
      <c r="B773" s="4">
        <v>390347</v>
      </c>
      <c r="C773" t="s">
        <v>475</v>
      </c>
      <c r="D773">
        <v>8</v>
      </c>
    </row>
    <row r="774" spans="1:4" x14ac:dyDescent="0.25">
      <c r="A774" t="s">
        <v>444</v>
      </c>
      <c r="B774" s="4">
        <v>390347</v>
      </c>
      <c r="C774" t="s">
        <v>468</v>
      </c>
      <c r="D774">
        <v>13</v>
      </c>
    </row>
    <row r="775" spans="1:4" x14ac:dyDescent="0.25">
      <c r="A775" t="s">
        <v>438</v>
      </c>
      <c r="B775" s="4">
        <v>390347</v>
      </c>
      <c r="C775" t="s">
        <v>469</v>
      </c>
      <c r="D775">
        <v>3</v>
      </c>
    </row>
    <row r="776" spans="1:4" x14ac:dyDescent="0.25">
      <c r="A776" t="s">
        <v>361</v>
      </c>
      <c r="B776" s="4">
        <v>390348</v>
      </c>
      <c r="C776" t="s">
        <v>473</v>
      </c>
      <c r="D776">
        <v>15</v>
      </c>
    </row>
    <row r="777" spans="1:4" x14ac:dyDescent="0.25">
      <c r="A777" t="s">
        <v>317</v>
      </c>
      <c r="B777" s="4">
        <v>390348</v>
      </c>
      <c r="C777" t="s">
        <v>474</v>
      </c>
      <c r="D777">
        <v>20</v>
      </c>
    </row>
    <row r="778" spans="1:4" x14ac:dyDescent="0.25">
      <c r="A778" t="s">
        <v>367</v>
      </c>
      <c r="B778" s="4">
        <v>390348</v>
      </c>
      <c r="C778" t="s">
        <v>474</v>
      </c>
      <c r="D778">
        <v>4</v>
      </c>
    </row>
    <row r="779" spans="1:4" x14ac:dyDescent="0.25">
      <c r="A779" t="s">
        <v>384</v>
      </c>
      <c r="B779" s="4">
        <v>390349</v>
      </c>
      <c r="C779" t="s">
        <v>469</v>
      </c>
      <c r="D779">
        <v>17</v>
      </c>
    </row>
    <row r="780" spans="1:4" x14ac:dyDescent="0.25">
      <c r="A780" t="s">
        <v>302</v>
      </c>
      <c r="B780" s="4">
        <v>390349</v>
      </c>
      <c r="C780" t="s">
        <v>469</v>
      </c>
      <c r="D780">
        <v>14</v>
      </c>
    </row>
    <row r="781" spans="1:4" x14ac:dyDescent="0.25">
      <c r="A781" t="s">
        <v>392</v>
      </c>
      <c r="B781" s="4">
        <v>390350</v>
      </c>
      <c r="C781" t="s">
        <v>475</v>
      </c>
      <c r="D781">
        <v>10</v>
      </c>
    </row>
    <row r="782" spans="1:4" x14ac:dyDescent="0.25">
      <c r="A782" t="s">
        <v>407</v>
      </c>
      <c r="B782" s="4">
        <v>390350</v>
      </c>
      <c r="C782" t="s">
        <v>471</v>
      </c>
      <c r="D782">
        <v>13</v>
      </c>
    </row>
    <row r="783" spans="1:4" x14ac:dyDescent="0.25">
      <c r="A783" t="s">
        <v>309</v>
      </c>
      <c r="B783" s="4">
        <v>390350</v>
      </c>
      <c r="C783" t="s">
        <v>470</v>
      </c>
      <c r="D783">
        <v>18</v>
      </c>
    </row>
    <row r="784" spans="1:4" x14ac:dyDescent="0.25">
      <c r="A784" t="s">
        <v>334</v>
      </c>
      <c r="B784" s="4">
        <v>390351</v>
      </c>
      <c r="C784" t="s">
        <v>467</v>
      </c>
      <c r="D784">
        <v>11</v>
      </c>
    </row>
    <row r="785" spans="1:4" x14ac:dyDescent="0.25">
      <c r="A785" t="s">
        <v>289</v>
      </c>
      <c r="B785" s="4">
        <v>390351</v>
      </c>
      <c r="C785" t="s">
        <v>473</v>
      </c>
      <c r="D785">
        <v>9</v>
      </c>
    </row>
    <row r="786" spans="1:4" x14ac:dyDescent="0.25">
      <c r="A786" t="s">
        <v>314</v>
      </c>
      <c r="B786" s="4">
        <v>390351</v>
      </c>
      <c r="C786" t="s">
        <v>467</v>
      </c>
      <c r="D786">
        <v>13</v>
      </c>
    </row>
    <row r="787" spans="1:4" x14ac:dyDescent="0.25">
      <c r="A787" t="s">
        <v>462</v>
      </c>
      <c r="B787" s="4">
        <v>390351</v>
      </c>
      <c r="C787" t="s">
        <v>475</v>
      </c>
      <c r="D787">
        <v>12</v>
      </c>
    </row>
    <row r="788" spans="1:4" x14ac:dyDescent="0.25">
      <c r="A788" t="s">
        <v>293</v>
      </c>
      <c r="B788" s="4">
        <v>390351</v>
      </c>
      <c r="C788" t="s">
        <v>468</v>
      </c>
      <c r="D788">
        <v>12</v>
      </c>
    </row>
    <row r="789" spans="1:4" x14ac:dyDescent="0.25">
      <c r="A789" t="s">
        <v>295</v>
      </c>
      <c r="B789" s="4">
        <v>390352</v>
      </c>
      <c r="C789" t="s">
        <v>474</v>
      </c>
      <c r="D789">
        <v>17</v>
      </c>
    </row>
    <row r="790" spans="1:4" x14ac:dyDescent="0.25">
      <c r="A790" t="s">
        <v>344</v>
      </c>
      <c r="B790" s="4">
        <v>390352</v>
      </c>
      <c r="C790" t="s">
        <v>471</v>
      </c>
      <c r="D790">
        <v>1</v>
      </c>
    </row>
    <row r="791" spans="1:4" x14ac:dyDescent="0.25">
      <c r="A791" t="s">
        <v>332</v>
      </c>
      <c r="B791" s="4">
        <v>390352</v>
      </c>
      <c r="C791" t="s">
        <v>475</v>
      </c>
      <c r="D791">
        <v>5</v>
      </c>
    </row>
    <row r="792" spans="1:4" x14ac:dyDescent="0.25">
      <c r="A792" t="s">
        <v>330</v>
      </c>
      <c r="B792" s="4">
        <v>390352</v>
      </c>
      <c r="C792" t="s">
        <v>473</v>
      </c>
      <c r="D792">
        <v>9</v>
      </c>
    </row>
    <row r="793" spans="1:4" x14ac:dyDescent="0.25">
      <c r="A793" t="s">
        <v>351</v>
      </c>
      <c r="B793" s="4">
        <v>390352</v>
      </c>
      <c r="C793" t="s">
        <v>471</v>
      </c>
      <c r="D793">
        <v>9</v>
      </c>
    </row>
    <row r="794" spans="1:4" x14ac:dyDescent="0.25">
      <c r="A794" t="s">
        <v>453</v>
      </c>
      <c r="B794" s="4">
        <v>390353</v>
      </c>
      <c r="C794" t="s">
        <v>473</v>
      </c>
      <c r="D794">
        <v>20</v>
      </c>
    </row>
    <row r="795" spans="1:4" x14ac:dyDescent="0.25">
      <c r="A795" t="s">
        <v>361</v>
      </c>
      <c r="B795" s="4">
        <v>390353</v>
      </c>
      <c r="C795" t="s">
        <v>473</v>
      </c>
      <c r="D795">
        <v>9</v>
      </c>
    </row>
    <row r="796" spans="1:4" x14ac:dyDescent="0.25">
      <c r="A796" t="s">
        <v>343</v>
      </c>
      <c r="B796" s="4">
        <v>390353</v>
      </c>
      <c r="C796" t="s">
        <v>468</v>
      </c>
      <c r="D796">
        <v>5</v>
      </c>
    </row>
    <row r="797" spans="1:4" x14ac:dyDescent="0.25">
      <c r="A797" t="s">
        <v>334</v>
      </c>
      <c r="B797" s="4">
        <v>390355</v>
      </c>
      <c r="C797" t="s">
        <v>472</v>
      </c>
      <c r="D797">
        <v>18</v>
      </c>
    </row>
    <row r="798" spans="1:4" x14ac:dyDescent="0.25">
      <c r="A798" t="s">
        <v>337</v>
      </c>
      <c r="B798" s="4">
        <v>390356</v>
      </c>
      <c r="C798" t="s">
        <v>472</v>
      </c>
      <c r="D798">
        <v>7</v>
      </c>
    </row>
    <row r="799" spans="1:4" x14ac:dyDescent="0.25">
      <c r="A799" t="s">
        <v>369</v>
      </c>
      <c r="B799" s="4">
        <v>390356</v>
      </c>
      <c r="C799" t="s">
        <v>467</v>
      </c>
      <c r="D799">
        <v>13</v>
      </c>
    </row>
    <row r="800" spans="1:4" x14ac:dyDescent="0.25">
      <c r="A800" t="s">
        <v>423</v>
      </c>
      <c r="B800" s="4">
        <v>390357</v>
      </c>
      <c r="C800" t="s">
        <v>466</v>
      </c>
      <c r="D800">
        <v>18</v>
      </c>
    </row>
    <row r="801" spans="1:5" x14ac:dyDescent="0.25">
      <c r="A801" t="s">
        <v>365</v>
      </c>
      <c r="B801" s="4">
        <v>390358</v>
      </c>
      <c r="C801" t="s">
        <v>470</v>
      </c>
      <c r="D801">
        <v>8</v>
      </c>
    </row>
    <row r="802" spans="1:5" x14ac:dyDescent="0.25">
      <c r="A802" t="s">
        <v>376</v>
      </c>
      <c r="B802" s="4">
        <v>390359</v>
      </c>
      <c r="C802" t="s">
        <v>467</v>
      </c>
      <c r="D802">
        <v>13</v>
      </c>
    </row>
    <row r="803" spans="1:5" x14ac:dyDescent="0.25">
      <c r="A803" t="s">
        <v>409</v>
      </c>
      <c r="B803" s="4">
        <v>390360</v>
      </c>
      <c r="C803" t="s">
        <v>469</v>
      </c>
      <c r="D803">
        <v>4</v>
      </c>
    </row>
    <row r="804" spans="1:5" x14ac:dyDescent="0.25">
      <c r="A804" t="s">
        <v>372</v>
      </c>
      <c r="B804" s="4">
        <v>390360</v>
      </c>
      <c r="C804" t="s">
        <v>467</v>
      </c>
      <c r="D804">
        <v>10</v>
      </c>
    </row>
    <row r="805" spans="1:5" x14ac:dyDescent="0.25">
      <c r="A805" t="s">
        <v>321</v>
      </c>
      <c r="B805" s="4">
        <v>390361</v>
      </c>
      <c r="C805" t="s">
        <v>474</v>
      </c>
      <c r="D805">
        <v>19</v>
      </c>
      <c r="E805" s="6">
        <v>0.06</v>
      </c>
    </row>
    <row r="806" spans="1:5" x14ac:dyDescent="0.25">
      <c r="A806" t="s">
        <v>310</v>
      </c>
      <c r="B806" s="4">
        <v>390361</v>
      </c>
      <c r="C806" t="s">
        <v>473</v>
      </c>
      <c r="D806">
        <v>20</v>
      </c>
    </row>
    <row r="807" spans="1:5" x14ac:dyDescent="0.25">
      <c r="A807" t="s">
        <v>308</v>
      </c>
      <c r="B807" s="4">
        <v>390361</v>
      </c>
      <c r="C807" t="s">
        <v>468</v>
      </c>
      <c r="D807">
        <v>2</v>
      </c>
    </row>
    <row r="808" spans="1:5" x14ac:dyDescent="0.25">
      <c r="A808" t="s">
        <v>372</v>
      </c>
      <c r="B808" s="4">
        <v>390361</v>
      </c>
      <c r="C808" t="s">
        <v>474</v>
      </c>
      <c r="D808">
        <v>8</v>
      </c>
      <c r="E808" s="6"/>
    </row>
    <row r="809" spans="1:5" x14ac:dyDescent="0.25">
      <c r="A809" t="s">
        <v>444</v>
      </c>
      <c r="B809" s="4">
        <v>390361</v>
      </c>
      <c r="C809" t="s">
        <v>466</v>
      </c>
      <c r="D809">
        <v>20</v>
      </c>
    </row>
    <row r="810" spans="1:5" x14ac:dyDescent="0.25">
      <c r="A810" t="s">
        <v>456</v>
      </c>
      <c r="B810" s="4">
        <v>390361</v>
      </c>
      <c r="C810" t="s">
        <v>467</v>
      </c>
      <c r="D810">
        <v>18</v>
      </c>
    </row>
    <row r="811" spans="1:5" x14ac:dyDescent="0.25">
      <c r="A811" t="s">
        <v>381</v>
      </c>
      <c r="B811" s="4">
        <v>390362</v>
      </c>
      <c r="C811" t="s">
        <v>467</v>
      </c>
      <c r="D811">
        <v>2</v>
      </c>
    </row>
    <row r="812" spans="1:5" x14ac:dyDescent="0.25">
      <c r="A812" t="s">
        <v>289</v>
      </c>
      <c r="B812" s="4">
        <v>390362</v>
      </c>
      <c r="C812" t="s">
        <v>472</v>
      </c>
      <c r="D812">
        <v>10</v>
      </c>
    </row>
    <row r="813" spans="1:5" x14ac:dyDescent="0.25">
      <c r="A813" t="s">
        <v>314</v>
      </c>
      <c r="B813" s="4">
        <v>390362</v>
      </c>
      <c r="C813" t="s">
        <v>466</v>
      </c>
      <c r="D813">
        <v>14</v>
      </c>
    </row>
    <row r="814" spans="1:5" x14ac:dyDescent="0.25">
      <c r="A814" t="s">
        <v>444</v>
      </c>
      <c r="B814" s="4">
        <v>390362</v>
      </c>
      <c r="C814" t="s">
        <v>471</v>
      </c>
      <c r="D814">
        <v>1</v>
      </c>
    </row>
    <row r="815" spans="1:5" x14ac:dyDescent="0.25">
      <c r="A815" t="s">
        <v>376</v>
      </c>
      <c r="B815" s="4">
        <v>390363</v>
      </c>
      <c r="C815" t="s">
        <v>467</v>
      </c>
      <c r="D815">
        <v>13</v>
      </c>
    </row>
    <row r="816" spans="1:5" x14ac:dyDescent="0.25">
      <c r="A816" t="s">
        <v>406</v>
      </c>
      <c r="B816" s="4">
        <v>390363</v>
      </c>
      <c r="C816" t="s">
        <v>471</v>
      </c>
      <c r="D816">
        <v>13</v>
      </c>
    </row>
    <row r="817" spans="1:5" x14ac:dyDescent="0.25">
      <c r="A817" t="s">
        <v>355</v>
      </c>
      <c r="B817" s="4">
        <v>390364</v>
      </c>
      <c r="C817" t="s">
        <v>474</v>
      </c>
      <c r="D817">
        <v>5</v>
      </c>
    </row>
    <row r="818" spans="1:5" x14ac:dyDescent="0.25">
      <c r="A818" t="s">
        <v>370</v>
      </c>
      <c r="B818" s="4">
        <v>390364</v>
      </c>
      <c r="C818" t="s">
        <v>468</v>
      </c>
      <c r="D818">
        <v>8</v>
      </c>
    </row>
    <row r="819" spans="1:5" x14ac:dyDescent="0.25">
      <c r="A819" t="s">
        <v>308</v>
      </c>
      <c r="B819" s="4">
        <v>390364</v>
      </c>
      <c r="C819" t="s">
        <v>468</v>
      </c>
      <c r="D819">
        <v>7</v>
      </c>
    </row>
    <row r="820" spans="1:5" x14ac:dyDescent="0.25">
      <c r="A820" t="s">
        <v>366</v>
      </c>
      <c r="B820" s="4">
        <v>390364</v>
      </c>
      <c r="C820" t="s">
        <v>473</v>
      </c>
      <c r="D820">
        <v>16</v>
      </c>
    </row>
    <row r="821" spans="1:5" x14ac:dyDescent="0.25">
      <c r="A821" t="s">
        <v>282</v>
      </c>
      <c r="B821" s="4">
        <v>390364</v>
      </c>
      <c r="C821" t="s">
        <v>468</v>
      </c>
      <c r="D821">
        <v>16</v>
      </c>
    </row>
    <row r="822" spans="1:5" x14ac:dyDescent="0.25">
      <c r="A822" t="s">
        <v>319</v>
      </c>
      <c r="B822" s="4">
        <v>390365</v>
      </c>
      <c r="C822" t="s">
        <v>475</v>
      </c>
      <c r="D822">
        <v>16</v>
      </c>
    </row>
    <row r="823" spans="1:5" x14ac:dyDescent="0.25">
      <c r="A823" t="s">
        <v>451</v>
      </c>
      <c r="B823" s="4">
        <v>390366</v>
      </c>
      <c r="C823" t="s">
        <v>473</v>
      </c>
      <c r="D823">
        <v>18</v>
      </c>
    </row>
    <row r="824" spans="1:5" x14ac:dyDescent="0.25">
      <c r="A824" t="s">
        <v>426</v>
      </c>
      <c r="B824" s="4">
        <v>390366</v>
      </c>
      <c r="C824" t="s">
        <v>468</v>
      </c>
      <c r="D824">
        <v>5</v>
      </c>
    </row>
    <row r="825" spans="1:5" x14ac:dyDescent="0.25">
      <c r="A825" t="s">
        <v>390</v>
      </c>
      <c r="B825" s="4">
        <v>390366</v>
      </c>
      <c r="C825" t="s">
        <v>475</v>
      </c>
      <c r="D825">
        <v>1</v>
      </c>
    </row>
    <row r="826" spans="1:5" x14ac:dyDescent="0.25">
      <c r="A826" t="s">
        <v>293</v>
      </c>
      <c r="B826" s="4">
        <v>390366</v>
      </c>
      <c r="C826" t="s">
        <v>475</v>
      </c>
      <c r="D826">
        <v>1</v>
      </c>
    </row>
    <row r="827" spans="1:5" x14ac:dyDescent="0.25">
      <c r="A827" t="s">
        <v>422</v>
      </c>
      <c r="B827" s="4">
        <v>390366</v>
      </c>
      <c r="C827" t="s">
        <v>474</v>
      </c>
      <c r="D827">
        <v>11</v>
      </c>
      <c r="E827" s="6">
        <v>0.06</v>
      </c>
    </row>
    <row r="828" spans="1:5" x14ac:dyDescent="0.25">
      <c r="A828" t="s">
        <v>334</v>
      </c>
      <c r="B828" s="4">
        <v>390367</v>
      </c>
      <c r="C828" t="s">
        <v>469</v>
      </c>
      <c r="D828">
        <v>17</v>
      </c>
    </row>
    <row r="829" spans="1:5" x14ac:dyDescent="0.25">
      <c r="A829" t="s">
        <v>328</v>
      </c>
      <c r="B829" s="4">
        <v>390367</v>
      </c>
      <c r="C829" t="s">
        <v>466</v>
      </c>
      <c r="D829">
        <v>20</v>
      </c>
    </row>
    <row r="830" spans="1:5" x14ac:dyDescent="0.25">
      <c r="A830" t="s">
        <v>292</v>
      </c>
      <c r="B830" s="4">
        <v>390367</v>
      </c>
      <c r="C830" t="s">
        <v>467</v>
      </c>
      <c r="D830">
        <v>3</v>
      </c>
    </row>
    <row r="831" spans="1:5" x14ac:dyDescent="0.25">
      <c r="A831" t="s">
        <v>341</v>
      </c>
      <c r="B831" s="4">
        <v>390368</v>
      </c>
      <c r="C831" t="s">
        <v>474</v>
      </c>
      <c r="D831">
        <v>11</v>
      </c>
      <c r="E831" s="6">
        <v>0.06</v>
      </c>
    </row>
    <row r="832" spans="1:5" x14ac:dyDescent="0.25">
      <c r="A832" t="s">
        <v>295</v>
      </c>
      <c r="B832" s="4">
        <v>390368</v>
      </c>
      <c r="C832" t="s">
        <v>475</v>
      </c>
      <c r="D832">
        <v>10</v>
      </c>
    </row>
    <row r="833" spans="1:4" x14ac:dyDescent="0.25">
      <c r="A833" t="s">
        <v>326</v>
      </c>
      <c r="B833" s="4">
        <v>390368</v>
      </c>
      <c r="C833" t="s">
        <v>473</v>
      </c>
      <c r="D833">
        <v>1</v>
      </c>
    </row>
    <row r="834" spans="1:4" x14ac:dyDescent="0.25">
      <c r="A834" t="s">
        <v>439</v>
      </c>
      <c r="B834" s="4">
        <v>390369</v>
      </c>
      <c r="C834" t="s">
        <v>475</v>
      </c>
      <c r="D834">
        <v>17</v>
      </c>
    </row>
    <row r="835" spans="1:4" x14ac:dyDescent="0.25">
      <c r="A835" t="s">
        <v>433</v>
      </c>
      <c r="B835" s="4">
        <v>390369</v>
      </c>
      <c r="C835" t="s">
        <v>467</v>
      </c>
      <c r="D835">
        <v>15</v>
      </c>
    </row>
    <row r="836" spans="1:4" x14ac:dyDescent="0.25">
      <c r="A836" t="s">
        <v>345</v>
      </c>
      <c r="B836" s="4">
        <v>390370</v>
      </c>
      <c r="C836" t="s">
        <v>471</v>
      </c>
      <c r="D836">
        <v>15</v>
      </c>
    </row>
    <row r="837" spans="1:4" x14ac:dyDescent="0.25">
      <c r="A837" t="s">
        <v>356</v>
      </c>
      <c r="B837" s="4">
        <v>390370</v>
      </c>
      <c r="C837" t="s">
        <v>472</v>
      </c>
      <c r="D837">
        <v>3</v>
      </c>
    </row>
    <row r="838" spans="1:4" x14ac:dyDescent="0.25">
      <c r="A838" t="s">
        <v>422</v>
      </c>
      <c r="B838" s="4">
        <v>390370</v>
      </c>
      <c r="C838" t="s">
        <v>472</v>
      </c>
      <c r="D838">
        <v>19</v>
      </c>
    </row>
    <row r="839" spans="1:4" x14ac:dyDescent="0.25">
      <c r="A839" t="s">
        <v>430</v>
      </c>
      <c r="B839" s="4">
        <v>390371</v>
      </c>
      <c r="C839" t="s">
        <v>467</v>
      </c>
      <c r="D839">
        <v>3</v>
      </c>
    </row>
    <row r="840" spans="1:4" x14ac:dyDescent="0.25">
      <c r="A840" t="s">
        <v>355</v>
      </c>
      <c r="B840" s="4">
        <v>390371</v>
      </c>
      <c r="C840" t="s">
        <v>471</v>
      </c>
      <c r="D840">
        <v>1</v>
      </c>
    </row>
    <row r="841" spans="1:4" x14ac:dyDescent="0.25">
      <c r="A841" t="s">
        <v>334</v>
      </c>
      <c r="B841" s="4">
        <v>390371</v>
      </c>
      <c r="C841" t="s">
        <v>474</v>
      </c>
      <c r="D841">
        <v>2</v>
      </c>
    </row>
    <row r="842" spans="1:4" x14ac:dyDescent="0.25">
      <c r="A842" t="s">
        <v>373</v>
      </c>
      <c r="B842" s="4">
        <v>390371</v>
      </c>
      <c r="C842" t="s">
        <v>474</v>
      </c>
      <c r="D842">
        <v>9</v>
      </c>
    </row>
    <row r="843" spans="1:4" x14ac:dyDescent="0.25">
      <c r="A843" t="s">
        <v>424</v>
      </c>
      <c r="B843" s="4">
        <v>390372</v>
      </c>
      <c r="C843" t="s">
        <v>471</v>
      </c>
      <c r="D843">
        <v>7</v>
      </c>
    </row>
    <row r="844" spans="1:4" x14ac:dyDescent="0.25">
      <c r="A844" t="s">
        <v>451</v>
      </c>
      <c r="B844" s="4">
        <v>390372</v>
      </c>
      <c r="C844" t="s">
        <v>472</v>
      </c>
      <c r="D844">
        <v>3</v>
      </c>
    </row>
    <row r="845" spans="1:4" x14ac:dyDescent="0.25">
      <c r="A845" t="s">
        <v>366</v>
      </c>
      <c r="B845" s="4">
        <v>390372</v>
      </c>
      <c r="C845" t="s">
        <v>470</v>
      </c>
      <c r="D845">
        <v>4</v>
      </c>
    </row>
    <row r="846" spans="1:4" x14ac:dyDescent="0.25">
      <c r="A846" t="s">
        <v>309</v>
      </c>
      <c r="B846" s="4">
        <v>390372</v>
      </c>
      <c r="C846" t="s">
        <v>468</v>
      </c>
      <c r="D846">
        <v>2</v>
      </c>
    </row>
    <row r="847" spans="1:4" x14ac:dyDescent="0.25">
      <c r="A847" t="s">
        <v>413</v>
      </c>
      <c r="B847" s="4">
        <v>390373</v>
      </c>
      <c r="C847" t="s">
        <v>467</v>
      </c>
      <c r="D847">
        <v>5</v>
      </c>
    </row>
    <row r="848" spans="1:4" x14ac:dyDescent="0.25">
      <c r="A848" t="s">
        <v>370</v>
      </c>
      <c r="B848" s="4">
        <v>390373</v>
      </c>
      <c r="C848" t="s">
        <v>468</v>
      </c>
      <c r="D848">
        <v>17</v>
      </c>
    </row>
    <row r="849" spans="1:5" x14ac:dyDescent="0.25">
      <c r="A849" t="s">
        <v>448</v>
      </c>
      <c r="B849" s="4">
        <v>390373</v>
      </c>
      <c r="C849" t="s">
        <v>471</v>
      </c>
      <c r="D849">
        <v>1</v>
      </c>
    </row>
    <row r="850" spans="1:5" x14ac:dyDescent="0.25">
      <c r="A850" t="s">
        <v>327</v>
      </c>
      <c r="B850" s="4">
        <v>390373</v>
      </c>
      <c r="C850" t="s">
        <v>475</v>
      </c>
      <c r="D850">
        <v>3</v>
      </c>
    </row>
    <row r="851" spans="1:5" x14ac:dyDescent="0.25">
      <c r="A851" t="s">
        <v>389</v>
      </c>
      <c r="B851" s="4">
        <v>390373</v>
      </c>
      <c r="C851" t="s">
        <v>474</v>
      </c>
      <c r="D851">
        <v>7</v>
      </c>
    </row>
    <row r="852" spans="1:5" x14ac:dyDescent="0.25">
      <c r="A852" t="s">
        <v>292</v>
      </c>
      <c r="B852" s="4">
        <v>390374</v>
      </c>
      <c r="C852" t="s">
        <v>473</v>
      </c>
      <c r="D852">
        <v>2</v>
      </c>
    </row>
    <row r="853" spans="1:5" x14ac:dyDescent="0.25">
      <c r="A853" t="s">
        <v>317</v>
      </c>
      <c r="B853" s="4">
        <v>390375</v>
      </c>
      <c r="C853" t="s">
        <v>473</v>
      </c>
      <c r="D853">
        <v>4</v>
      </c>
    </row>
    <row r="854" spans="1:5" x14ac:dyDescent="0.25">
      <c r="A854" t="s">
        <v>320</v>
      </c>
      <c r="B854" s="4">
        <v>390375</v>
      </c>
      <c r="C854" t="s">
        <v>470</v>
      </c>
      <c r="D854">
        <v>1</v>
      </c>
    </row>
    <row r="855" spans="1:5" x14ac:dyDescent="0.25">
      <c r="A855" t="s">
        <v>452</v>
      </c>
      <c r="B855" s="4">
        <v>390376</v>
      </c>
      <c r="C855" t="s">
        <v>466</v>
      </c>
      <c r="D855">
        <v>10</v>
      </c>
    </row>
    <row r="856" spans="1:5" x14ac:dyDescent="0.25">
      <c r="A856" t="s">
        <v>377</v>
      </c>
      <c r="B856" s="4">
        <v>390377</v>
      </c>
      <c r="C856" t="s">
        <v>469</v>
      </c>
      <c r="D856">
        <v>4</v>
      </c>
    </row>
    <row r="857" spans="1:5" x14ac:dyDescent="0.25">
      <c r="A857" t="s">
        <v>392</v>
      </c>
      <c r="B857" s="4">
        <v>390378</v>
      </c>
      <c r="C857" t="s">
        <v>472</v>
      </c>
      <c r="D857">
        <v>1</v>
      </c>
    </row>
    <row r="858" spans="1:5" x14ac:dyDescent="0.25">
      <c r="A858" t="s">
        <v>460</v>
      </c>
      <c r="B858" s="4">
        <v>390378</v>
      </c>
      <c r="C858" t="s">
        <v>472</v>
      </c>
      <c r="D858">
        <v>2</v>
      </c>
    </row>
    <row r="859" spans="1:5" x14ac:dyDescent="0.25">
      <c r="A859" t="s">
        <v>389</v>
      </c>
      <c r="B859" s="4">
        <v>390378</v>
      </c>
      <c r="C859" t="s">
        <v>473</v>
      </c>
      <c r="D859">
        <v>3</v>
      </c>
    </row>
    <row r="860" spans="1:5" x14ac:dyDescent="0.25">
      <c r="A860" t="s">
        <v>310</v>
      </c>
      <c r="B860" s="4">
        <v>390379</v>
      </c>
      <c r="C860" t="s">
        <v>474</v>
      </c>
      <c r="D860">
        <v>19</v>
      </c>
      <c r="E860" s="6">
        <v>0.06</v>
      </c>
    </row>
    <row r="861" spans="1:5" x14ac:dyDescent="0.25">
      <c r="A861" t="s">
        <v>348</v>
      </c>
      <c r="B861" s="4">
        <v>390379</v>
      </c>
      <c r="C861" t="s">
        <v>474</v>
      </c>
      <c r="D861">
        <v>7</v>
      </c>
    </row>
    <row r="862" spans="1:5" x14ac:dyDescent="0.25">
      <c r="A862" t="s">
        <v>282</v>
      </c>
      <c r="B862" s="4">
        <v>390379</v>
      </c>
      <c r="C862" t="s">
        <v>474</v>
      </c>
      <c r="D862">
        <v>9</v>
      </c>
    </row>
    <row r="863" spans="1:5" x14ac:dyDescent="0.25">
      <c r="A863" t="s">
        <v>286</v>
      </c>
      <c r="B863" s="4">
        <v>390380</v>
      </c>
      <c r="C863" t="s">
        <v>468</v>
      </c>
      <c r="D863">
        <v>10</v>
      </c>
    </row>
    <row r="864" spans="1:5" x14ac:dyDescent="0.25">
      <c r="A864" t="s">
        <v>435</v>
      </c>
      <c r="B864" s="4">
        <v>390380</v>
      </c>
      <c r="C864" t="s">
        <v>467</v>
      </c>
      <c r="D864">
        <v>3</v>
      </c>
    </row>
    <row r="865" spans="1:5" x14ac:dyDescent="0.25">
      <c r="A865" t="s">
        <v>437</v>
      </c>
      <c r="B865" s="4">
        <v>390381</v>
      </c>
      <c r="C865" t="s">
        <v>475</v>
      </c>
      <c r="D865">
        <v>13</v>
      </c>
      <c r="E865" s="6">
        <v>0.06</v>
      </c>
    </row>
    <row r="866" spans="1:5" x14ac:dyDescent="0.25">
      <c r="A866" t="s">
        <v>441</v>
      </c>
      <c r="B866" s="4">
        <v>390381</v>
      </c>
      <c r="C866" t="s">
        <v>471</v>
      </c>
      <c r="D866">
        <v>15</v>
      </c>
    </row>
    <row r="867" spans="1:5" x14ac:dyDescent="0.25">
      <c r="A867" t="s">
        <v>432</v>
      </c>
      <c r="B867" s="4">
        <v>390381</v>
      </c>
      <c r="C867" t="s">
        <v>471</v>
      </c>
      <c r="D867">
        <v>15</v>
      </c>
    </row>
    <row r="868" spans="1:5" x14ac:dyDescent="0.25">
      <c r="A868" t="s">
        <v>411</v>
      </c>
      <c r="B868" s="4">
        <v>390381</v>
      </c>
      <c r="C868" t="s">
        <v>474</v>
      </c>
      <c r="D868">
        <v>14</v>
      </c>
      <c r="E868" s="6">
        <v>0.06</v>
      </c>
    </row>
    <row r="869" spans="1:5" x14ac:dyDescent="0.25">
      <c r="A869" t="s">
        <v>371</v>
      </c>
      <c r="B869" s="4">
        <v>390381</v>
      </c>
      <c r="C869" t="s">
        <v>473</v>
      </c>
      <c r="D869">
        <v>16</v>
      </c>
    </row>
    <row r="870" spans="1:5" x14ac:dyDescent="0.25">
      <c r="A870" t="s">
        <v>402</v>
      </c>
      <c r="B870" s="4">
        <v>390381</v>
      </c>
      <c r="C870" t="s">
        <v>469</v>
      </c>
      <c r="D870">
        <v>3</v>
      </c>
    </row>
    <row r="871" spans="1:5" x14ac:dyDescent="0.25">
      <c r="A871" t="s">
        <v>388</v>
      </c>
      <c r="B871" s="4">
        <v>390382</v>
      </c>
      <c r="C871" t="s">
        <v>470</v>
      </c>
      <c r="D871">
        <v>14</v>
      </c>
    </row>
    <row r="872" spans="1:5" x14ac:dyDescent="0.25">
      <c r="A872" t="s">
        <v>451</v>
      </c>
      <c r="B872" s="4">
        <v>390382</v>
      </c>
      <c r="C872" t="s">
        <v>472</v>
      </c>
      <c r="D872">
        <v>18</v>
      </c>
    </row>
    <row r="873" spans="1:5" x14ac:dyDescent="0.25">
      <c r="A873" t="s">
        <v>306</v>
      </c>
      <c r="B873" s="4">
        <v>390382</v>
      </c>
      <c r="C873" t="s">
        <v>471</v>
      </c>
      <c r="D873">
        <v>6</v>
      </c>
    </row>
    <row r="874" spans="1:5" x14ac:dyDescent="0.25">
      <c r="A874" t="s">
        <v>366</v>
      </c>
      <c r="B874" s="4">
        <v>390382</v>
      </c>
      <c r="C874" t="s">
        <v>475</v>
      </c>
      <c r="D874">
        <v>9</v>
      </c>
    </row>
    <row r="875" spans="1:5" x14ac:dyDescent="0.25">
      <c r="A875" t="s">
        <v>458</v>
      </c>
      <c r="B875" s="4">
        <v>390383</v>
      </c>
      <c r="C875" t="s">
        <v>468</v>
      </c>
      <c r="D875">
        <v>7</v>
      </c>
    </row>
    <row r="876" spans="1:5" x14ac:dyDescent="0.25">
      <c r="A876" t="s">
        <v>274</v>
      </c>
      <c r="B876" s="4">
        <v>390383</v>
      </c>
      <c r="C876" t="s">
        <v>475</v>
      </c>
      <c r="D876">
        <v>6</v>
      </c>
    </row>
    <row r="877" spans="1:5" x14ac:dyDescent="0.25">
      <c r="A877" t="s">
        <v>413</v>
      </c>
      <c r="B877" s="4">
        <v>390386</v>
      </c>
      <c r="C877" t="s">
        <v>472</v>
      </c>
      <c r="D877">
        <v>7</v>
      </c>
    </row>
    <row r="878" spans="1:5" x14ac:dyDescent="0.25">
      <c r="A878" t="s">
        <v>460</v>
      </c>
      <c r="B878" s="4">
        <v>390386</v>
      </c>
      <c r="C878" t="s">
        <v>473</v>
      </c>
      <c r="D878">
        <v>13</v>
      </c>
    </row>
    <row r="879" spans="1:5" x14ac:dyDescent="0.25">
      <c r="A879" t="s">
        <v>427</v>
      </c>
      <c r="B879" s="4">
        <v>390387</v>
      </c>
      <c r="C879" t="s">
        <v>467</v>
      </c>
      <c r="D879">
        <v>11</v>
      </c>
    </row>
    <row r="880" spans="1:5" x14ac:dyDescent="0.25">
      <c r="A880" t="s">
        <v>433</v>
      </c>
      <c r="B880" s="4">
        <v>390387</v>
      </c>
      <c r="C880" t="s">
        <v>473</v>
      </c>
      <c r="D880">
        <v>5</v>
      </c>
    </row>
    <row r="881" spans="1:5" x14ac:dyDescent="0.25">
      <c r="A881" t="s">
        <v>365</v>
      </c>
      <c r="B881" s="4">
        <v>390387</v>
      </c>
      <c r="C881" t="s">
        <v>467</v>
      </c>
      <c r="D881">
        <v>19</v>
      </c>
    </row>
    <row r="882" spans="1:5" x14ac:dyDescent="0.25">
      <c r="A882" t="s">
        <v>331</v>
      </c>
      <c r="B882" s="4">
        <v>390387</v>
      </c>
      <c r="C882" t="s">
        <v>474</v>
      </c>
      <c r="D882">
        <v>12</v>
      </c>
      <c r="E882" s="6">
        <v>0.06</v>
      </c>
    </row>
    <row r="883" spans="1:5" x14ac:dyDescent="0.25">
      <c r="A883" t="s">
        <v>418</v>
      </c>
      <c r="B883" s="4">
        <v>390387</v>
      </c>
      <c r="C883" t="s">
        <v>467</v>
      </c>
      <c r="D883">
        <v>9</v>
      </c>
    </row>
    <row r="884" spans="1:5" x14ac:dyDescent="0.25">
      <c r="A884" t="s">
        <v>325</v>
      </c>
      <c r="B884" s="4">
        <v>390387</v>
      </c>
      <c r="C884" t="s">
        <v>471</v>
      </c>
      <c r="D884">
        <v>19</v>
      </c>
    </row>
    <row r="885" spans="1:5" x14ac:dyDescent="0.25">
      <c r="A885" t="s">
        <v>424</v>
      </c>
      <c r="B885" s="4">
        <v>390388</v>
      </c>
      <c r="C885" t="s">
        <v>471</v>
      </c>
      <c r="D885">
        <v>4</v>
      </c>
    </row>
    <row r="886" spans="1:5" x14ac:dyDescent="0.25">
      <c r="A886" t="s">
        <v>342</v>
      </c>
      <c r="B886" s="4">
        <v>390388</v>
      </c>
      <c r="C886" t="s">
        <v>467</v>
      </c>
      <c r="D886">
        <v>8</v>
      </c>
    </row>
    <row r="887" spans="1:5" x14ac:dyDescent="0.25">
      <c r="A887" t="s">
        <v>372</v>
      </c>
      <c r="B887" s="4">
        <v>390388</v>
      </c>
      <c r="C887" t="s">
        <v>475</v>
      </c>
      <c r="D887">
        <v>10</v>
      </c>
    </row>
    <row r="888" spans="1:5" x14ac:dyDescent="0.25">
      <c r="A888" t="s">
        <v>351</v>
      </c>
      <c r="B888" s="4">
        <v>390388</v>
      </c>
      <c r="C888" t="s">
        <v>471</v>
      </c>
      <c r="D888">
        <v>20</v>
      </c>
    </row>
    <row r="889" spans="1:5" x14ac:dyDescent="0.25">
      <c r="A889" t="s">
        <v>370</v>
      </c>
      <c r="B889" s="4">
        <v>390389</v>
      </c>
      <c r="C889" t="s">
        <v>468</v>
      </c>
      <c r="D889">
        <v>2</v>
      </c>
    </row>
    <row r="890" spans="1:5" x14ac:dyDescent="0.25">
      <c r="A890" t="s">
        <v>279</v>
      </c>
      <c r="B890" s="4">
        <v>390389</v>
      </c>
      <c r="C890" t="s">
        <v>474</v>
      </c>
      <c r="D890">
        <v>16</v>
      </c>
      <c r="E890" s="6">
        <v>0.06</v>
      </c>
    </row>
    <row r="891" spans="1:5" x14ac:dyDescent="0.25">
      <c r="A891" t="s">
        <v>338</v>
      </c>
      <c r="B891" s="4">
        <v>390389</v>
      </c>
      <c r="C891" t="s">
        <v>472</v>
      </c>
      <c r="D891">
        <v>8</v>
      </c>
    </row>
    <row r="892" spans="1:5" x14ac:dyDescent="0.25">
      <c r="A892" t="s">
        <v>274</v>
      </c>
      <c r="B892" s="4">
        <v>390390</v>
      </c>
      <c r="C892" t="s">
        <v>474</v>
      </c>
      <c r="D892">
        <v>8</v>
      </c>
    </row>
    <row r="893" spans="1:5" x14ac:dyDescent="0.25">
      <c r="A893" t="s">
        <v>279</v>
      </c>
      <c r="B893" s="4">
        <v>390390</v>
      </c>
      <c r="C893" t="s">
        <v>474</v>
      </c>
      <c r="D893">
        <v>9</v>
      </c>
    </row>
    <row r="894" spans="1:5" x14ac:dyDescent="0.25">
      <c r="A894" t="s">
        <v>283</v>
      </c>
      <c r="B894" s="4">
        <v>390391</v>
      </c>
      <c r="C894" t="s">
        <v>471</v>
      </c>
      <c r="D894">
        <v>2</v>
      </c>
    </row>
    <row r="895" spans="1:5" x14ac:dyDescent="0.25">
      <c r="A895" t="s">
        <v>434</v>
      </c>
      <c r="B895" s="4">
        <v>390391</v>
      </c>
      <c r="C895" t="s">
        <v>469</v>
      </c>
      <c r="D895">
        <v>3</v>
      </c>
    </row>
    <row r="896" spans="1:5" x14ac:dyDescent="0.25">
      <c r="A896" t="s">
        <v>394</v>
      </c>
      <c r="B896" s="4">
        <v>390392</v>
      </c>
      <c r="C896" t="s">
        <v>466</v>
      </c>
      <c r="D896">
        <v>11</v>
      </c>
    </row>
    <row r="897" spans="1:5" x14ac:dyDescent="0.25">
      <c r="A897" t="s">
        <v>441</v>
      </c>
      <c r="B897" s="4">
        <v>390393</v>
      </c>
      <c r="C897" t="s">
        <v>466</v>
      </c>
      <c r="D897">
        <v>18</v>
      </c>
    </row>
    <row r="898" spans="1:5" x14ac:dyDescent="0.25">
      <c r="A898" t="s">
        <v>328</v>
      </c>
      <c r="B898" s="4">
        <v>390394</v>
      </c>
      <c r="C898" t="s">
        <v>473</v>
      </c>
      <c r="D898">
        <v>11</v>
      </c>
    </row>
    <row r="899" spans="1:5" x14ac:dyDescent="0.25">
      <c r="A899" t="s">
        <v>458</v>
      </c>
      <c r="B899" s="4">
        <v>390394</v>
      </c>
      <c r="C899" t="s">
        <v>470</v>
      </c>
      <c r="D899">
        <v>2</v>
      </c>
    </row>
    <row r="900" spans="1:5" x14ac:dyDescent="0.25">
      <c r="A900" t="s">
        <v>432</v>
      </c>
      <c r="B900" s="4">
        <v>390395</v>
      </c>
      <c r="C900" t="s">
        <v>474</v>
      </c>
      <c r="D900">
        <v>10</v>
      </c>
      <c r="E900" s="6">
        <v>0.06</v>
      </c>
    </row>
    <row r="901" spans="1:5" x14ac:dyDescent="0.25">
      <c r="A901" t="s">
        <v>395</v>
      </c>
      <c r="B901" s="4">
        <v>390395</v>
      </c>
      <c r="C901" t="s">
        <v>475</v>
      </c>
      <c r="D901">
        <v>2</v>
      </c>
    </row>
    <row r="902" spans="1:5" x14ac:dyDescent="0.25">
      <c r="A902" t="s">
        <v>276</v>
      </c>
      <c r="B902" s="4">
        <v>390395</v>
      </c>
      <c r="C902" t="s">
        <v>473</v>
      </c>
      <c r="D902">
        <v>2</v>
      </c>
    </row>
    <row r="903" spans="1:5" x14ac:dyDescent="0.25">
      <c r="A903" t="s">
        <v>370</v>
      </c>
      <c r="B903" s="4">
        <v>390396</v>
      </c>
      <c r="C903" t="s">
        <v>473</v>
      </c>
      <c r="D903">
        <v>5</v>
      </c>
    </row>
    <row r="904" spans="1:5" x14ac:dyDescent="0.25">
      <c r="A904" t="s">
        <v>323</v>
      </c>
      <c r="B904" s="4">
        <v>390397</v>
      </c>
      <c r="C904" t="s">
        <v>472</v>
      </c>
      <c r="D904">
        <v>13</v>
      </c>
    </row>
    <row r="905" spans="1:5" x14ac:dyDescent="0.25">
      <c r="A905" t="s">
        <v>411</v>
      </c>
      <c r="B905" s="4">
        <v>390397</v>
      </c>
      <c r="C905" t="s">
        <v>474</v>
      </c>
      <c r="D905">
        <v>2</v>
      </c>
    </row>
    <row r="906" spans="1:5" x14ac:dyDescent="0.25">
      <c r="A906" t="s">
        <v>403</v>
      </c>
      <c r="B906" s="4">
        <v>390397</v>
      </c>
      <c r="C906" t="s">
        <v>475</v>
      </c>
      <c r="D906">
        <v>5</v>
      </c>
    </row>
    <row r="907" spans="1:5" x14ac:dyDescent="0.25">
      <c r="A907" t="s">
        <v>349</v>
      </c>
      <c r="B907" s="4">
        <v>390397</v>
      </c>
      <c r="C907" t="s">
        <v>474</v>
      </c>
      <c r="D907">
        <v>16</v>
      </c>
      <c r="E907" s="6">
        <v>0.06</v>
      </c>
    </row>
    <row r="908" spans="1:5" x14ac:dyDescent="0.25">
      <c r="A908" t="s">
        <v>308</v>
      </c>
      <c r="B908" s="4">
        <v>390398</v>
      </c>
      <c r="C908" t="s">
        <v>469</v>
      </c>
      <c r="D908">
        <v>18</v>
      </c>
    </row>
    <row r="909" spans="1:5" x14ac:dyDescent="0.25">
      <c r="A909" t="s">
        <v>276</v>
      </c>
      <c r="B909" s="4">
        <v>390398</v>
      </c>
      <c r="C909" t="s">
        <v>470</v>
      </c>
      <c r="D909">
        <v>14</v>
      </c>
    </row>
    <row r="910" spans="1:5" x14ac:dyDescent="0.25">
      <c r="A910" t="s">
        <v>378</v>
      </c>
      <c r="B910" s="4">
        <v>390398</v>
      </c>
      <c r="C910" t="s">
        <v>471</v>
      </c>
      <c r="D910">
        <v>10</v>
      </c>
    </row>
    <row r="911" spans="1:5" x14ac:dyDescent="0.25">
      <c r="A911" t="s">
        <v>295</v>
      </c>
      <c r="B911" s="4">
        <v>390399</v>
      </c>
      <c r="C911" t="s">
        <v>473</v>
      </c>
      <c r="D911">
        <v>8</v>
      </c>
    </row>
    <row r="912" spans="1:5" x14ac:dyDescent="0.25">
      <c r="A912" t="s">
        <v>289</v>
      </c>
      <c r="B912" s="4">
        <v>390399</v>
      </c>
      <c r="C912" t="s">
        <v>469</v>
      </c>
      <c r="D912">
        <v>9</v>
      </c>
    </row>
    <row r="913" spans="1:4" x14ac:dyDescent="0.25">
      <c r="A913" t="s">
        <v>412</v>
      </c>
      <c r="B913" s="4">
        <v>390400</v>
      </c>
      <c r="C913" t="s">
        <v>475</v>
      </c>
      <c r="D913">
        <v>7</v>
      </c>
    </row>
    <row r="914" spans="1:4" x14ac:dyDescent="0.25">
      <c r="A914" t="s">
        <v>447</v>
      </c>
      <c r="B914" s="4">
        <v>390400</v>
      </c>
      <c r="C914" t="s">
        <v>467</v>
      </c>
      <c r="D914">
        <v>13</v>
      </c>
    </row>
    <row r="915" spans="1:4" x14ac:dyDescent="0.25">
      <c r="A915" t="s">
        <v>394</v>
      </c>
      <c r="B915" s="4">
        <v>390400</v>
      </c>
      <c r="C915" t="s">
        <v>472</v>
      </c>
      <c r="D915">
        <v>1</v>
      </c>
    </row>
    <row r="916" spans="1:4" x14ac:dyDescent="0.25">
      <c r="A916" t="s">
        <v>280</v>
      </c>
      <c r="B916" s="4">
        <v>390400</v>
      </c>
      <c r="C916" t="s">
        <v>469</v>
      </c>
      <c r="D916">
        <v>15</v>
      </c>
    </row>
    <row r="917" spans="1:4" x14ac:dyDescent="0.25">
      <c r="A917" t="s">
        <v>387</v>
      </c>
      <c r="B917" s="4">
        <v>390403</v>
      </c>
      <c r="C917" t="s">
        <v>473</v>
      </c>
      <c r="D917">
        <v>5</v>
      </c>
    </row>
    <row r="918" spans="1:4" x14ac:dyDescent="0.25">
      <c r="A918" t="s">
        <v>361</v>
      </c>
      <c r="B918" s="4">
        <v>390403</v>
      </c>
      <c r="C918" t="s">
        <v>466</v>
      </c>
      <c r="D918">
        <v>13</v>
      </c>
    </row>
    <row r="919" spans="1:4" x14ac:dyDescent="0.25">
      <c r="A919" t="s">
        <v>460</v>
      </c>
      <c r="B919" s="4">
        <v>390403</v>
      </c>
      <c r="C919" t="s">
        <v>469</v>
      </c>
      <c r="D919">
        <v>13</v>
      </c>
    </row>
    <row r="920" spans="1:4" x14ac:dyDescent="0.25">
      <c r="A920" t="s">
        <v>385</v>
      </c>
      <c r="B920" s="4">
        <v>390403</v>
      </c>
      <c r="C920" t="s">
        <v>471</v>
      </c>
      <c r="D920">
        <v>18</v>
      </c>
    </row>
    <row r="921" spans="1:4" x14ac:dyDescent="0.25">
      <c r="A921" t="s">
        <v>371</v>
      </c>
      <c r="B921" s="4">
        <v>390405</v>
      </c>
      <c r="C921" t="s">
        <v>471</v>
      </c>
      <c r="D921">
        <v>1</v>
      </c>
    </row>
    <row r="922" spans="1:4" x14ac:dyDescent="0.25">
      <c r="A922" t="s">
        <v>349</v>
      </c>
      <c r="B922" s="4">
        <v>390405</v>
      </c>
      <c r="C922" t="s">
        <v>467</v>
      </c>
      <c r="D922">
        <v>7</v>
      </c>
    </row>
    <row r="923" spans="1:4" x14ac:dyDescent="0.25">
      <c r="A923" t="s">
        <v>402</v>
      </c>
      <c r="B923" s="4">
        <v>390405</v>
      </c>
      <c r="C923" t="s">
        <v>475</v>
      </c>
      <c r="D923">
        <v>2</v>
      </c>
    </row>
    <row r="924" spans="1:4" x14ac:dyDescent="0.25">
      <c r="A924" t="s">
        <v>422</v>
      </c>
      <c r="B924" s="4">
        <v>390405</v>
      </c>
      <c r="C924" t="s">
        <v>475</v>
      </c>
      <c r="D924">
        <v>9</v>
      </c>
    </row>
    <row r="925" spans="1:4" x14ac:dyDescent="0.25">
      <c r="A925" t="s">
        <v>340</v>
      </c>
      <c r="B925" s="4">
        <v>390406</v>
      </c>
      <c r="C925" t="s">
        <v>472</v>
      </c>
      <c r="D925">
        <v>7</v>
      </c>
    </row>
    <row r="926" spans="1:4" x14ac:dyDescent="0.25">
      <c r="A926" t="s">
        <v>297</v>
      </c>
      <c r="B926" s="4">
        <v>390406</v>
      </c>
      <c r="C926" t="s">
        <v>467</v>
      </c>
      <c r="D926">
        <v>20</v>
      </c>
    </row>
    <row r="927" spans="1:4" x14ac:dyDescent="0.25">
      <c r="A927" t="s">
        <v>299</v>
      </c>
      <c r="B927" s="4">
        <v>390406</v>
      </c>
      <c r="C927" t="s">
        <v>466</v>
      </c>
      <c r="D927">
        <v>20</v>
      </c>
    </row>
    <row r="928" spans="1:4" x14ac:dyDescent="0.25">
      <c r="A928" t="s">
        <v>399</v>
      </c>
      <c r="B928" s="4">
        <v>390406</v>
      </c>
      <c r="C928" t="s">
        <v>475</v>
      </c>
      <c r="D928">
        <v>16</v>
      </c>
    </row>
    <row r="929" spans="1:4" x14ac:dyDescent="0.25">
      <c r="A929" t="s">
        <v>404</v>
      </c>
      <c r="B929" s="4">
        <v>390406</v>
      </c>
      <c r="C929" t="s">
        <v>468</v>
      </c>
      <c r="D929">
        <v>2</v>
      </c>
    </row>
    <row r="930" spans="1:4" x14ac:dyDescent="0.25">
      <c r="A930" t="s">
        <v>293</v>
      </c>
      <c r="B930" s="4">
        <v>390406</v>
      </c>
      <c r="C930" t="s">
        <v>466</v>
      </c>
      <c r="D930">
        <v>9</v>
      </c>
    </row>
    <row r="931" spans="1:4" x14ac:dyDescent="0.25">
      <c r="A931" t="s">
        <v>417</v>
      </c>
      <c r="B931" s="4">
        <v>390407</v>
      </c>
      <c r="C931" t="s">
        <v>473</v>
      </c>
      <c r="D931">
        <v>15</v>
      </c>
    </row>
    <row r="932" spans="1:4" x14ac:dyDescent="0.25">
      <c r="A932" t="s">
        <v>342</v>
      </c>
      <c r="B932" s="4">
        <v>390407</v>
      </c>
      <c r="C932" t="s">
        <v>467</v>
      </c>
      <c r="D932">
        <v>10</v>
      </c>
    </row>
    <row r="933" spans="1:4" x14ac:dyDescent="0.25">
      <c r="A933" t="s">
        <v>335</v>
      </c>
      <c r="B933" s="4">
        <v>390407</v>
      </c>
      <c r="C933" t="s">
        <v>475</v>
      </c>
      <c r="D933">
        <v>2</v>
      </c>
    </row>
    <row r="934" spans="1:4" x14ac:dyDescent="0.25">
      <c r="A934" t="s">
        <v>282</v>
      </c>
      <c r="B934" s="4">
        <v>390407</v>
      </c>
      <c r="C934" t="s">
        <v>472</v>
      </c>
      <c r="D934">
        <v>12</v>
      </c>
    </row>
    <row r="935" spans="1:4" x14ac:dyDescent="0.25">
      <c r="A935" t="s">
        <v>283</v>
      </c>
      <c r="B935" s="4">
        <v>390408</v>
      </c>
      <c r="C935" t="s">
        <v>475</v>
      </c>
      <c r="D935">
        <v>15</v>
      </c>
    </row>
    <row r="936" spans="1:4" x14ac:dyDescent="0.25">
      <c r="A936" t="s">
        <v>341</v>
      </c>
      <c r="B936" s="4">
        <v>390408</v>
      </c>
      <c r="C936" t="s">
        <v>467</v>
      </c>
      <c r="D936">
        <v>6</v>
      </c>
    </row>
    <row r="937" spans="1:4" x14ac:dyDescent="0.25">
      <c r="A937" t="s">
        <v>388</v>
      </c>
      <c r="B937" s="4">
        <v>390408</v>
      </c>
      <c r="C937" t="s">
        <v>472</v>
      </c>
      <c r="D937">
        <v>4</v>
      </c>
    </row>
    <row r="938" spans="1:4" x14ac:dyDescent="0.25">
      <c r="A938" t="s">
        <v>356</v>
      </c>
      <c r="B938" s="4">
        <v>390408</v>
      </c>
      <c r="C938" t="s">
        <v>472</v>
      </c>
      <c r="D938">
        <v>20</v>
      </c>
    </row>
    <row r="939" spans="1:4" x14ac:dyDescent="0.25">
      <c r="A939" t="s">
        <v>282</v>
      </c>
      <c r="B939" s="4">
        <v>390408</v>
      </c>
      <c r="C939" t="s">
        <v>471</v>
      </c>
      <c r="D939">
        <v>4</v>
      </c>
    </row>
    <row r="940" spans="1:4" x14ac:dyDescent="0.25">
      <c r="A940" t="s">
        <v>406</v>
      </c>
      <c r="B940" s="4">
        <v>390409</v>
      </c>
      <c r="C940" t="s">
        <v>467</v>
      </c>
      <c r="D940">
        <v>19</v>
      </c>
    </row>
    <row r="941" spans="1:4" x14ac:dyDescent="0.25">
      <c r="A941" t="s">
        <v>410</v>
      </c>
      <c r="B941" s="4">
        <v>390409</v>
      </c>
      <c r="C941" t="s">
        <v>473</v>
      </c>
      <c r="D941">
        <v>5</v>
      </c>
    </row>
    <row r="942" spans="1:4" x14ac:dyDescent="0.25">
      <c r="A942" t="s">
        <v>279</v>
      </c>
      <c r="B942" s="4">
        <v>390410</v>
      </c>
      <c r="C942" t="s">
        <v>471</v>
      </c>
      <c r="D942">
        <v>14</v>
      </c>
    </row>
    <row r="943" spans="1:4" x14ac:dyDescent="0.25">
      <c r="A943" t="s">
        <v>378</v>
      </c>
      <c r="B943" s="4">
        <v>390410</v>
      </c>
      <c r="C943" t="s">
        <v>473</v>
      </c>
      <c r="D943">
        <v>8</v>
      </c>
    </row>
    <row r="944" spans="1:4" x14ac:dyDescent="0.25">
      <c r="A944" t="s">
        <v>410</v>
      </c>
      <c r="B944" s="4">
        <v>390412</v>
      </c>
      <c r="C944" t="s">
        <v>471</v>
      </c>
      <c r="D944">
        <v>3</v>
      </c>
    </row>
    <row r="945" spans="1:5" x14ac:dyDescent="0.25">
      <c r="A945" t="s">
        <v>384</v>
      </c>
      <c r="B945" s="4">
        <v>390413</v>
      </c>
      <c r="C945" t="s">
        <v>469</v>
      </c>
      <c r="D945">
        <v>1</v>
      </c>
    </row>
    <row r="946" spans="1:5" x14ac:dyDescent="0.25">
      <c r="A946" t="s">
        <v>368</v>
      </c>
      <c r="B946" s="4">
        <v>390413</v>
      </c>
      <c r="C946" t="s">
        <v>471</v>
      </c>
      <c r="D946">
        <v>15</v>
      </c>
    </row>
    <row r="947" spans="1:5" x14ac:dyDescent="0.25">
      <c r="A947" t="s">
        <v>337</v>
      </c>
      <c r="B947" s="4">
        <v>390413</v>
      </c>
      <c r="C947" t="s">
        <v>468</v>
      </c>
      <c r="D947">
        <v>18</v>
      </c>
    </row>
    <row r="948" spans="1:5" x14ac:dyDescent="0.25">
      <c r="A948" t="s">
        <v>340</v>
      </c>
      <c r="B948" s="4">
        <v>390414</v>
      </c>
      <c r="C948" t="s">
        <v>472</v>
      </c>
      <c r="D948">
        <v>11</v>
      </c>
    </row>
    <row r="949" spans="1:5" x14ac:dyDescent="0.25">
      <c r="A949" t="s">
        <v>286</v>
      </c>
      <c r="B949" s="4">
        <v>390414</v>
      </c>
      <c r="C949" t="s">
        <v>470</v>
      </c>
      <c r="D949">
        <v>4</v>
      </c>
    </row>
    <row r="950" spans="1:5" x14ac:dyDescent="0.25">
      <c r="A950" t="s">
        <v>459</v>
      </c>
      <c r="B950" s="4">
        <v>390414</v>
      </c>
      <c r="C950" t="s">
        <v>468</v>
      </c>
      <c r="D950">
        <v>3</v>
      </c>
    </row>
    <row r="951" spans="1:5" x14ac:dyDescent="0.25">
      <c r="A951" t="s">
        <v>320</v>
      </c>
      <c r="B951" s="4">
        <v>390414</v>
      </c>
      <c r="C951" t="s">
        <v>473</v>
      </c>
      <c r="D951">
        <v>14</v>
      </c>
    </row>
    <row r="952" spans="1:5" x14ac:dyDescent="0.25">
      <c r="A952" t="s">
        <v>387</v>
      </c>
      <c r="B952" s="4">
        <v>390416</v>
      </c>
      <c r="C952" t="s">
        <v>468</v>
      </c>
      <c r="D952">
        <v>16</v>
      </c>
    </row>
    <row r="953" spans="1:5" x14ac:dyDescent="0.25">
      <c r="A953" t="s">
        <v>384</v>
      </c>
      <c r="B953" s="4">
        <v>390416</v>
      </c>
      <c r="C953" t="s">
        <v>470</v>
      </c>
      <c r="D953">
        <v>13</v>
      </c>
    </row>
    <row r="954" spans="1:5" x14ac:dyDescent="0.25">
      <c r="A954" t="s">
        <v>447</v>
      </c>
      <c r="B954" s="4">
        <v>390416</v>
      </c>
      <c r="C954" t="s">
        <v>469</v>
      </c>
      <c r="D954">
        <v>7</v>
      </c>
    </row>
    <row r="955" spans="1:5" x14ac:dyDescent="0.25">
      <c r="A955" t="s">
        <v>313</v>
      </c>
      <c r="B955" s="4">
        <v>390416</v>
      </c>
      <c r="C955" t="s">
        <v>472</v>
      </c>
      <c r="D955">
        <v>16</v>
      </c>
    </row>
    <row r="956" spans="1:5" x14ac:dyDescent="0.25">
      <c r="A956" t="s">
        <v>437</v>
      </c>
      <c r="B956" s="4">
        <v>390417</v>
      </c>
      <c r="C956" t="s">
        <v>470</v>
      </c>
      <c r="D956">
        <v>20</v>
      </c>
      <c r="E956" s="6">
        <v>0.12</v>
      </c>
    </row>
    <row r="957" spans="1:5" x14ac:dyDescent="0.25">
      <c r="A957" t="s">
        <v>381</v>
      </c>
      <c r="B957" s="4">
        <v>390417</v>
      </c>
      <c r="C957" t="s">
        <v>470</v>
      </c>
      <c r="D957">
        <v>18</v>
      </c>
    </row>
    <row r="958" spans="1:5" x14ac:dyDescent="0.25">
      <c r="A958" t="s">
        <v>430</v>
      </c>
      <c r="B958" s="4">
        <v>390418</v>
      </c>
      <c r="C958" t="s">
        <v>475</v>
      </c>
      <c r="D958">
        <v>8</v>
      </c>
    </row>
    <row r="959" spans="1:5" x14ac:dyDescent="0.25">
      <c r="A959" t="s">
        <v>398</v>
      </c>
      <c r="B959" s="4">
        <v>390418</v>
      </c>
      <c r="C959" t="s">
        <v>468</v>
      </c>
      <c r="D959">
        <v>3</v>
      </c>
    </row>
    <row r="960" spans="1:5" x14ac:dyDescent="0.25">
      <c r="A960" t="s">
        <v>273</v>
      </c>
      <c r="B960" s="4">
        <v>390418</v>
      </c>
      <c r="C960" t="s">
        <v>475</v>
      </c>
      <c r="D960">
        <v>7</v>
      </c>
    </row>
    <row r="961" spans="1:5" x14ac:dyDescent="0.25">
      <c r="A961" t="s">
        <v>330</v>
      </c>
      <c r="B961" s="4">
        <v>390419</v>
      </c>
      <c r="C961" t="s">
        <v>470</v>
      </c>
      <c r="D961">
        <v>11</v>
      </c>
    </row>
    <row r="962" spans="1:5" x14ac:dyDescent="0.25">
      <c r="A962" t="s">
        <v>423</v>
      </c>
      <c r="B962" s="4">
        <v>390419</v>
      </c>
      <c r="C962" t="s">
        <v>467</v>
      </c>
      <c r="D962">
        <v>14</v>
      </c>
    </row>
    <row r="963" spans="1:5" x14ac:dyDescent="0.25">
      <c r="A963" t="s">
        <v>314</v>
      </c>
      <c r="B963" s="4">
        <v>390420</v>
      </c>
      <c r="C963" t="s">
        <v>472</v>
      </c>
      <c r="D963">
        <v>14</v>
      </c>
    </row>
    <row r="964" spans="1:5" x14ac:dyDescent="0.25">
      <c r="A964" t="s">
        <v>451</v>
      </c>
      <c r="B964" s="4">
        <v>390421</v>
      </c>
      <c r="C964" t="s">
        <v>467</v>
      </c>
      <c r="D964">
        <v>8</v>
      </c>
    </row>
    <row r="965" spans="1:5" x14ac:dyDescent="0.25">
      <c r="A965" t="s">
        <v>371</v>
      </c>
      <c r="B965" s="4">
        <v>390421</v>
      </c>
      <c r="C965" t="s">
        <v>470</v>
      </c>
      <c r="D965">
        <v>5</v>
      </c>
    </row>
    <row r="966" spans="1:5" x14ac:dyDescent="0.25">
      <c r="A966" t="s">
        <v>326</v>
      </c>
      <c r="B966" s="4">
        <v>390421</v>
      </c>
      <c r="C966" t="s">
        <v>468</v>
      </c>
      <c r="D966">
        <v>18</v>
      </c>
      <c r="E966" s="6">
        <v>0.05</v>
      </c>
    </row>
    <row r="967" spans="1:5" x14ac:dyDescent="0.25">
      <c r="A967" t="s">
        <v>344</v>
      </c>
      <c r="B967" s="4">
        <v>390422</v>
      </c>
      <c r="C967" t="s">
        <v>468</v>
      </c>
      <c r="D967">
        <v>15</v>
      </c>
    </row>
    <row r="968" spans="1:5" x14ac:dyDescent="0.25">
      <c r="A968" t="s">
        <v>395</v>
      </c>
      <c r="B968" s="4">
        <v>390422</v>
      </c>
      <c r="C968" t="s">
        <v>471</v>
      </c>
      <c r="D968">
        <v>20</v>
      </c>
    </row>
    <row r="969" spans="1:5" x14ac:dyDescent="0.25">
      <c r="A969" t="s">
        <v>326</v>
      </c>
      <c r="B969" s="4">
        <v>390422</v>
      </c>
      <c r="C969" t="s">
        <v>467</v>
      </c>
      <c r="D969">
        <v>8</v>
      </c>
      <c r="E969" s="6">
        <v>0.05</v>
      </c>
    </row>
    <row r="970" spans="1:5" x14ac:dyDescent="0.25">
      <c r="A970" t="s">
        <v>454</v>
      </c>
      <c r="B970" s="4">
        <v>390422</v>
      </c>
      <c r="C970" t="s">
        <v>470</v>
      </c>
      <c r="D970">
        <v>16</v>
      </c>
    </row>
    <row r="971" spans="1:5" x14ac:dyDescent="0.25">
      <c r="A971" t="s">
        <v>293</v>
      </c>
      <c r="B971" s="4">
        <v>390422</v>
      </c>
      <c r="C971" t="s">
        <v>471</v>
      </c>
      <c r="D971">
        <v>11</v>
      </c>
    </row>
    <row r="972" spans="1:5" x14ac:dyDescent="0.25">
      <c r="A972" t="s">
        <v>453</v>
      </c>
      <c r="B972" s="4">
        <v>390423</v>
      </c>
      <c r="C972" t="s">
        <v>471</v>
      </c>
      <c r="D972">
        <v>4</v>
      </c>
    </row>
    <row r="973" spans="1:5" x14ac:dyDescent="0.25">
      <c r="A973" t="s">
        <v>413</v>
      </c>
      <c r="B973" s="4">
        <v>390423</v>
      </c>
      <c r="C973" t="s">
        <v>471</v>
      </c>
      <c r="D973">
        <v>8</v>
      </c>
    </row>
    <row r="974" spans="1:5" x14ac:dyDescent="0.25">
      <c r="A974" t="s">
        <v>411</v>
      </c>
      <c r="B974" s="4">
        <v>390423</v>
      </c>
      <c r="C974" t="s">
        <v>472</v>
      </c>
      <c r="D974">
        <v>11</v>
      </c>
    </row>
    <row r="975" spans="1:5" x14ac:dyDescent="0.25">
      <c r="A975" t="s">
        <v>317</v>
      </c>
      <c r="B975" s="4">
        <v>390424</v>
      </c>
      <c r="C975" t="s">
        <v>473</v>
      </c>
      <c r="D975">
        <v>2</v>
      </c>
    </row>
    <row r="976" spans="1:5" x14ac:dyDescent="0.25">
      <c r="A976" t="s">
        <v>390</v>
      </c>
      <c r="B976" s="4">
        <v>390424</v>
      </c>
      <c r="C976" t="s">
        <v>474</v>
      </c>
      <c r="D976">
        <v>17</v>
      </c>
      <c r="E976" s="6">
        <v>0.06</v>
      </c>
    </row>
    <row r="977" spans="1:5" x14ac:dyDescent="0.25">
      <c r="A977" t="s">
        <v>337</v>
      </c>
      <c r="B977" s="4">
        <v>390424</v>
      </c>
      <c r="C977" t="s">
        <v>475</v>
      </c>
      <c r="D977">
        <v>11</v>
      </c>
    </row>
    <row r="978" spans="1:5" x14ac:dyDescent="0.25">
      <c r="A978" t="s">
        <v>282</v>
      </c>
      <c r="B978" s="4">
        <v>390424</v>
      </c>
      <c r="C978" t="s">
        <v>469</v>
      </c>
      <c r="D978">
        <v>3</v>
      </c>
    </row>
    <row r="979" spans="1:5" x14ac:dyDescent="0.25">
      <c r="A979" t="s">
        <v>448</v>
      </c>
      <c r="B979" s="4">
        <v>390425</v>
      </c>
      <c r="C979" t="s">
        <v>474</v>
      </c>
      <c r="D979">
        <v>9</v>
      </c>
    </row>
    <row r="980" spans="1:5" x14ac:dyDescent="0.25">
      <c r="A980" t="s">
        <v>278</v>
      </c>
      <c r="B980" s="4">
        <v>390426</v>
      </c>
      <c r="C980" t="s">
        <v>468</v>
      </c>
      <c r="D980">
        <v>1</v>
      </c>
    </row>
    <row r="981" spans="1:5" x14ac:dyDescent="0.25">
      <c r="A981" t="s">
        <v>328</v>
      </c>
      <c r="B981" s="4">
        <v>390426</v>
      </c>
      <c r="C981" t="s">
        <v>474</v>
      </c>
      <c r="D981">
        <v>9</v>
      </c>
    </row>
    <row r="982" spans="1:5" x14ac:dyDescent="0.25">
      <c r="A982" t="s">
        <v>399</v>
      </c>
      <c r="B982" s="4">
        <v>390426</v>
      </c>
      <c r="C982" t="s">
        <v>470</v>
      </c>
      <c r="D982">
        <v>8</v>
      </c>
    </row>
    <row r="983" spans="1:5" x14ac:dyDescent="0.25">
      <c r="A983" t="s">
        <v>392</v>
      </c>
      <c r="B983" s="4">
        <v>390427</v>
      </c>
      <c r="C983" t="s">
        <v>470</v>
      </c>
      <c r="D983">
        <v>10</v>
      </c>
    </row>
    <row r="984" spans="1:5" x14ac:dyDescent="0.25">
      <c r="A984" t="s">
        <v>343</v>
      </c>
      <c r="B984" s="4">
        <v>390427</v>
      </c>
      <c r="C984" t="s">
        <v>475</v>
      </c>
      <c r="D984">
        <v>19</v>
      </c>
    </row>
    <row r="985" spans="1:5" x14ac:dyDescent="0.25">
      <c r="A985" t="s">
        <v>357</v>
      </c>
      <c r="B985" s="4">
        <v>390428</v>
      </c>
      <c r="C985" t="s">
        <v>469</v>
      </c>
      <c r="D985">
        <v>2</v>
      </c>
    </row>
    <row r="986" spans="1:5" x14ac:dyDescent="0.25">
      <c r="A986" t="s">
        <v>359</v>
      </c>
      <c r="B986" s="4">
        <v>390428</v>
      </c>
      <c r="C986" t="s">
        <v>473</v>
      </c>
      <c r="D986">
        <v>13</v>
      </c>
    </row>
    <row r="987" spans="1:5" x14ac:dyDescent="0.25">
      <c r="A987" t="s">
        <v>367</v>
      </c>
      <c r="B987" s="4">
        <v>390429</v>
      </c>
      <c r="C987" t="s">
        <v>467</v>
      </c>
      <c r="D987">
        <v>4</v>
      </c>
    </row>
    <row r="988" spans="1:5" x14ac:dyDescent="0.25">
      <c r="A988" t="s">
        <v>437</v>
      </c>
      <c r="B988" s="4">
        <v>390430</v>
      </c>
      <c r="C988" t="s">
        <v>469</v>
      </c>
      <c r="D988">
        <v>18</v>
      </c>
      <c r="E988" s="6">
        <v>0.12</v>
      </c>
    </row>
    <row r="989" spans="1:5" x14ac:dyDescent="0.25">
      <c r="A989" t="s">
        <v>341</v>
      </c>
      <c r="B989" s="4">
        <v>390430</v>
      </c>
      <c r="C989" t="s">
        <v>474</v>
      </c>
      <c r="D989">
        <v>18</v>
      </c>
      <c r="E989" s="6">
        <v>0.06</v>
      </c>
    </row>
    <row r="990" spans="1:5" x14ac:dyDescent="0.25">
      <c r="A990" t="s">
        <v>361</v>
      </c>
      <c r="B990" s="4">
        <v>390430</v>
      </c>
      <c r="C990" t="s">
        <v>468</v>
      </c>
      <c r="D990">
        <v>6</v>
      </c>
    </row>
    <row r="991" spans="1:5" x14ac:dyDescent="0.25">
      <c r="A991" t="s">
        <v>449</v>
      </c>
      <c r="B991" s="4">
        <v>390430</v>
      </c>
      <c r="C991" t="s">
        <v>473</v>
      </c>
      <c r="D991">
        <v>6</v>
      </c>
    </row>
    <row r="992" spans="1:5" x14ac:dyDescent="0.25">
      <c r="A992" t="s">
        <v>368</v>
      </c>
      <c r="B992" s="4">
        <v>390430</v>
      </c>
      <c r="C992" t="s">
        <v>470</v>
      </c>
      <c r="D992">
        <v>10</v>
      </c>
    </row>
    <row r="993" spans="1:4" x14ac:dyDescent="0.25">
      <c r="A993" t="s">
        <v>364</v>
      </c>
      <c r="B993" s="4">
        <v>390431</v>
      </c>
      <c r="C993" t="s">
        <v>473</v>
      </c>
      <c r="D993">
        <v>14</v>
      </c>
    </row>
    <row r="994" spans="1:4" x14ac:dyDescent="0.25">
      <c r="A994" t="s">
        <v>308</v>
      </c>
      <c r="B994" s="4">
        <v>390431</v>
      </c>
      <c r="C994" t="s">
        <v>472</v>
      </c>
      <c r="D994">
        <v>16</v>
      </c>
    </row>
    <row r="995" spans="1:4" x14ac:dyDescent="0.25">
      <c r="A995" t="s">
        <v>322</v>
      </c>
      <c r="B995" s="4">
        <v>390431</v>
      </c>
      <c r="C995" t="s">
        <v>467</v>
      </c>
      <c r="D995">
        <v>16</v>
      </c>
    </row>
    <row r="996" spans="1:4" x14ac:dyDescent="0.25">
      <c r="A996" t="s">
        <v>443</v>
      </c>
      <c r="B996" s="4">
        <v>390432</v>
      </c>
      <c r="C996" t="s">
        <v>467</v>
      </c>
      <c r="D996">
        <v>4</v>
      </c>
    </row>
    <row r="997" spans="1:4" x14ac:dyDescent="0.25">
      <c r="A997" t="s">
        <v>349</v>
      </c>
      <c r="B997" s="4">
        <v>390432</v>
      </c>
      <c r="C997" t="s">
        <v>469</v>
      </c>
      <c r="D997">
        <v>20</v>
      </c>
    </row>
    <row r="998" spans="1:4" x14ac:dyDescent="0.25">
      <c r="A998" t="s">
        <v>335</v>
      </c>
      <c r="B998" s="4">
        <v>390432</v>
      </c>
      <c r="C998" t="s">
        <v>475</v>
      </c>
      <c r="D998">
        <v>1</v>
      </c>
    </row>
    <row r="999" spans="1:4" x14ac:dyDescent="0.25">
      <c r="A999" t="s">
        <v>374</v>
      </c>
      <c r="B999" s="4">
        <v>390433</v>
      </c>
      <c r="C999" t="s">
        <v>474</v>
      </c>
      <c r="D999">
        <v>8</v>
      </c>
    </row>
    <row r="1000" spans="1:4" x14ac:dyDescent="0.25">
      <c r="A1000" t="s">
        <v>289</v>
      </c>
      <c r="B1000" s="4">
        <v>390433</v>
      </c>
      <c r="C1000" t="s">
        <v>466</v>
      </c>
      <c r="D1000">
        <v>5</v>
      </c>
    </row>
    <row r="1001" spans="1:4" x14ac:dyDescent="0.25">
      <c r="A1001" t="s">
        <v>316</v>
      </c>
      <c r="B1001" s="4">
        <v>390433</v>
      </c>
      <c r="C1001" t="s">
        <v>470</v>
      </c>
      <c r="D1001">
        <v>4</v>
      </c>
    </row>
    <row r="1002" spans="1:4" x14ac:dyDescent="0.25">
      <c r="A1002" t="s">
        <v>303</v>
      </c>
      <c r="B1002" s="4">
        <v>390433</v>
      </c>
      <c r="C1002" t="s">
        <v>470</v>
      </c>
      <c r="D1002">
        <v>11</v>
      </c>
    </row>
    <row r="1003" spans="1:4" x14ac:dyDescent="0.25">
      <c r="A1003" t="s">
        <v>385</v>
      </c>
      <c r="B1003" s="4">
        <v>390433</v>
      </c>
      <c r="C1003" t="s">
        <v>466</v>
      </c>
      <c r="D1003">
        <v>6</v>
      </c>
    </row>
    <row r="1004" spans="1:4" x14ac:dyDescent="0.25">
      <c r="A1004" t="s">
        <v>458</v>
      </c>
      <c r="B1004" s="4">
        <v>390433</v>
      </c>
      <c r="C1004" t="s">
        <v>474</v>
      </c>
      <c r="D1004">
        <v>9</v>
      </c>
    </row>
    <row r="1005" spans="1:4" x14ac:dyDescent="0.25">
      <c r="A1005" t="s">
        <v>444</v>
      </c>
      <c r="B1005" s="4">
        <v>390433</v>
      </c>
      <c r="C1005" t="s">
        <v>466</v>
      </c>
      <c r="D1005">
        <v>4</v>
      </c>
    </row>
    <row r="1006" spans="1:4" x14ac:dyDescent="0.25">
      <c r="A1006" t="s">
        <v>299</v>
      </c>
      <c r="B1006" s="4">
        <v>390434</v>
      </c>
      <c r="C1006" t="s">
        <v>466</v>
      </c>
      <c r="D1006">
        <v>19</v>
      </c>
    </row>
    <row r="1007" spans="1:4" x14ac:dyDescent="0.25">
      <c r="A1007" t="s">
        <v>308</v>
      </c>
      <c r="B1007" s="4">
        <v>390435</v>
      </c>
      <c r="C1007" t="s">
        <v>467</v>
      </c>
      <c r="D1007">
        <v>3</v>
      </c>
    </row>
    <row r="1008" spans="1:4" x14ac:dyDescent="0.25">
      <c r="A1008" t="s">
        <v>330</v>
      </c>
      <c r="B1008" s="4">
        <v>390436</v>
      </c>
      <c r="C1008" t="s">
        <v>475</v>
      </c>
      <c r="D1008">
        <v>17</v>
      </c>
    </row>
    <row r="1009" spans="1:5" x14ac:dyDescent="0.25">
      <c r="A1009" t="s">
        <v>286</v>
      </c>
      <c r="B1009" s="4">
        <v>390436</v>
      </c>
      <c r="C1009" t="s">
        <v>472</v>
      </c>
      <c r="D1009">
        <v>9</v>
      </c>
    </row>
    <row r="1010" spans="1:5" x14ac:dyDescent="0.25">
      <c r="A1010" t="s">
        <v>311</v>
      </c>
      <c r="B1010" s="4">
        <v>390436</v>
      </c>
      <c r="C1010" t="s">
        <v>470</v>
      </c>
      <c r="D1010">
        <v>18</v>
      </c>
    </row>
    <row r="1011" spans="1:5" x14ac:dyDescent="0.25">
      <c r="A1011" t="s">
        <v>364</v>
      </c>
      <c r="B1011" s="4">
        <v>390436</v>
      </c>
      <c r="C1011" t="s">
        <v>466</v>
      </c>
      <c r="D1011">
        <v>13</v>
      </c>
    </row>
    <row r="1012" spans="1:5" x14ac:dyDescent="0.25">
      <c r="A1012" t="s">
        <v>434</v>
      </c>
      <c r="B1012" s="4">
        <v>390437</v>
      </c>
      <c r="C1012" t="s">
        <v>466</v>
      </c>
      <c r="D1012">
        <v>10</v>
      </c>
    </row>
    <row r="1013" spans="1:5" x14ac:dyDescent="0.25">
      <c r="A1013" t="s">
        <v>337</v>
      </c>
      <c r="B1013" s="4">
        <v>390437</v>
      </c>
      <c r="C1013" t="s">
        <v>470</v>
      </c>
      <c r="D1013">
        <v>5</v>
      </c>
    </row>
    <row r="1014" spans="1:5" x14ac:dyDescent="0.25">
      <c r="A1014" t="s">
        <v>373</v>
      </c>
      <c r="B1014" s="4">
        <v>390437</v>
      </c>
      <c r="C1014" t="s">
        <v>473</v>
      </c>
      <c r="D1014">
        <v>6</v>
      </c>
    </row>
    <row r="1015" spans="1:5" x14ac:dyDescent="0.25">
      <c r="A1015" t="s">
        <v>424</v>
      </c>
      <c r="B1015" s="4">
        <v>390438</v>
      </c>
      <c r="C1015" t="s">
        <v>469</v>
      </c>
      <c r="D1015">
        <v>17</v>
      </c>
    </row>
    <row r="1016" spans="1:5" x14ac:dyDescent="0.25">
      <c r="A1016" t="s">
        <v>365</v>
      </c>
      <c r="B1016" s="4">
        <v>390438</v>
      </c>
      <c r="C1016" t="s">
        <v>475</v>
      </c>
      <c r="D1016">
        <v>11</v>
      </c>
    </row>
    <row r="1017" spans="1:5" x14ac:dyDescent="0.25">
      <c r="A1017" t="s">
        <v>276</v>
      </c>
      <c r="B1017" s="4">
        <v>390438</v>
      </c>
      <c r="C1017" t="s">
        <v>474</v>
      </c>
      <c r="D1017">
        <v>13</v>
      </c>
      <c r="E1017" s="6">
        <v>0.06</v>
      </c>
    </row>
    <row r="1018" spans="1:5" x14ac:dyDescent="0.25">
      <c r="A1018" t="s">
        <v>435</v>
      </c>
      <c r="B1018" s="4">
        <v>390439</v>
      </c>
      <c r="C1018" t="s">
        <v>467</v>
      </c>
      <c r="D1018">
        <v>9</v>
      </c>
    </row>
    <row r="1019" spans="1:5" x14ac:dyDescent="0.25">
      <c r="A1019" t="s">
        <v>296</v>
      </c>
      <c r="B1019" s="4">
        <v>390440</v>
      </c>
      <c r="C1019" t="s">
        <v>466</v>
      </c>
      <c r="D1019">
        <v>8</v>
      </c>
    </row>
    <row r="1020" spans="1:5" x14ac:dyDescent="0.25">
      <c r="A1020" t="s">
        <v>393</v>
      </c>
      <c r="B1020" s="4">
        <v>390440</v>
      </c>
      <c r="C1020" t="s">
        <v>473</v>
      </c>
      <c r="D1020">
        <v>10</v>
      </c>
    </row>
    <row r="1021" spans="1:5" x14ac:dyDescent="0.25">
      <c r="A1021" t="s">
        <v>411</v>
      </c>
      <c r="B1021" s="4">
        <v>390441</v>
      </c>
      <c r="C1021" t="s">
        <v>471</v>
      </c>
      <c r="D1021">
        <v>5</v>
      </c>
    </row>
    <row r="1022" spans="1:5" x14ac:dyDescent="0.25">
      <c r="A1022" t="s">
        <v>288</v>
      </c>
      <c r="B1022" s="4">
        <v>390441</v>
      </c>
      <c r="C1022" t="s">
        <v>469</v>
      </c>
      <c r="D1022">
        <v>7</v>
      </c>
    </row>
    <row r="1023" spans="1:5" x14ac:dyDescent="0.25">
      <c r="A1023" t="s">
        <v>368</v>
      </c>
      <c r="B1023" s="4">
        <v>390441</v>
      </c>
      <c r="C1023" t="s">
        <v>471</v>
      </c>
      <c r="D1023">
        <v>16</v>
      </c>
    </row>
    <row r="1024" spans="1:5" x14ac:dyDescent="0.25">
      <c r="A1024" t="s">
        <v>308</v>
      </c>
      <c r="B1024" s="4">
        <v>390442</v>
      </c>
      <c r="C1024" t="s">
        <v>475</v>
      </c>
      <c r="D1024">
        <v>6</v>
      </c>
    </row>
    <row r="1025" spans="1:4" x14ac:dyDescent="0.25">
      <c r="A1025" t="s">
        <v>356</v>
      </c>
      <c r="B1025" s="4">
        <v>390442</v>
      </c>
      <c r="C1025" t="s">
        <v>467</v>
      </c>
      <c r="D1025">
        <v>14</v>
      </c>
    </row>
    <row r="1026" spans="1:4" x14ac:dyDescent="0.25">
      <c r="A1026" t="s">
        <v>435</v>
      </c>
      <c r="B1026" s="4">
        <v>390442</v>
      </c>
      <c r="C1026" t="s">
        <v>475</v>
      </c>
      <c r="D1026">
        <v>12</v>
      </c>
    </row>
    <row r="1027" spans="1:4" x14ac:dyDescent="0.25">
      <c r="A1027" t="s">
        <v>283</v>
      </c>
      <c r="B1027" s="4">
        <v>390443</v>
      </c>
      <c r="C1027" t="s">
        <v>475</v>
      </c>
      <c r="D1027">
        <v>12</v>
      </c>
    </row>
    <row r="1028" spans="1:4" x14ac:dyDescent="0.25">
      <c r="A1028" t="s">
        <v>340</v>
      </c>
      <c r="B1028" s="4">
        <v>390443</v>
      </c>
      <c r="C1028" t="s">
        <v>469</v>
      </c>
      <c r="D1028">
        <v>14</v>
      </c>
    </row>
    <row r="1029" spans="1:4" x14ac:dyDescent="0.25">
      <c r="A1029" t="s">
        <v>281</v>
      </c>
      <c r="B1029" s="4">
        <v>390443</v>
      </c>
      <c r="C1029" t="s">
        <v>474</v>
      </c>
      <c r="D1029">
        <v>9</v>
      </c>
    </row>
    <row r="1030" spans="1:4" x14ac:dyDescent="0.25">
      <c r="A1030" t="s">
        <v>294</v>
      </c>
      <c r="B1030" s="4">
        <v>390444</v>
      </c>
      <c r="C1030" t="s">
        <v>468</v>
      </c>
      <c r="D1030">
        <v>6</v>
      </c>
    </row>
    <row r="1031" spans="1:4" x14ac:dyDescent="0.25">
      <c r="A1031" t="s">
        <v>360</v>
      </c>
      <c r="B1031" s="4">
        <v>390444</v>
      </c>
      <c r="C1031" t="s">
        <v>467</v>
      </c>
      <c r="D1031">
        <v>1</v>
      </c>
    </row>
  </sheetData>
  <sortState xmlns:xlrd2="http://schemas.microsoft.com/office/spreadsheetml/2017/richdata2" ref="A2:D103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C11"/>
  <sheetViews>
    <sheetView workbookViewId="0">
      <selection activeCell="C1" sqref="C1"/>
    </sheetView>
  </sheetViews>
  <sheetFormatPr baseColWidth="10" defaultRowHeight="15" x14ac:dyDescent="0.25"/>
  <cols>
    <col min="1" max="1" width="3" bestFit="1" customWidth="1"/>
    <col min="2" max="2" width="20" bestFit="1" customWidth="1"/>
    <col min="3" max="3" width="18.42578125" bestFit="1" customWidth="1"/>
  </cols>
  <sheetData>
    <row r="1" spans="1:3" s="3" customFormat="1" x14ac:dyDescent="0.25">
      <c r="A1" s="3" t="s">
        <v>464</v>
      </c>
      <c r="B1" s="3" t="s">
        <v>465</v>
      </c>
      <c r="C1" s="3" t="s">
        <v>684</v>
      </c>
    </row>
    <row r="2" spans="1:3" x14ac:dyDescent="0.25">
      <c r="A2">
        <v>1</v>
      </c>
      <c r="B2" t="s">
        <v>466</v>
      </c>
      <c r="C2">
        <v>1</v>
      </c>
    </row>
    <row r="3" spans="1:3" x14ac:dyDescent="0.25">
      <c r="A3">
        <v>2</v>
      </c>
      <c r="B3" t="s">
        <v>467</v>
      </c>
      <c r="C3">
        <v>1</v>
      </c>
    </row>
    <row r="4" spans="1:3" x14ac:dyDescent="0.25">
      <c r="A4">
        <v>3</v>
      </c>
      <c r="B4" t="s">
        <v>468</v>
      </c>
      <c r="C4">
        <v>0.8</v>
      </c>
    </row>
    <row r="5" spans="1:3" x14ac:dyDescent="0.25">
      <c r="A5">
        <v>4</v>
      </c>
      <c r="B5" t="s">
        <v>469</v>
      </c>
      <c r="C5">
        <v>0.9</v>
      </c>
    </row>
    <row r="6" spans="1:3" x14ac:dyDescent="0.25">
      <c r="A6">
        <v>5</v>
      </c>
      <c r="B6" t="s">
        <v>470</v>
      </c>
      <c r="C6">
        <v>1.1000000000000001</v>
      </c>
    </row>
    <row r="7" spans="1:3" x14ac:dyDescent="0.25">
      <c r="A7">
        <v>6</v>
      </c>
      <c r="B7" t="s">
        <v>471</v>
      </c>
      <c r="C7">
        <v>1.5</v>
      </c>
    </row>
    <row r="8" spans="1:3" x14ac:dyDescent="0.25">
      <c r="A8">
        <v>7</v>
      </c>
      <c r="B8" t="s">
        <v>472</v>
      </c>
      <c r="C8">
        <v>1</v>
      </c>
    </row>
    <row r="9" spans="1:3" x14ac:dyDescent="0.25">
      <c r="A9">
        <v>8</v>
      </c>
      <c r="B9" t="s">
        <v>473</v>
      </c>
      <c r="C9">
        <v>0.8</v>
      </c>
    </row>
    <row r="10" spans="1:3" x14ac:dyDescent="0.25">
      <c r="A10">
        <v>9</v>
      </c>
      <c r="B10" t="s">
        <v>474</v>
      </c>
      <c r="C10">
        <v>1.2</v>
      </c>
    </row>
    <row r="11" spans="1:3" x14ac:dyDescent="0.25">
      <c r="A11">
        <v>10</v>
      </c>
      <c r="B11" t="s">
        <v>475</v>
      </c>
      <c r="C11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DDF2-24F3-43AD-B952-9190790152F9}">
  <sheetPr>
    <tabColor rgb="FFFFC000"/>
  </sheetPr>
  <dimension ref="A1:F191"/>
  <sheetViews>
    <sheetView workbookViewId="0">
      <selection activeCell="D1" sqref="D1:D1048576"/>
    </sheetView>
  </sheetViews>
  <sheetFormatPr baseColWidth="10" defaultRowHeight="15" x14ac:dyDescent="0.25"/>
  <cols>
    <col min="1" max="1" width="13.28515625" bestFit="1" customWidth="1"/>
    <col min="2" max="2" width="18.140625" bestFit="1" customWidth="1"/>
    <col min="3" max="3" width="4.140625" bestFit="1" customWidth="1"/>
    <col min="4" max="4" width="28" bestFit="1" customWidth="1"/>
    <col min="5" max="5" width="19.42578125" bestFit="1" customWidth="1"/>
    <col min="6" max="6" width="26.85546875" bestFit="1" customWidth="1"/>
  </cols>
  <sheetData>
    <row r="1" spans="1:6" x14ac:dyDescent="0.25">
      <c r="A1" s="7" t="s">
        <v>666</v>
      </c>
      <c r="B1" s="7" t="s">
        <v>667</v>
      </c>
      <c r="C1" s="7" t="s">
        <v>668</v>
      </c>
      <c r="D1" s="7" t="s">
        <v>665</v>
      </c>
      <c r="E1" s="7" t="s">
        <v>669</v>
      </c>
      <c r="F1" s="9" t="s">
        <v>692</v>
      </c>
    </row>
    <row r="2" spans="1:6" x14ac:dyDescent="0.25">
      <c r="A2" t="str">
        <f>IF(Customers!A2="","",Customers!A2)</f>
        <v>LEODEGAR</v>
      </c>
      <c r="B2" t="str">
        <f>IF(Customers!B2="","",Customers!B2)</f>
        <v>POTT</v>
      </c>
      <c r="C2" t="str">
        <f>IF(Customers!C2="","",Customers!C2)</f>
        <v>M</v>
      </c>
      <c r="D2" t="str">
        <f>IF(Customers!D2="","",Customers!D2)</f>
        <v>The Dapper Tomato Tavern</v>
      </c>
      <c r="E2" t="str">
        <f>IF(Customers!E2="","",Customers!E2)</f>
        <v>GREEN HILL COUNTRY</v>
      </c>
      <c r="F2" t="str">
        <f>SUBSTITUTE(SUBSTITUTE(CONCATENATE(A2,B2)," ",""),"-","")</f>
        <v>LEODEGARPOTT</v>
      </c>
    </row>
    <row r="3" spans="1:6" x14ac:dyDescent="0.25">
      <c r="A3" t="str">
        <f>IF(Customers!A3="","",Customers!A3)</f>
        <v>EINHARD</v>
      </c>
      <c r="B3" t="str">
        <f>IF(Customers!B3="","",Customers!B3)</f>
        <v>TINYFOOT</v>
      </c>
      <c r="C3" t="str">
        <f>IF(Customers!C3="","",Customers!C3)</f>
        <v>M</v>
      </c>
      <c r="D3" t="str">
        <f>IF(Customers!D3="","",Customers!D3)</f>
        <v>The Flashy Bells Bar</v>
      </c>
      <c r="E3" t="str">
        <f>IF(Customers!E3="","",Customers!E3)</f>
        <v>TUCKBOROUGH</v>
      </c>
      <c r="F3" t="str">
        <f t="shared" ref="F3:F66" si="0">SUBSTITUTE(SUBSTITUTE(CONCATENATE(A3,B3)," ",""),"-","")</f>
        <v>EINHARDTINYFOOT</v>
      </c>
    </row>
    <row r="4" spans="1:6" x14ac:dyDescent="0.25">
      <c r="A4" t="str">
        <f>IF(Customers!A4="","",Customers!A4)</f>
        <v>WARMANN</v>
      </c>
      <c r="B4" t="str">
        <f>IF(Customers!B4="","",Customers!B4)</f>
        <v>HEATHERTOES</v>
      </c>
      <c r="C4" t="str">
        <f>IF(Customers!C4="","",Customers!C4)</f>
        <v>M</v>
      </c>
      <c r="D4" t="str">
        <f>IF(Customers!D4="","",Customers!D4)</f>
        <v>The Wandering Hamster Inn</v>
      </c>
      <c r="E4" t="str">
        <f>IF(Customers!E4="","",Customers!E4)</f>
        <v>TUCKBOROUGH</v>
      </c>
      <c r="F4" t="str">
        <f t="shared" si="0"/>
        <v>WARMANNHEATHERTOES</v>
      </c>
    </row>
    <row r="5" spans="1:6" x14ac:dyDescent="0.25">
      <c r="A5" t="str">
        <f>IF(Customers!A5="","",Customers!A5)</f>
        <v>CHELDRIC</v>
      </c>
      <c r="B5" t="str">
        <f>IF(Customers!B5="","",Customers!B5)</f>
        <v>BRANDYBUCK</v>
      </c>
      <c r="C5" t="str">
        <f>IF(Customers!C5="","",Customers!C5)</f>
        <v>M</v>
      </c>
      <c r="D5" t="str">
        <f>IF(Customers!D5="","",Customers!D5)</f>
        <v>The Scary Saxophone Bar</v>
      </c>
      <c r="E5" t="str">
        <f>IF(Customers!E5="","",Customers!E5)</f>
        <v>THE HILL</v>
      </c>
      <c r="F5" t="str">
        <f t="shared" si="0"/>
        <v>CHELDRICBRANDYBUCK</v>
      </c>
    </row>
    <row r="6" spans="1:6" x14ac:dyDescent="0.25">
      <c r="A6" t="str">
        <f>IF(Customers!A6="","",Customers!A6)</f>
        <v>HAMILCAR</v>
      </c>
      <c r="B6" t="str">
        <f>IF(Customers!B6="","",Customers!B6)</f>
        <v>MUGWORT</v>
      </c>
      <c r="C6" t="str">
        <f>IF(Customers!C6="","",Customers!C6)</f>
        <v>M</v>
      </c>
      <c r="D6" t="str">
        <f>IF(Customers!D6="","",Customers!D6)</f>
        <v>The Greasy Triangle</v>
      </c>
      <c r="E6" t="str">
        <f>IF(Customers!E6="","",Customers!E6)</f>
        <v>HOBBITTON</v>
      </c>
      <c r="F6" t="str">
        <f t="shared" si="0"/>
        <v>HAMILCARMUGWORT</v>
      </c>
    </row>
    <row r="7" spans="1:6" x14ac:dyDescent="0.25">
      <c r="A7" t="str">
        <f>IF(Customers!A7="","",Customers!A7)</f>
        <v>HAL</v>
      </c>
      <c r="B7" t="str">
        <f>IF(Customers!B7="","",Customers!B7)</f>
        <v>GAMMIDGE</v>
      </c>
      <c r="C7" t="str">
        <f>IF(Customers!C7="","",Customers!C7)</f>
        <v>M</v>
      </c>
      <c r="D7" t="str">
        <f>IF(Customers!D7="","",Customers!D7)</f>
        <v>The Vagabond Potato</v>
      </c>
      <c r="E7" t="str">
        <f>IF(Customers!E7="","",Customers!E7)</f>
        <v>HOBBITTON</v>
      </c>
      <c r="F7" t="str">
        <f t="shared" si="0"/>
        <v>HALGAMMIDGE</v>
      </c>
    </row>
    <row r="8" spans="1:6" x14ac:dyDescent="0.25">
      <c r="A8" t="str">
        <f>IF(Customers!A8="","",Customers!A8)</f>
        <v>LANFRANC</v>
      </c>
      <c r="B8" t="str">
        <f>IF(Customers!B8="","",Customers!B8)</f>
        <v>STUMBLETOE</v>
      </c>
      <c r="C8" t="str">
        <f>IF(Customers!C8="","",Customers!C8)</f>
        <v>M</v>
      </c>
      <c r="D8" t="str">
        <f>IF(Customers!D8="","",Customers!D8)</f>
        <v>The Marvelous Worker</v>
      </c>
      <c r="E8" t="str">
        <f>IF(Customers!E8="","",Customers!E8)</f>
        <v>TUCKBOROUGH</v>
      </c>
      <c r="F8" t="str">
        <f t="shared" si="0"/>
        <v>LANFRANCSTUMBLETOE</v>
      </c>
    </row>
    <row r="9" spans="1:6" x14ac:dyDescent="0.25">
      <c r="A9" t="str">
        <f>IF(Customers!A9="","",Customers!A9)</f>
        <v>MAGNERIC</v>
      </c>
      <c r="B9" t="str">
        <f>IF(Customers!B9="","",Customers!B9)</f>
        <v>ELVELLON</v>
      </c>
      <c r="C9" t="str">
        <f>IF(Customers!C9="","",Customers!C9)</f>
        <v>M</v>
      </c>
      <c r="D9" t="str">
        <f>IF(Customers!D9="","",Customers!D9)</f>
        <v>The Tired Hill</v>
      </c>
      <c r="E9" t="str">
        <f>IF(Customers!E9="","",Customers!E9)</f>
        <v>GREEN HILL COUNTRY</v>
      </c>
      <c r="F9" t="str">
        <f t="shared" si="0"/>
        <v>MAGNERICELVELLON</v>
      </c>
    </row>
    <row r="10" spans="1:6" x14ac:dyDescent="0.25">
      <c r="A10" t="str">
        <f>IF(Customers!A10="","",Customers!A10)</f>
        <v>ILBERIC</v>
      </c>
      <c r="B10" t="str">
        <f>IF(Customers!B10="","",Customers!B10)</f>
        <v>GRUBB</v>
      </c>
      <c r="C10" t="str">
        <f>IF(Customers!C10="","",Customers!C10)</f>
        <v>M</v>
      </c>
      <c r="D10" t="str">
        <f>IF(Customers!D10="","",Customers!D10)</f>
        <v>The Sweet And Sour Curry Inn</v>
      </c>
      <c r="E10" t="str">
        <f>IF(Customers!E10="","",Customers!E10)</f>
        <v>GREEN HILL COUNTRY</v>
      </c>
      <c r="F10" t="str">
        <f t="shared" si="0"/>
        <v>ILBERICGRUBB</v>
      </c>
    </row>
    <row r="11" spans="1:6" x14ac:dyDescent="0.25">
      <c r="A11" t="str">
        <f>IF(Customers!A11="","",Customers!A11)</f>
        <v>LONGO</v>
      </c>
      <c r="B11" t="str">
        <f>IF(Customers!B11="","",Customers!B11)</f>
        <v>RIVERHOPPER</v>
      </c>
      <c r="C11" t="str">
        <f>IF(Customers!C11="","",Customers!C11)</f>
        <v>M</v>
      </c>
      <c r="D11" t="str">
        <f>IF(Customers!D11="","",Customers!D11)</f>
        <v>The Parallel Bongo Bar</v>
      </c>
      <c r="E11" t="str">
        <f>IF(Customers!E11="","",Customers!E11)</f>
        <v>TUCKBOROUGH</v>
      </c>
      <c r="F11" t="str">
        <f t="shared" si="0"/>
        <v>LONGORIVERHOPPER</v>
      </c>
    </row>
    <row r="12" spans="1:6" x14ac:dyDescent="0.25">
      <c r="A12" t="str">
        <f>IF(Customers!A12="","",Customers!A12)</f>
        <v>VICTORIA</v>
      </c>
      <c r="B12" t="str">
        <f>IF(Customers!B12="","",Customers!B12)</f>
        <v>HOPESINGER</v>
      </c>
      <c r="C12" t="str">
        <f>IF(Customers!C12="","",Customers!C12)</f>
        <v>F</v>
      </c>
      <c r="D12" t="str">
        <f>IF(Customers!D12="","",Customers!D12)</f>
        <v>The Messy Skunk</v>
      </c>
      <c r="E12" t="str">
        <f>IF(Customers!E12="","",Customers!E12)</f>
        <v>STOCK</v>
      </c>
      <c r="F12" t="str">
        <f t="shared" si="0"/>
        <v>VICTORIAHOPESINGER</v>
      </c>
    </row>
    <row r="13" spans="1:6" x14ac:dyDescent="0.25">
      <c r="A13" t="str">
        <f>IF(Customers!A13="","",Customers!A13)</f>
        <v>ALPAIDE</v>
      </c>
      <c r="B13" t="str">
        <f>IF(Customers!B13="","",Customers!B13)</f>
        <v>GALPSI</v>
      </c>
      <c r="C13" t="str">
        <f>IF(Customers!C13="","",Customers!C13)</f>
        <v>F</v>
      </c>
      <c r="D13" t="str">
        <f>IF(Customers!D13="","",Customers!D13)</f>
        <v>The Jealous Elf Bar</v>
      </c>
      <c r="E13" t="str">
        <f>IF(Customers!E13="","",Customers!E13)</f>
        <v>BRIDGEFIELDS</v>
      </c>
      <c r="F13" t="str">
        <f t="shared" si="0"/>
        <v>ALPAIDEGALPSI</v>
      </c>
    </row>
    <row r="14" spans="1:6" x14ac:dyDescent="0.25">
      <c r="A14" t="str">
        <f>IF(Customers!A14="","",Customers!A14)</f>
        <v>INGOBERG</v>
      </c>
      <c r="B14" t="str">
        <f>IF(Customers!B14="","",Customers!B14)</f>
        <v>GARDNER</v>
      </c>
      <c r="C14" t="str">
        <f>IF(Customers!C14="","",Customers!C14)</f>
        <v>F</v>
      </c>
      <c r="D14" t="str">
        <f>IF(Customers!D14="","",Customers!D14)</f>
        <v>The Mature Whale</v>
      </c>
      <c r="E14" t="str">
        <f>IF(Customers!E14="","",Customers!E14)</f>
        <v>BUDGEFORD</v>
      </c>
      <c r="F14" t="str">
        <f t="shared" si="0"/>
        <v>INGOBERGGARDNER</v>
      </c>
    </row>
    <row r="15" spans="1:6" x14ac:dyDescent="0.25">
      <c r="A15" t="str">
        <f>IF(Customers!A15="","",Customers!A15)</f>
        <v>TARYN</v>
      </c>
      <c r="B15" t="str">
        <f>IF(Customers!B15="","",Customers!B15)</f>
        <v>LANGHAM</v>
      </c>
      <c r="C15" t="str">
        <f>IF(Customers!C15="","",Customers!C15)</f>
        <v>F</v>
      </c>
      <c r="D15" t="str">
        <f>IF(Customers!D15="","",Customers!D15)</f>
        <v>The Kind Bear</v>
      </c>
      <c r="E15" t="str">
        <f>IF(Customers!E15="","",Customers!E15)</f>
        <v>TUCKBOROUGH</v>
      </c>
      <c r="F15" t="str">
        <f t="shared" si="0"/>
        <v>TARYNLANGHAM</v>
      </c>
    </row>
    <row r="16" spans="1:6" x14ac:dyDescent="0.25">
      <c r="A16" t="str">
        <f>IF(Customers!A16="","",Customers!A16)</f>
        <v>GUNDRADA</v>
      </c>
      <c r="B16" t="str">
        <f>IF(Customers!B16="","",Customers!B16)</f>
        <v>BURROWES</v>
      </c>
      <c r="C16" t="str">
        <f>IF(Customers!C16="","",Customers!C16)</f>
        <v>F</v>
      </c>
      <c r="D16" t="str">
        <f>IF(Customers!D16="","",Customers!D16)</f>
        <v>The Puny Demon Tavern</v>
      </c>
      <c r="E16" t="str">
        <f>IF(Customers!E16="","",Customers!E16)</f>
        <v>BRIDGEFIELDS</v>
      </c>
      <c r="F16" t="str">
        <f t="shared" si="0"/>
        <v>GUNDRADABURROWES</v>
      </c>
    </row>
    <row r="17" spans="1:6" x14ac:dyDescent="0.25">
      <c r="A17" t="str">
        <f>IF(Customers!A17="","",Customers!A17)</f>
        <v>GABRIELLE</v>
      </c>
      <c r="B17" t="str">
        <f>IF(Customers!B17="","",Customers!B17)</f>
        <v>HARFOOT</v>
      </c>
      <c r="C17" t="str">
        <f>IF(Customers!C17="","",Customers!C17)</f>
        <v>F</v>
      </c>
      <c r="D17" t="str">
        <f>IF(Customers!D17="","",Customers!D17)</f>
        <v>The Mean Mice</v>
      </c>
      <c r="E17" t="str">
        <f>IF(Customers!E17="","",Customers!E17)</f>
        <v>GREENFIELDS</v>
      </c>
      <c r="F17" t="str">
        <f t="shared" si="0"/>
        <v>GABRIELLEHARFOOT</v>
      </c>
    </row>
    <row r="18" spans="1:6" x14ac:dyDescent="0.25">
      <c r="A18" t="str">
        <f>IF(Customers!A18="","",Customers!A18)</f>
        <v>ANDREA</v>
      </c>
      <c r="B18" t="str">
        <f>IF(Customers!B18="","",Customers!B18)</f>
        <v>BANKS</v>
      </c>
      <c r="C18" t="str">
        <f>IF(Customers!C18="","",Customers!C18)</f>
        <v>F</v>
      </c>
      <c r="D18" t="str">
        <f>IF(Customers!D18="","",Customers!D18)</f>
        <v>The Singing Fox Pub</v>
      </c>
      <c r="E18" t="str">
        <f>IF(Customers!E18="","",Customers!E18)</f>
        <v>GREENFIELDS</v>
      </c>
      <c r="F18" t="str">
        <f t="shared" si="0"/>
        <v>ANDREABANKS</v>
      </c>
    </row>
    <row r="19" spans="1:6" x14ac:dyDescent="0.25">
      <c r="A19" t="str">
        <f>IF(Customers!A19="","",Customers!A19)</f>
        <v>MARISSA</v>
      </c>
      <c r="B19" t="str">
        <f>IF(Customers!B19="","",Customers!B19)</f>
        <v>BROWN</v>
      </c>
      <c r="C19" t="str">
        <f>IF(Customers!C19="","",Customers!C19)</f>
        <v>F</v>
      </c>
      <c r="D19" t="str">
        <f>IF(Customers!D19="","",Customers!D19)</f>
        <v>The Russian Curry Bar</v>
      </c>
      <c r="E19" t="str">
        <f>IF(Customers!E19="","",Customers!E19)</f>
        <v>BREE</v>
      </c>
      <c r="F19" t="str">
        <f t="shared" si="0"/>
        <v>MARISSABROWN</v>
      </c>
    </row>
    <row r="20" spans="1:6" x14ac:dyDescent="0.25">
      <c r="A20" t="str">
        <f>IF(Customers!A20="","",Customers!A20)</f>
        <v>JENNA</v>
      </c>
      <c r="B20" t="str">
        <f>IF(Customers!B20="","",Customers!B20)</f>
        <v>BUTCHER</v>
      </c>
      <c r="C20" t="str">
        <f>IF(Customers!C20="","",Customers!C20)</f>
        <v>F</v>
      </c>
      <c r="D20" t="str">
        <f>IF(Customers!D20="","",Customers!D20)</f>
        <v>The Lyrical Woodpecker Tavern</v>
      </c>
      <c r="E20" t="str">
        <f>IF(Customers!E20="","",Customers!E20)</f>
        <v>THE HILL</v>
      </c>
      <c r="F20" t="str">
        <f t="shared" si="0"/>
        <v>JENNABUTCHER</v>
      </c>
    </row>
    <row r="21" spans="1:6" x14ac:dyDescent="0.25">
      <c r="A21" t="str">
        <f>IF(Customers!A21="","",Customers!A21)</f>
        <v>BERTHEFRIED</v>
      </c>
      <c r="B21" t="str">
        <f>IF(Customers!B21="","",Customers!B21)</f>
        <v>BOLGER</v>
      </c>
      <c r="C21" t="str">
        <f>IF(Customers!C21="","",Customers!C21)</f>
        <v>F</v>
      </c>
      <c r="D21" t="str">
        <f>IF(Customers!D21="","",Customers!D21)</f>
        <v>The Chunky Cucumber Inn</v>
      </c>
      <c r="E21" t="str">
        <f>IF(Customers!E21="","",Customers!E21)</f>
        <v>BUCKLAND</v>
      </c>
      <c r="F21" t="str">
        <f t="shared" si="0"/>
        <v>BERTHEFRIEDBOLGER</v>
      </c>
    </row>
    <row r="22" spans="1:6" x14ac:dyDescent="0.25">
      <c r="A22" t="str">
        <f>IF(Customers!A22="","",Customers!A22)</f>
        <v>BAVO</v>
      </c>
      <c r="B22" t="str">
        <f>IF(Customers!B22="","",Customers!B22)</f>
        <v>BARROWES</v>
      </c>
      <c r="C22" t="str">
        <f>IF(Customers!C22="","",Customers!C22)</f>
        <v>M</v>
      </c>
      <c r="D22" t="str">
        <f>IF(Customers!D22="","",Customers!D22)</f>
        <v>The Educated Giant</v>
      </c>
      <c r="E22" t="str">
        <f>IF(Customers!E22="","",Customers!E22)</f>
        <v>GREEN HILL COUNTRY</v>
      </c>
      <c r="F22" t="str">
        <f t="shared" si="0"/>
        <v>BAVOBARROWES</v>
      </c>
    </row>
    <row r="23" spans="1:6" x14ac:dyDescent="0.25">
      <c r="A23" t="str">
        <f>IF(Customers!A23="","",Customers!A23)</f>
        <v>TED</v>
      </c>
      <c r="B23" t="str">
        <f>IF(Customers!B23="","",Customers!B23)</f>
        <v>GAMGEE</v>
      </c>
      <c r="C23" t="str">
        <f>IF(Customers!C23="","",Customers!C23)</f>
        <v>M</v>
      </c>
      <c r="D23" t="str">
        <f>IF(Customers!D23="","",Customers!D23)</f>
        <v>The Jolly Mice Pub</v>
      </c>
      <c r="E23" t="str">
        <f>IF(Customers!E23="","",Customers!E23)</f>
        <v>BUCKLAND</v>
      </c>
      <c r="F23" t="str">
        <f t="shared" si="0"/>
        <v>TEDGAMGEE</v>
      </c>
    </row>
    <row r="24" spans="1:6" x14ac:dyDescent="0.25">
      <c r="A24" t="str">
        <f>IF(Customers!A24="","",Customers!A24)</f>
        <v>GERBERT</v>
      </c>
      <c r="B24" t="str">
        <f>IF(Customers!B24="","",Customers!B24)</f>
        <v>LIGHTFOOT</v>
      </c>
      <c r="C24" t="str">
        <f>IF(Customers!C24="","",Customers!C24)</f>
        <v>M</v>
      </c>
      <c r="D24" t="str">
        <f>IF(Customers!D24="","",Customers!D24)</f>
        <v>The Well-Groomed Lion</v>
      </c>
      <c r="E24" t="str">
        <f>IF(Customers!E24="","",Customers!E24)</f>
        <v>GREENFIELDS</v>
      </c>
      <c r="F24" t="str">
        <f t="shared" si="0"/>
        <v>GERBERTLIGHTFOOT</v>
      </c>
    </row>
    <row r="25" spans="1:6" x14ac:dyDescent="0.25">
      <c r="A25" t="str">
        <f>IF(Customers!A25="","",Customers!A25)</f>
        <v>ARNULF</v>
      </c>
      <c r="B25" t="str">
        <f>IF(Customers!B25="","",Customers!B25)</f>
        <v>RIVERHOPPER</v>
      </c>
      <c r="C25" t="str">
        <f>IF(Customers!C25="","",Customers!C25)</f>
        <v>M</v>
      </c>
      <c r="D25" t="str">
        <f>IF(Customers!D25="","",Customers!D25)</f>
        <v>The Sore Guitar Tavern</v>
      </c>
      <c r="E25" t="str">
        <f>IF(Customers!E25="","",Customers!E25)</f>
        <v>HOBBITTON</v>
      </c>
      <c r="F25" t="str">
        <f t="shared" si="0"/>
        <v>ARNULFRIVERHOPPER</v>
      </c>
    </row>
    <row r="26" spans="1:6" x14ac:dyDescent="0.25">
      <c r="A26" t="str">
        <f>IF(Customers!A26="","",Customers!A26)</f>
        <v>LEGER</v>
      </c>
      <c r="B26" t="str">
        <f>IF(Customers!B26="","",Customers!B26)</f>
        <v>PROUDFOOT</v>
      </c>
      <c r="C26" t="str">
        <f>IF(Customers!C26="","",Customers!C26)</f>
        <v>M</v>
      </c>
      <c r="D26" t="str">
        <f>IF(Customers!D26="","",Customers!D26)</f>
        <v>The Jealous Town Bar</v>
      </c>
      <c r="E26" t="str">
        <f>IF(Customers!E26="","",Customers!E26)</f>
        <v>BUDGEFORD</v>
      </c>
      <c r="F26" t="str">
        <f t="shared" si="0"/>
        <v>LEGERPROUDFOOT</v>
      </c>
    </row>
    <row r="27" spans="1:6" x14ac:dyDescent="0.25">
      <c r="A27" t="str">
        <f>IF(Customers!A27="","",Customers!A27)</f>
        <v>NICK</v>
      </c>
      <c r="B27" t="str">
        <f>IF(Customers!B27="","",Customers!B27)</f>
        <v>HEATHERTOES</v>
      </c>
      <c r="C27" t="str">
        <f>IF(Customers!C27="","",Customers!C27)</f>
        <v>M</v>
      </c>
      <c r="D27" t="str">
        <f>IF(Customers!D27="","",Customers!D27)</f>
        <v>The Bow Inn</v>
      </c>
      <c r="E27" t="str">
        <f>IF(Customers!E27="","",Customers!E27)</f>
        <v>STOCK</v>
      </c>
      <c r="F27" t="str">
        <f t="shared" si="0"/>
        <v>NICKHEATHERTOES</v>
      </c>
    </row>
    <row r="28" spans="1:6" x14ac:dyDescent="0.25">
      <c r="A28" t="str">
        <f>IF(Customers!A28="","",Customers!A28)</f>
        <v>GODUN</v>
      </c>
      <c r="B28" t="str">
        <f>IF(Customers!B28="","",Customers!B28)</f>
        <v>SACKVILLE</v>
      </c>
      <c r="C28" t="str">
        <f>IF(Customers!C28="","",Customers!C28)</f>
        <v>M</v>
      </c>
      <c r="D28" t="str">
        <f>IF(Customers!D28="","",Customers!D28)</f>
        <v>The Drab Mandolin Inn</v>
      </c>
      <c r="E28" t="str">
        <f>IF(Customers!E28="","",Customers!E28)</f>
        <v>THE MARISH</v>
      </c>
      <c r="F28" t="str">
        <f t="shared" si="0"/>
        <v>GODUNSACKVILLE</v>
      </c>
    </row>
    <row r="29" spans="1:6" x14ac:dyDescent="0.25">
      <c r="A29" t="str">
        <f>IF(Customers!A29="","",Customers!A29)</f>
        <v>FASTOLPH</v>
      </c>
      <c r="B29" t="str">
        <f>IF(Customers!B29="","",Customers!B29)</f>
        <v>TOOK  BRANDYBUCK</v>
      </c>
      <c r="C29" t="str">
        <f>IF(Customers!C29="","",Customers!C29)</f>
        <v>M</v>
      </c>
      <c r="D29" t="str">
        <f>IF(Customers!D29="","",Customers!D29)</f>
        <v>The Blue Well Tavern</v>
      </c>
      <c r="E29" t="str">
        <f>IF(Customers!E29="","",Customers!E29)</f>
        <v>BRIDGEFIELDS</v>
      </c>
      <c r="F29" t="str">
        <f t="shared" si="0"/>
        <v>FASTOLPHTOOKBRANDYBUCK</v>
      </c>
    </row>
    <row r="30" spans="1:6" x14ac:dyDescent="0.25">
      <c r="A30" t="str">
        <f>IF(Customers!A30="","",Customers!A30)</f>
        <v>CLOUD</v>
      </c>
      <c r="B30" t="str">
        <f>IF(Customers!B30="","",Customers!B30)</f>
        <v>RUMBLEBELLY</v>
      </c>
      <c r="C30" t="str">
        <f>IF(Customers!C30="","",Customers!C30)</f>
        <v>M</v>
      </c>
      <c r="D30" t="str">
        <f>IF(Customers!D30="","",Customers!D30)</f>
        <v>The Diamond Butterflies Bar</v>
      </c>
      <c r="E30" t="str">
        <f>IF(Customers!E30="","",Customers!E30)</f>
        <v>BRIDGEFIELDS</v>
      </c>
      <c r="F30" t="str">
        <f t="shared" si="0"/>
        <v>CLOUDRUMBLEBELLY</v>
      </c>
    </row>
    <row r="31" spans="1:6" x14ac:dyDescent="0.25">
      <c r="A31" t="str">
        <f>IF(Customers!A31="","",Customers!A31)</f>
        <v>MENEADUC</v>
      </c>
      <c r="B31" t="str">
        <f>IF(Customers!B31="","",Customers!B31)</f>
        <v>CLAYHANGER</v>
      </c>
      <c r="C31" t="str">
        <f>IF(Customers!C31="","",Customers!C31)</f>
        <v>M</v>
      </c>
      <c r="D31" t="str">
        <f>IF(Customers!D31="","",Customers!D31)</f>
        <v>The Perfect Huntress</v>
      </c>
      <c r="E31" t="str">
        <f>IF(Customers!E31="","",Customers!E31)</f>
        <v>TUCKBOROUGH</v>
      </c>
      <c r="F31" t="str">
        <f t="shared" si="0"/>
        <v>MENEADUCCLAYHANGER</v>
      </c>
    </row>
    <row r="32" spans="1:6" x14ac:dyDescent="0.25">
      <c r="A32" t="str">
        <f>IF(Customers!A32="","",Customers!A32)</f>
        <v>RATOLD</v>
      </c>
      <c r="B32" t="str">
        <f>IF(Customers!B32="","",Customers!B32)</f>
        <v>POTT</v>
      </c>
      <c r="C32" t="str">
        <f>IF(Customers!C32="","",Customers!C32)</f>
        <v>M</v>
      </c>
      <c r="D32" t="str">
        <f>IF(Customers!D32="","",Customers!D32)</f>
        <v>The Beautiful Pants</v>
      </c>
      <c r="E32" t="str">
        <f>IF(Customers!E32="","",Customers!E32)</f>
        <v>GREENFIELDS</v>
      </c>
      <c r="F32" t="str">
        <f t="shared" si="0"/>
        <v>RATOLDPOTT</v>
      </c>
    </row>
    <row r="33" spans="1:6" x14ac:dyDescent="0.25">
      <c r="A33" t="str">
        <f>IF(Customers!A33="","",Customers!A33)</f>
        <v>VULMAR</v>
      </c>
      <c r="B33" t="str">
        <f>IF(Customers!B33="","",Customers!B33)</f>
        <v>HEATHERTOES</v>
      </c>
      <c r="C33" t="str">
        <f>IF(Customers!C33="","",Customers!C33)</f>
        <v>M</v>
      </c>
      <c r="D33" t="str">
        <f>IF(Customers!D33="","",Customers!D33)</f>
        <v>The Bored Rhino Inn</v>
      </c>
      <c r="E33" t="str">
        <f>IF(Customers!E33="","",Customers!E33)</f>
        <v>HOBBITTON</v>
      </c>
      <c r="F33" t="str">
        <f t="shared" si="0"/>
        <v>VULMARHEATHERTOES</v>
      </c>
    </row>
    <row r="34" spans="1:6" x14ac:dyDescent="0.25">
      <c r="A34" t="str">
        <f>IF(Customers!A34="","",Customers!A34)</f>
        <v>LO</v>
      </c>
      <c r="B34" t="str">
        <f>IF(Customers!B34="","",Customers!B34)</f>
        <v>TWOFOOT</v>
      </c>
      <c r="C34" t="str">
        <f>IF(Customers!C34="","",Customers!C34)</f>
        <v>M</v>
      </c>
      <c r="D34" t="str">
        <f>IF(Customers!D34="","",Customers!D34)</f>
        <v>The Known Cat Pub</v>
      </c>
      <c r="E34" t="str">
        <f>IF(Customers!E34="","",Customers!E34)</f>
        <v>THE HILL</v>
      </c>
      <c r="F34" t="str">
        <f t="shared" si="0"/>
        <v>LOTWOFOOT</v>
      </c>
    </row>
    <row r="35" spans="1:6" x14ac:dyDescent="0.25">
      <c r="A35" t="str">
        <f>IF(Customers!A35="","",Customers!A35)</f>
        <v>ROBUR</v>
      </c>
      <c r="B35" t="str">
        <f>IF(Customers!B35="","",Customers!B35)</f>
        <v>GAMWICH</v>
      </c>
      <c r="C35" t="str">
        <f>IF(Customers!C35="","",Customers!C35)</f>
        <v>M</v>
      </c>
      <c r="D35" t="str">
        <f>IF(Customers!D35="","",Customers!D35)</f>
        <v>The Sour Canary Tavern</v>
      </c>
      <c r="E35" t="str">
        <f>IF(Customers!E35="","",Customers!E35)</f>
        <v>BRIDGEFIELDS</v>
      </c>
      <c r="F35" t="str">
        <f t="shared" si="0"/>
        <v>ROBURGAMWICH</v>
      </c>
    </row>
    <row r="36" spans="1:6" x14ac:dyDescent="0.25">
      <c r="A36" t="str">
        <f>IF(Customers!A36="","",Customers!A36)</f>
        <v>WAZO</v>
      </c>
      <c r="B36" t="str">
        <f>IF(Customers!B36="","",Customers!B36)</f>
        <v>SACKVILLE BAGGINS</v>
      </c>
      <c r="C36" t="str">
        <f>IF(Customers!C36="","",Customers!C36)</f>
        <v>M</v>
      </c>
      <c r="D36" t="str">
        <f>IF(Customers!D36="","",Customers!D36)</f>
        <v>The Imaginary Moon</v>
      </c>
      <c r="E36" t="str">
        <f>IF(Customers!E36="","",Customers!E36)</f>
        <v>TUCKBOROUGH</v>
      </c>
      <c r="F36" t="str">
        <f t="shared" si="0"/>
        <v>WAZOSACKVILLEBAGGINS</v>
      </c>
    </row>
    <row r="37" spans="1:6" x14ac:dyDescent="0.25">
      <c r="A37" t="str">
        <f>IF(Customers!A37="","",Customers!A37)</f>
        <v>ROLLO</v>
      </c>
      <c r="B37" t="str">
        <f>IF(Customers!B37="","",Customers!B37)</f>
        <v>FAIRFOOT</v>
      </c>
      <c r="C37" t="str">
        <f>IF(Customers!C37="","",Customers!C37)</f>
        <v>M</v>
      </c>
      <c r="D37" t="str">
        <f>IF(Customers!D37="","",Customers!D37)</f>
        <v>The Proud Crow Pub</v>
      </c>
      <c r="E37" t="str">
        <f>IF(Customers!E37="","",Customers!E37)</f>
        <v>STOCK</v>
      </c>
      <c r="F37" t="str">
        <f t="shared" si="0"/>
        <v>ROLLOFAIRFOOT</v>
      </c>
    </row>
    <row r="38" spans="1:6" x14ac:dyDescent="0.25">
      <c r="A38" t="str">
        <f>IF(Customers!A38="","",Customers!A38)</f>
        <v>HAL</v>
      </c>
      <c r="B38" t="str">
        <f>IF(Customers!B38="","",Customers!B38)</f>
        <v>GALBASSI</v>
      </c>
      <c r="C38" t="str">
        <f>IF(Customers!C38="","",Customers!C38)</f>
        <v>M</v>
      </c>
      <c r="D38" t="str">
        <f>IF(Customers!D38="","",Customers!D38)</f>
        <v>Ye Olde Curry</v>
      </c>
      <c r="E38" t="str">
        <f>IF(Customers!E38="","",Customers!E38)</f>
        <v>BRIDGEFIELDS</v>
      </c>
      <c r="F38" t="str">
        <f t="shared" si="0"/>
        <v>HALGALBASSI</v>
      </c>
    </row>
    <row r="39" spans="1:6" x14ac:dyDescent="0.25">
      <c r="A39" t="str">
        <f>IF(Customers!A39="","",Customers!A39)</f>
        <v>EVRARD</v>
      </c>
      <c r="B39" t="str">
        <f>IF(Customers!B39="","",Customers!B39)</f>
        <v>BURROWS</v>
      </c>
      <c r="C39" t="str">
        <f>IF(Customers!C39="","",Customers!C39)</f>
        <v>M</v>
      </c>
      <c r="D39" t="str">
        <f>IF(Customers!D39="","",Customers!D39)</f>
        <v>The Glorious Head Bar</v>
      </c>
      <c r="E39" t="str">
        <f>IF(Customers!E39="","",Customers!E39)</f>
        <v>SHIRE HOMESTEADS</v>
      </c>
      <c r="F39" t="str">
        <f t="shared" si="0"/>
        <v>EVRARDBURROWS</v>
      </c>
    </row>
    <row r="40" spans="1:6" x14ac:dyDescent="0.25">
      <c r="A40" t="str">
        <f>IF(Customers!A40="","",Customers!A40)</f>
        <v>RIQUIER</v>
      </c>
      <c r="B40" t="str">
        <f>IF(Customers!B40="","",Customers!B40)</f>
        <v>LONGFOOT</v>
      </c>
      <c r="C40" t="str">
        <f>IF(Customers!C40="","",Customers!C40)</f>
        <v>M</v>
      </c>
      <c r="D40" t="str">
        <f>IF(Customers!D40="","",Customers!D40)</f>
        <v>The Tasty Snowball Bar</v>
      </c>
      <c r="E40" t="str">
        <f>IF(Customers!E40="","",Customers!E40)</f>
        <v>BROKENBORINGS</v>
      </c>
      <c r="F40" t="str">
        <f t="shared" si="0"/>
        <v>RIQUIERLONGFOOT</v>
      </c>
    </row>
    <row r="41" spans="1:6" x14ac:dyDescent="0.25">
      <c r="A41" t="str">
        <f>IF(Customers!A41="","",Customers!A41)</f>
        <v>GONDULPH</v>
      </c>
      <c r="B41" t="str">
        <f>IF(Customers!B41="","",Customers!B41)</f>
        <v>GALPSI</v>
      </c>
      <c r="C41" t="str">
        <f>IF(Customers!C41="","",Customers!C41)</f>
        <v>M</v>
      </c>
      <c r="D41" t="str">
        <f>IF(Customers!D41="","",Customers!D41)</f>
        <v>The Running Snake</v>
      </c>
      <c r="E41" t="str">
        <f>IF(Customers!E41="","",Customers!E41)</f>
        <v>SHIRE HOMESTEADS</v>
      </c>
      <c r="F41" t="str">
        <f t="shared" si="0"/>
        <v>GONDULPHGALPSI</v>
      </c>
    </row>
    <row r="42" spans="1:6" x14ac:dyDescent="0.25">
      <c r="A42" t="str">
        <f>IF(Customers!A42="","",Customers!A42)</f>
        <v>REMACLE</v>
      </c>
      <c r="B42" t="str">
        <f>IF(Customers!B42="","",Customers!B42)</f>
        <v>BRAMBLETHORN</v>
      </c>
      <c r="C42" t="str">
        <f>IF(Customers!C42="","",Customers!C42)</f>
        <v>M</v>
      </c>
      <c r="D42" t="str">
        <f>IF(Customers!D42="","",Customers!D42)</f>
        <v>The Super Hamsters</v>
      </c>
      <c r="E42" t="str">
        <f>IF(Customers!E42="","",Customers!E42)</f>
        <v>GREENFIELDS</v>
      </c>
      <c r="F42" t="str">
        <f t="shared" si="0"/>
        <v>REMACLEBRAMBLETHORN</v>
      </c>
    </row>
    <row r="43" spans="1:6" x14ac:dyDescent="0.25">
      <c r="A43" t="str">
        <f>IF(Customers!A43="","",Customers!A43)</f>
        <v>ADALOLF</v>
      </c>
      <c r="B43" t="str">
        <f>IF(Customers!B43="","",Customers!B43)</f>
        <v>LOTHRAN</v>
      </c>
      <c r="C43" t="str">
        <f>IF(Customers!C43="","",Customers!C43)</f>
        <v>M</v>
      </c>
      <c r="D43" t="str">
        <f>IF(Customers!D43="","",Customers!D43)</f>
        <v>The Infamous Rat Tavern</v>
      </c>
      <c r="E43" t="str">
        <f>IF(Customers!E43="","",Customers!E43)</f>
        <v>BREE</v>
      </c>
      <c r="F43" t="str">
        <f t="shared" si="0"/>
        <v>ADALOLFLOTHRAN</v>
      </c>
    </row>
    <row r="44" spans="1:6" x14ac:dyDescent="0.25">
      <c r="A44" t="str">
        <f>IF(Customers!A44="","",Customers!A44)</f>
        <v>WIDO</v>
      </c>
      <c r="B44" t="str">
        <f>IF(Customers!B44="","",Customers!B44)</f>
        <v>GALPSI</v>
      </c>
      <c r="C44" t="str">
        <f>IF(Customers!C44="","",Customers!C44)</f>
        <v>M</v>
      </c>
      <c r="D44" t="str">
        <f>IF(Customers!D44="","",Customers!D44)</f>
        <v>The Rebel Sea Tavern</v>
      </c>
      <c r="E44" t="str">
        <f>IF(Customers!E44="","",Customers!E44)</f>
        <v>TUCKBOROUGH</v>
      </c>
      <c r="F44" t="str">
        <f t="shared" si="0"/>
        <v>WIDOGALPSI</v>
      </c>
    </row>
    <row r="45" spans="1:6" x14ac:dyDescent="0.25">
      <c r="A45" t="str">
        <f>IF(Customers!A45="","",Customers!A45)</f>
        <v>MELAMPUS</v>
      </c>
      <c r="B45" t="str">
        <f>IF(Customers!B45="","",Customers!B45)</f>
        <v>BARROWES</v>
      </c>
      <c r="C45" t="str">
        <f>IF(Customers!C45="","",Customers!C45)</f>
        <v>M</v>
      </c>
      <c r="D45" t="str">
        <f>IF(Customers!D45="","",Customers!D45)</f>
        <v>The Armed Wife Pub</v>
      </c>
      <c r="E45" t="str">
        <f>IF(Customers!E45="","",Customers!E45)</f>
        <v>TUCKBOROUGH</v>
      </c>
      <c r="F45" t="str">
        <f t="shared" si="0"/>
        <v>MELAMPUSBARROWES</v>
      </c>
    </row>
    <row r="46" spans="1:6" x14ac:dyDescent="0.25">
      <c r="A46" t="str">
        <f>IF(Customers!A46="","",Customers!A46)</f>
        <v>BERNHARD</v>
      </c>
      <c r="B46" t="str">
        <f>IF(Customers!B46="","",Customers!B46)</f>
        <v>GOODBODY</v>
      </c>
      <c r="C46" t="str">
        <f>IF(Customers!C46="","",Customers!C46)</f>
        <v>M</v>
      </c>
      <c r="D46" t="str">
        <f>IF(Customers!D46="","",Customers!D46)</f>
        <v>The Faint Stick</v>
      </c>
      <c r="E46" t="str">
        <f>IF(Customers!E46="","",Customers!E46)</f>
        <v>TUCKBOROUGH</v>
      </c>
      <c r="F46" t="str">
        <f t="shared" si="0"/>
        <v>BERNHARDGOODBODY</v>
      </c>
    </row>
    <row r="47" spans="1:6" x14ac:dyDescent="0.25">
      <c r="A47" t="str">
        <f>IF(Customers!A47="","",Customers!A47)</f>
        <v>PEPIN</v>
      </c>
      <c r="B47" t="str">
        <f>IF(Customers!B47="","",Customers!B47)</f>
        <v>TOWNSEND</v>
      </c>
      <c r="C47" t="str">
        <f>IF(Customers!C47="","",Customers!C47)</f>
        <v>M</v>
      </c>
      <c r="D47" t="str">
        <f>IF(Customers!D47="","",Customers!D47)</f>
        <v>The Grateful Swallow</v>
      </c>
      <c r="E47" t="str">
        <f>IF(Customers!E47="","",Customers!E47)</f>
        <v>TUCKBOROUGH</v>
      </c>
      <c r="F47" t="str">
        <f t="shared" si="0"/>
        <v>PEPINTOWNSEND</v>
      </c>
    </row>
    <row r="48" spans="1:6" x14ac:dyDescent="0.25">
      <c r="A48" t="str">
        <f>IF(Customers!A48="","",Customers!A48)</f>
        <v>HERIBALD</v>
      </c>
      <c r="B48" t="str">
        <f>IF(Customers!B48="","",Customers!B48)</f>
        <v>BURROWES</v>
      </c>
      <c r="C48" t="str">
        <f>IF(Customers!C48="","",Customers!C48)</f>
        <v>M</v>
      </c>
      <c r="D48" t="str">
        <f>IF(Customers!D48="","",Customers!D48)</f>
        <v>The Bizarre Seals Bar</v>
      </c>
      <c r="E48" t="str">
        <f>IF(Customers!E48="","",Customers!E48)</f>
        <v>GREEN HILL COUNTRY</v>
      </c>
      <c r="F48" t="str">
        <f t="shared" si="0"/>
        <v>HERIBALDBURROWES</v>
      </c>
    </row>
    <row r="49" spans="1:6" x14ac:dyDescent="0.25">
      <c r="A49" t="str">
        <f>IF(Customers!A49="","",Customers!A49)</f>
        <v>PHILIBERT</v>
      </c>
      <c r="B49" t="str">
        <f>IF(Customers!B49="","",Customers!B49)</f>
        <v>PROUDMEAD</v>
      </c>
      <c r="C49" t="str">
        <f>IF(Customers!C49="","",Customers!C49)</f>
        <v>M</v>
      </c>
      <c r="D49" t="str">
        <f>IF(Customers!D49="","",Customers!D49)</f>
        <v>The Bored Puppy Tavern</v>
      </c>
      <c r="E49" t="str">
        <f>IF(Customers!E49="","",Customers!E49)</f>
        <v>HOBBITTON</v>
      </c>
      <c r="F49" t="str">
        <f t="shared" si="0"/>
        <v>PHILIBERTPROUDMEAD</v>
      </c>
    </row>
    <row r="50" spans="1:6" x14ac:dyDescent="0.25">
      <c r="A50" t="str">
        <f>IF(Customers!A50="","",Customers!A50)</f>
        <v>FLAMBARD</v>
      </c>
      <c r="B50" t="str">
        <f>IF(Customers!B50="","",Customers!B50)</f>
        <v>OAKBOTTOM</v>
      </c>
      <c r="C50" t="str">
        <f>IF(Customers!C50="","",Customers!C50)</f>
        <v>M</v>
      </c>
      <c r="D50" t="str">
        <f>IF(Customers!D50="","",Customers!D50)</f>
        <v>The Whimsical Ship Inn</v>
      </c>
      <c r="E50" t="str">
        <f>IF(Customers!E50="","",Customers!E50)</f>
        <v>GREENFIELDS</v>
      </c>
      <c r="F50" t="str">
        <f t="shared" si="0"/>
        <v>FLAMBARDOAKBOTTOM</v>
      </c>
    </row>
    <row r="51" spans="1:6" x14ac:dyDescent="0.25">
      <c r="A51" t="str">
        <f>IF(Customers!A51="","",Customers!A51)</f>
        <v>GOODWILL</v>
      </c>
      <c r="B51" t="str">
        <f>IF(Customers!B51="","",Customers!B51)</f>
        <v>SMALLBURROW</v>
      </c>
      <c r="C51" t="str">
        <f>IF(Customers!C51="","",Customers!C51)</f>
        <v>M</v>
      </c>
      <c r="D51" t="str">
        <f>IF(Customers!D51="","",Customers!D51)</f>
        <v>The Good Vanilla Bean Pub</v>
      </c>
      <c r="E51" t="str">
        <f>IF(Customers!E51="","",Customers!E51)</f>
        <v>BRIDGEFIELDS</v>
      </c>
      <c r="F51" t="str">
        <f t="shared" si="0"/>
        <v>GOODWILLSMALLBURROW</v>
      </c>
    </row>
    <row r="52" spans="1:6" x14ac:dyDescent="0.25">
      <c r="A52" t="str">
        <f>IF(Customers!A52="","",Customers!A52)</f>
        <v>MAY</v>
      </c>
      <c r="B52" t="str">
        <f>IF(Customers!B52="","",Customers!B52)</f>
        <v>HAIRYFOOT</v>
      </c>
      <c r="C52" t="str">
        <f>IF(Customers!C52="","",Customers!C52)</f>
        <v>F</v>
      </c>
      <c r="D52" t="str">
        <f>IF(Customers!D52="","",Customers!D52)</f>
        <v>The Yellow Spider Bar</v>
      </c>
      <c r="E52" t="str">
        <f>IF(Customers!E52="","",Customers!E52)</f>
        <v>STOCK</v>
      </c>
      <c r="F52" t="str">
        <f t="shared" si="0"/>
        <v>MAYHAIRYFOOT</v>
      </c>
    </row>
    <row r="53" spans="1:6" x14ac:dyDescent="0.25">
      <c r="A53" t="str">
        <f>IF(Customers!A53="","",Customers!A53)</f>
        <v>EGLANTINE</v>
      </c>
      <c r="B53" t="str">
        <f>IF(Customers!B53="","",Customers!B53)</f>
        <v>BILBERRY</v>
      </c>
      <c r="C53" t="str">
        <f>IF(Customers!C53="","",Customers!C53)</f>
        <v>F</v>
      </c>
      <c r="D53" t="str">
        <f>IF(Customers!D53="","",Customers!D53)</f>
        <v>The Lyrical Apple Tavern</v>
      </c>
      <c r="E53" t="str">
        <f>IF(Customers!E53="","",Customers!E53)</f>
        <v>HOBBITTON</v>
      </c>
      <c r="F53" t="str">
        <f t="shared" si="0"/>
        <v>EGLANTINEBILBERRY</v>
      </c>
    </row>
    <row r="54" spans="1:6" x14ac:dyDescent="0.25">
      <c r="A54" t="str">
        <f>IF(Customers!A54="","",Customers!A54)</f>
        <v>CHERYL</v>
      </c>
      <c r="B54" t="str">
        <f>IF(Customers!B54="","",Customers!B54)</f>
        <v>KNOTWISE</v>
      </c>
      <c r="C54" t="str">
        <f>IF(Customers!C54="","",Customers!C54)</f>
        <v>F</v>
      </c>
      <c r="D54" t="str">
        <f>IF(Customers!D54="","",Customers!D54)</f>
        <v>The Excited Glass Tavern</v>
      </c>
      <c r="E54" t="str">
        <f>IF(Customers!E54="","",Customers!E54)</f>
        <v>BUCKLAND</v>
      </c>
      <c r="F54" t="str">
        <f t="shared" si="0"/>
        <v>CHERYLKNOTWISE</v>
      </c>
    </row>
    <row r="55" spans="1:6" x14ac:dyDescent="0.25">
      <c r="A55" t="str">
        <f>IF(Customers!A55="","",Customers!A55)</f>
        <v>CHEYENNE</v>
      </c>
      <c r="B55" t="str">
        <f>IF(Customers!B55="","",Customers!B55)</f>
        <v>BOPHIN</v>
      </c>
      <c r="C55" t="str">
        <f>IF(Customers!C55="","",Customers!C55)</f>
        <v>F</v>
      </c>
      <c r="D55" t="str">
        <f>IF(Customers!D55="","",Customers!D55)</f>
        <v>The Obnoxious Bassoon Bar</v>
      </c>
      <c r="E55" t="str">
        <f>IF(Customers!E55="","",Customers!E55)</f>
        <v>BROKENBORINGS</v>
      </c>
      <c r="F55" t="str">
        <f t="shared" si="0"/>
        <v>CHEYENNEBOPHIN</v>
      </c>
    </row>
    <row r="56" spans="1:6" x14ac:dyDescent="0.25">
      <c r="A56" t="str">
        <f>IF(Customers!A56="","",Customers!A56)</f>
        <v>MENTHA</v>
      </c>
      <c r="B56" t="str">
        <f>IF(Customers!B56="","",Customers!B56)</f>
        <v>SACKVILLE</v>
      </c>
      <c r="C56" t="str">
        <f>IF(Customers!C56="","",Customers!C56)</f>
        <v>F</v>
      </c>
      <c r="D56" t="str">
        <f>IF(Customers!D56="","",Customers!D56)</f>
        <v>The Bloody Lion</v>
      </c>
      <c r="E56" t="str">
        <f>IF(Customers!E56="","",Customers!E56)</f>
        <v>BUCKLAND</v>
      </c>
      <c r="F56" t="str">
        <f t="shared" si="0"/>
        <v>MENTHASACKVILLE</v>
      </c>
    </row>
    <row r="57" spans="1:6" x14ac:dyDescent="0.25">
      <c r="A57" t="str">
        <f>IF(Customers!A57="","",Customers!A57)</f>
        <v>AMY</v>
      </c>
      <c r="B57" t="str">
        <f>IF(Customers!B57="","",Customers!B57)</f>
        <v>SANDHEAVER</v>
      </c>
      <c r="C57" t="str">
        <f>IF(Customers!C57="","",Customers!C57)</f>
        <v>F</v>
      </c>
      <c r="D57" t="str">
        <f>IF(Customers!D57="","",Customers!D57)</f>
        <v>The Tiny Crows Bar</v>
      </c>
      <c r="E57" t="str">
        <f>IF(Customers!E57="","",Customers!E57)</f>
        <v>TUCKBOROUGH</v>
      </c>
      <c r="F57" t="str">
        <f t="shared" si="0"/>
        <v>AMYSANDHEAVER</v>
      </c>
    </row>
    <row r="58" spans="1:6" x14ac:dyDescent="0.25">
      <c r="A58" t="str">
        <f>IF(Customers!A58="","",Customers!A58)</f>
        <v>MADELGARDE</v>
      </c>
      <c r="B58" t="str">
        <f>IF(Customers!B58="","",Customers!B58)</f>
        <v>HAYWARD</v>
      </c>
      <c r="C58" t="str">
        <f>IF(Customers!C58="","",Customers!C58)</f>
        <v>F</v>
      </c>
      <c r="D58" t="str">
        <f>IF(Customers!D58="","",Customers!D58)</f>
        <v>The Thankful Owl Bar</v>
      </c>
      <c r="E58" t="str">
        <f>IF(Customers!E58="","",Customers!E58)</f>
        <v>GREEN HILL COUNTRY</v>
      </c>
      <c r="F58" t="str">
        <f t="shared" si="0"/>
        <v>MADELGARDEHAYWARD</v>
      </c>
    </row>
    <row r="59" spans="1:6" x14ac:dyDescent="0.25">
      <c r="A59" t="str">
        <f>IF(Customers!A59="","",Customers!A59)</f>
        <v>SESTIVA</v>
      </c>
      <c r="B59" t="str">
        <f>IF(Customers!B59="","",Customers!B59)</f>
        <v>BURROWES</v>
      </c>
      <c r="C59" t="str">
        <f>IF(Customers!C59="","",Customers!C59)</f>
        <v>F</v>
      </c>
      <c r="D59" t="str">
        <f>IF(Customers!D59="","",Customers!D59)</f>
        <v>The Dwarvish Eagle Bar</v>
      </c>
      <c r="E59" t="str">
        <f>IF(Customers!E59="","",Customers!E59)</f>
        <v>GREEN HILL COUNTRY</v>
      </c>
      <c r="F59" t="str">
        <f t="shared" si="0"/>
        <v>SESTIVABURROWES</v>
      </c>
    </row>
    <row r="60" spans="1:6" x14ac:dyDescent="0.25">
      <c r="A60" t="str">
        <f>IF(Customers!A60="","",Customers!A60)</f>
        <v>VULFEGUNDIS</v>
      </c>
      <c r="B60" t="str">
        <f>IF(Customers!B60="","",Customers!B60)</f>
        <v>THORNBURROW</v>
      </c>
      <c r="C60" t="str">
        <f>IF(Customers!C60="","",Customers!C60)</f>
        <v>F</v>
      </c>
      <c r="D60" t="str">
        <f>IF(Customers!D60="","",Customers!D60)</f>
        <v>The Painful Lavender Tavern</v>
      </c>
      <c r="E60" t="str">
        <f>IF(Customers!E60="","",Customers!E60)</f>
        <v>LITTLE DELVING</v>
      </c>
      <c r="F60" t="str">
        <f t="shared" si="0"/>
        <v>VULFEGUNDISTHORNBURROW</v>
      </c>
    </row>
    <row r="61" spans="1:6" x14ac:dyDescent="0.25">
      <c r="A61" t="str">
        <f>IF(Customers!A61="","",Customers!A61)</f>
        <v>CORNELIA</v>
      </c>
      <c r="B61" t="str">
        <f>IF(Customers!B61="","",Customers!B61)</f>
        <v>LEAFWALKER</v>
      </c>
      <c r="C61" t="str">
        <f>IF(Customers!C61="","",Customers!C61)</f>
        <v>F</v>
      </c>
      <c r="D61" t="str">
        <f>IF(Customers!D61="","",Customers!D61)</f>
        <v>The Drunken Gorilla Pub</v>
      </c>
      <c r="E61" t="str">
        <f>IF(Customers!E61="","",Customers!E61)</f>
        <v>GREENFIELDS</v>
      </c>
      <c r="F61" t="str">
        <f t="shared" si="0"/>
        <v>CORNELIALEAFWALKER</v>
      </c>
    </row>
    <row r="62" spans="1:6" x14ac:dyDescent="0.25">
      <c r="A62" t="str">
        <f>IF(Customers!A62="","",Customers!A62)</f>
        <v>LIUTGARDE</v>
      </c>
      <c r="B62" t="str">
        <f>IF(Customers!B62="","",Customers!B62)</f>
        <v>RUMBLE</v>
      </c>
      <c r="C62" t="str">
        <f>IF(Customers!C62="","",Customers!C62)</f>
        <v>F</v>
      </c>
      <c r="D62" t="str">
        <f>IF(Customers!D62="","",Customers!D62)</f>
        <v>The Quiet Triangle Bar</v>
      </c>
      <c r="E62" t="str">
        <f>IF(Customers!E62="","",Customers!E62)</f>
        <v>LITTLE DELVING</v>
      </c>
      <c r="F62" t="str">
        <f t="shared" si="0"/>
        <v>LIUTGARDERUMBLE</v>
      </c>
    </row>
    <row r="63" spans="1:6" x14ac:dyDescent="0.25">
      <c r="A63" t="str">
        <f>IF(Customers!A63="","",Customers!A63)</f>
        <v>ESMERALDA</v>
      </c>
      <c r="B63" t="str">
        <f>IF(Customers!B63="","",Customers!B63)</f>
        <v>GOLDWORTHY</v>
      </c>
      <c r="C63" t="str">
        <f>IF(Customers!C63="","",Customers!C63)</f>
        <v>F</v>
      </c>
      <c r="D63" t="str">
        <f>IF(Customers!D63="","",Customers!D63)</f>
        <v>The Quack Banjo Bar</v>
      </c>
      <c r="E63" t="str">
        <f>IF(Customers!E63="","",Customers!E63)</f>
        <v>HOBBITTON</v>
      </c>
      <c r="F63" t="str">
        <f t="shared" si="0"/>
        <v>ESMERALDAGOLDWORTHY</v>
      </c>
    </row>
    <row r="64" spans="1:6" x14ac:dyDescent="0.25">
      <c r="A64" t="str">
        <f>IF(Customers!A64="","",Customers!A64)</f>
        <v>TARYN</v>
      </c>
      <c r="B64" t="str">
        <f>IF(Customers!B64="","",Customers!B64)</f>
        <v>UNDERFOOT</v>
      </c>
      <c r="C64" t="str">
        <f>IF(Customers!C64="","",Customers!C64)</f>
        <v>F</v>
      </c>
      <c r="D64" t="str">
        <f>IF(Customers!D64="","",Customers!D64)</f>
        <v>The Salty Discovery</v>
      </c>
      <c r="E64" t="str">
        <f>IF(Customers!E64="","",Customers!E64)</f>
        <v>BRIDGEFIELDS</v>
      </c>
      <c r="F64" t="str">
        <f t="shared" si="0"/>
        <v>TARYNUNDERFOOT</v>
      </c>
    </row>
    <row r="65" spans="1:6" x14ac:dyDescent="0.25">
      <c r="A65" t="str">
        <f>IF(Customers!A65="","",Customers!A65)</f>
        <v>RUOTHILDE</v>
      </c>
      <c r="B65" t="str">
        <f>IF(Customers!B65="","",Customers!B65)</f>
        <v>BOULDERHILL</v>
      </c>
      <c r="C65" t="str">
        <f>IF(Customers!C65="","",Customers!C65)</f>
        <v>F</v>
      </c>
      <c r="D65" t="str">
        <f>IF(Customers!D65="","",Customers!D65)</f>
        <v>The Careless Palm Bar</v>
      </c>
      <c r="E65" t="str">
        <f>IF(Customers!E65="","",Customers!E65)</f>
        <v>LITTLE DELVING</v>
      </c>
      <c r="F65" t="str">
        <f t="shared" si="0"/>
        <v>RUOTHILDEBOULDERHILL</v>
      </c>
    </row>
    <row r="66" spans="1:6" x14ac:dyDescent="0.25">
      <c r="A66" t="str">
        <f>IF(Customers!A66="","",Customers!A66)</f>
        <v>BERTHEFLED</v>
      </c>
      <c r="B66" t="str">
        <f>IF(Customers!B66="","",Customers!B66)</f>
        <v>TINYFOOT</v>
      </c>
      <c r="C66" t="str">
        <f>IF(Customers!C66="","",Customers!C66)</f>
        <v>F</v>
      </c>
      <c r="D66" t="str">
        <f>IF(Customers!D66="","",Customers!D66)</f>
        <v>The Ethereal Bongo Pub</v>
      </c>
      <c r="E66" t="str">
        <f>IF(Customers!E66="","",Customers!E66)</f>
        <v>LITTLE DELVING</v>
      </c>
      <c r="F66" t="str">
        <f t="shared" si="0"/>
        <v>BERTHEFLEDTINYFOOT</v>
      </c>
    </row>
    <row r="67" spans="1:6" x14ac:dyDescent="0.25">
      <c r="A67" t="str">
        <f>IF(Customers!A67="","",Customers!A67)</f>
        <v>MORGAN</v>
      </c>
      <c r="B67" t="str">
        <f>IF(Customers!B67="","",Customers!B67)</f>
        <v>LOTHRAN</v>
      </c>
      <c r="C67" t="str">
        <f>IF(Customers!C67="","",Customers!C67)</f>
        <v>F</v>
      </c>
      <c r="D67" t="str">
        <f>IF(Customers!D67="","",Customers!D67)</f>
        <v>The Obedient Peon Tavern</v>
      </c>
      <c r="E67" t="str">
        <f>IF(Customers!E67="","",Customers!E67)</f>
        <v>BRIDGEFIELDS</v>
      </c>
      <c r="F67" t="str">
        <f t="shared" ref="F67:F130" si="1">SUBSTITUTE(SUBSTITUTE(CONCATENATE(A67,B67)," ",""),"-","")</f>
        <v>MORGANLOTHRAN</v>
      </c>
    </row>
    <row r="68" spans="1:6" x14ac:dyDescent="0.25">
      <c r="A68" t="str">
        <f>IF(Customers!A68="","",Customers!A68)</f>
        <v>GERDA</v>
      </c>
      <c r="B68" t="str">
        <f>IF(Customers!B68="","",Customers!B68)</f>
        <v>BUNCE</v>
      </c>
      <c r="C68" t="str">
        <f>IF(Customers!C68="","",Customers!C68)</f>
        <v>F</v>
      </c>
      <c r="D68" t="str">
        <f>IF(Customers!D68="","",Customers!D68)</f>
        <v>The Glamorous Turtle Tavern</v>
      </c>
      <c r="E68" t="str">
        <f>IF(Customers!E68="","",Customers!E68)</f>
        <v>GREENFIELDS</v>
      </c>
      <c r="F68" t="str">
        <f t="shared" si="1"/>
        <v>GERDABUNCE</v>
      </c>
    </row>
    <row r="69" spans="1:6" x14ac:dyDescent="0.25">
      <c r="A69" t="str">
        <f>IF(Customers!A69="","",Customers!A69)</f>
        <v>IRMINGARD</v>
      </c>
      <c r="B69" t="str">
        <f>IF(Customers!B69="","",Customers!B69)</f>
        <v>KNOTWISE</v>
      </c>
      <c r="C69" t="str">
        <f>IF(Customers!C69="","",Customers!C69)</f>
        <v>F</v>
      </c>
      <c r="D69" t="str">
        <f>IF(Customers!D69="","",Customers!D69)</f>
        <v>The Romantic Seal</v>
      </c>
      <c r="E69" t="str">
        <f>IF(Customers!E69="","",Customers!E69)</f>
        <v>LITTLE DELVING</v>
      </c>
      <c r="F69" t="str">
        <f t="shared" si="1"/>
        <v>IRMINGARDKNOTWISE</v>
      </c>
    </row>
    <row r="70" spans="1:6" x14ac:dyDescent="0.25">
      <c r="A70" t="str">
        <f>IF(Customers!A70="","",Customers!A70)</f>
        <v>SURI</v>
      </c>
      <c r="B70" t="str">
        <f>IF(Customers!B70="","",Customers!B70)</f>
        <v>HORNWOOD</v>
      </c>
      <c r="C70" t="str">
        <f>IF(Customers!C70="","",Customers!C70)</f>
        <v>F</v>
      </c>
      <c r="D70" t="str">
        <f>IF(Customers!D70="","",Customers!D70)</f>
        <v>The Famous Eagle Tavern</v>
      </c>
      <c r="E70" t="str">
        <f>IF(Customers!E70="","",Customers!E70)</f>
        <v>THE MARISH</v>
      </c>
      <c r="F70" t="str">
        <f t="shared" si="1"/>
        <v>SURIHORNWOOD</v>
      </c>
    </row>
    <row r="71" spans="1:6" x14ac:dyDescent="0.25">
      <c r="A71" t="str">
        <f>IF(Customers!A71="","",Customers!A71)</f>
        <v>DIAMANDA</v>
      </c>
      <c r="B71" t="str">
        <f>IF(Customers!B71="","",Customers!B71)</f>
        <v>TOOK TOOK</v>
      </c>
      <c r="C71" t="str">
        <f>IF(Customers!C71="","",Customers!C71)</f>
        <v>F</v>
      </c>
      <c r="D71" t="str">
        <f>IF(Customers!D71="","",Customers!D71)</f>
        <v>The Sad River Inn</v>
      </c>
      <c r="E71" t="str">
        <f>IF(Customers!E71="","",Customers!E71)</f>
        <v>THE MARISH</v>
      </c>
      <c r="F71" t="str">
        <f t="shared" si="1"/>
        <v>DIAMANDATOOKTOOK</v>
      </c>
    </row>
    <row r="72" spans="1:6" x14ac:dyDescent="0.25">
      <c r="A72" t="str">
        <f>IF(Customers!A72="","",Customers!A72)</f>
        <v>BRUNO</v>
      </c>
      <c r="B72" t="str">
        <f>IF(Customers!B72="","",Customers!B72)</f>
        <v>HEADSTRONG</v>
      </c>
      <c r="C72" t="str">
        <f>IF(Customers!C72="","",Customers!C72)</f>
        <v>M</v>
      </c>
      <c r="D72" t="str">
        <f>IF(Customers!D72="","",Customers!D72)</f>
        <v>The Dire Captain Inn</v>
      </c>
      <c r="E72" t="str">
        <f>IF(Customers!E72="","",Customers!E72)</f>
        <v>HOBBITTON</v>
      </c>
      <c r="F72" t="str">
        <f t="shared" si="1"/>
        <v>BRUNOHEADSTRONG</v>
      </c>
    </row>
    <row r="73" spans="1:6" x14ac:dyDescent="0.25">
      <c r="A73" t="str">
        <f>IF(Customers!A73="","",Customers!A73)</f>
        <v>WILLICHAR</v>
      </c>
      <c r="B73" t="str">
        <f>IF(Customers!B73="","",Customers!B73)</f>
        <v>SILVERSTRING</v>
      </c>
      <c r="C73" t="str">
        <f>IF(Customers!C73="","",Customers!C73)</f>
        <v>M</v>
      </c>
      <c r="D73" t="str">
        <f>IF(Customers!D73="","",Customers!D73)</f>
        <v>The Dwarven Wife Inn</v>
      </c>
      <c r="E73" t="str">
        <f>IF(Customers!E73="","",Customers!E73)</f>
        <v>BRIDGEFIELDS</v>
      </c>
      <c r="F73" t="str">
        <f t="shared" si="1"/>
        <v>WILLICHARSILVERSTRING</v>
      </c>
    </row>
    <row r="74" spans="1:6" x14ac:dyDescent="0.25">
      <c r="A74" t="str">
        <f>IF(Customers!A74="","",Customers!A74)</f>
        <v>ADELARD</v>
      </c>
      <c r="B74" t="str">
        <f>IF(Customers!B74="","",Customers!B74)</f>
        <v>DEWFOOT</v>
      </c>
      <c r="C74" t="str">
        <f>IF(Customers!C74="","",Customers!C74)</f>
        <v>M</v>
      </c>
      <c r="D74" t="str">
        <f>IF(Customers!D74="","",Customers!D74)</f>
        <v>The Bloody Tauren Tavern</v>
      </c>
      <c r="E74" t="str">
        <f>IF(Customers!E74="","",Customers!E74)</f>
        <v>BRIDGEFIELDS</v>
      </c>
      <c r="F74" t="str">
        <f t="shared" si="1"/>
        <v>ADELARDDEWFOOT</v>
      </c>
    </row>
    <row r="75" spans="1:6" x14ac:dyDescent="0.25">
      <c r="A75" t="str">
        <f>IF(Customers!A75="","",Customers!A75)</f>
        <v>EBREGISEL</v>
      </c>
      <c r="B75" t="str">
        <f>IF(Customers!B75="","",Customers!B75)</f>
        <v>HORNWOOD</v>
      </c>
      <c r="C75" t="str">
        <f>IF(Customers!C75="","",Customers!C75)</f>
        <v>M</v>
      </c>
      <c r="D75" t="str">
        <f>IF(Customers!D75="","",Customers!D75)</f>
        <v>The Embarrassed Swallow Bar</v>
      </c>
      <c r="E75" t="str">
        <f>IF(Customers!E75="","",Customers!E75)</f>
        <v>GREENFIELDS</v>
      </c>
      <c r="F75" t="str">
        <f t="shared" si="1"/>
        <v>EBREGISELHORNWOOD</v>
      </c>
    </row>
    <row r="76" spans="1:6" x14ac:dyDescent="0.25">
      <c r="A76" t="str">
        <f>IF(Customers!A76="","",Customers!A76)</f>
        <v>SEREDIC</v>
      </c>
      <c r="B76" t="str">
        <f>IF(Customers!B76="","",Customers!B76)</f>
        <v>HAYWARD</v>
      </c>
      <c r="C76" t="str">
        <f>IF(Customers!C76="","",Customers!C76)</f>
        <v>M</v>
      </c>
      <c r="D76" t="str">
        <f>IF(Customers!D76="","",Customers!D76)</f>
        <v>The Hidden Chicken Inn</v>
      </c>
      <c r="E76" t="str">
        <f>IF(Customers!E76="","",Customers!E76)</f>
        <v>GREEN HILL COUNTRY</v>
      </c>
      <c r="F76" t="str">
        <f t="shared" si="1"/>
        <v>SEREDICHAYWARD</v>
      </c>
    </row>
    <row r="77" spans="1:6" x14ac:dyDescent="0.25">
      <c r="A77" t="str">
        <f>IF(Customers!A77="","",Customers!A77)</f>
        <v>TIMOTHY</v>
      </c>
      <c r="B77" t="str">
        <f>IF(Customers!B77="","",Customers!B77)</f>
        <v>PUDDIFOOT</v>
      </c>
      <c r="C77" t="str">
        <f>IF(Customers!C77="","",Customers!C77)</f>
        <v>M</v>
      </c>
      <c r="D77" t="str">
        <f>IF(Customers!D77="","",Customers!D77)</f>
        <v>The Faded Soup</v>
      </c>
      <c r="E77" t="str">
        <f>IF(Customers!E77="","",Customers!E77)</f>
        <v>HOBBITTON</v>
      </c>
      <c r="F77" t="str">
        <f t="shared" si="1"/>
        <v>TIMOTHYPUDDIFOOT</v>
      </c>
    </row>
    <row r="78" spans="1:6" x14ac:dyDescent="0.25">
      <c r="A78" t="str">
        <f>IF(Customers!A78="","",Customers!A78)</f>
        <v>WIDO</v>
      </c>
      <c r="B78" t="str">
        <f>IF(Customers!B78="","",Customers!B78)</f>
        <v>FAIRFOOT</v>
      </c>
      <c r="C78" t="str">
        <f>IF(Customers!C78="","",Customers!C78)</f>
        <v>M</v>
      </c>
      <c r="D78" t="str">
        <f>IF(Customers!D78="","",Customers!D78)</f>
        <v>The Upset Cashew</v>
      </c>
      <c r="E78" t="str">
        <f>IF(Customers!E78="","",Customers!E78)</f>
        <v>TUCKBOROUGH</v>
      </c>
      <c r="F78" t="str">
        <f t="shared" si="1"/>
        <v>WIDOFAIRFOOT</v>
      </c>
    </row>
    <row r="79" spans="1:6" x14ac:dyDescent="0.25">
      <c r="A79" t="str">
        <f>IF(Customers!A79="","",Customers!A79)</f>
        <v>OUEN</v>
      </c>
      <c r="B79" t="str">
        <f>IF(Customers!B79="","",Customers!B79)</f>
        <v>COTTON</v>
      </c>
      <c r="C79" t="str">
        <f>IF(Customers!C79="","",Customers!C79)</f>
        <v>M</v>
      </c>
      <c r="D79" t="str">
        <f>IF(Customers!D79="","",Customers!D79)</f>
        <v>The Curious Discovery</v>
      </c>
      <c r="E79" t="str">
        <f>IF(Customers!E79="","",Customers!E79)</f>
        <v>TUCKBOROUGH</v>
      </c>
      <c r="F79" t="str">
        <f t="shared" si="1"/>
        <v>OUENCOTTON</v>
      </c>
    </row>
    <row r="80" spans="1:6" x14ac:dyDescent="0.25">
      <c r="A80" t="str">
        <f>IF(Customers!A80="","",Customers!A80)</f>
        <v>HARTNID</v>
      </c>
      <c r="B80" t="str">
        <f>IF(Customers!B80="","",Customers!B80)</f>
        <v>FALLOHIDE</v>
      </c>
      <c r="C80" t="str">
        <f>IF(Customers!C80="","",Customers!C80)</f>
        <v>M</v>
      </c>
      <c r="D80" t="str">
        <f>IF(Customers!D80="","",Customers!D80)</f>
        <v>The False Sheep</v>
      </c>
      <c r="E80" t="str">
        <f>IF(Customers!E80="","",Customers!E80)</f>
        <v>BROKENBORINGS</v>
      </c>
      <c r="F80" t="str">
        <f t="shared" si="1"/>
        <v>HARTNIDFALLOHIDE</v>
      </c>
    </row>
    <row r="81" spans="1:6" x14ac:dyDescent="0.25">
      <c r="A81" t="str">
        <f>IF(Customers!A81="","",Customers!A81)</f>
        <v>EBRULF</v>
      </c>
      <c r="B81" t="str">
        <f>IF(Customers!B81="","",Customers!B81)</f>
        <v>GREENHAND</v>
      </c>
      <c r="C81" t="str">
        <f>IF(Customers!C81="","",Customers!C81)</f>
        <v>M</v>
      </c>
      <c r="D81" t="str">
        <f>IF(Customers!D81="","",Customers!D81)</f>
        <v>The Lethal Trunk Bar</v>
      </c>
      <c r="E81" t="str">
        <f>IF(Customers!E81="","",Customers!E81)</f>
        <v>GREENFIELDS</v>
      </c>
      <c r="F81" t="str">
        <f t="shared" si="1"/>
        <v>EBRULFGREENHAND</v>
      </c>
    </row>
    <row r="82" spans="1:6" x14ac:dyDescent="0.25">
      <c r="A82" t="str">
        <f>IF(Customers!A82="","",Customers!A82)</f>
        <v>LOBELIA</v>
      </c>
      <c r="B82" t="str">
        <f>IF(Customers!B82="","",Customers!B82)</f>
        <v>RIVERHOPPER</v>
      </c>
      <c r="C82" t="str">
        <f>IF(Customers!C82="","",Customers!C82)</f>
        <v>F</v>
      </c>
      <c r="D82" t="str">
        <f>IF(Customers!D82="","",Customers!D82)</f>
        <v>The Equal Puppy Pub</v>
      </c>
      <c r="E82" t="str">
        <f>IF(Customers!E82="","",Customers!E82)</f>
        <v>LITTLE DELVING</v>
      </c>
      <c r="F82" t="str">
        <f t="shared" si="1"/>
        <v>LOBELIARIVERHOPPER</v>
      </c>
    </row>
    <row r="83" spans="1:6" x14ac:dyDescent="0.25">
      <c r="A83" t="str">
        <f>IF(Customers!A83="","",Customers!A83)</f>
        <v>BERTHA</v>
      </c>
      <c r="B83" t="str">
        <f>IF(Customers!B83="","",Customers!B83)</f>
        <v>HORNBLOWER</v>
      </c>
      <c r="C83" t="str">
        <f>IF(Customers!C83="","",Customers!C83)</f>
        <v>F</v>
      </c>
      <c r="D83" t="str">
        <f>IF(Customers!D83="","",Customers!D83)</f>
        <v>The Harsh Seagulls</v>
      </c>
      <c r="E83" t="str">
        <f>IF(Customers!E83="","",Customers!E83)</f>
        <v>LITTLE DELVING</v>
      </c>
      <c r="F83" t="str">
        <f t="shared" si="1"/>
        <v>BERTHAHORNBLOWER</v>
      </c>
    </row>
    <row r="84" spans="1:6" x14ac:dyDescent="0.25">
      <c r="A84" t="str">
        <f>IF(Customers!A84="","",Customers!A84)</f>
        <v>LOBELIA</v>
      </c>
      <c r="B84" t="str">
        <f>IF(Customers!B84="","",Customers!B84)</f>
        <v>TOOK BRANDYBUCK</v>
      </c>
      <c r="C84" t="str">
        <f>IF(Customers!C84="","",Customers!C84)</f>
        <v>F</v>
      </c>
      <c r="D84" t="str">
        <f>IF(Customers!D84="","",Customers!D84)</f>
        <v>The Thanked Fiddle</v>
      </c>
      <c r="E84" t="str">
        <f>IF(Customers!E84="","",Customers!E84)</f>
        <v>HOBBITTON</v>
      </c>
      <c r="F84" t="str">
        <f t="shared" si="1"/>
        <v>LOBELIATOOKBRANDYBUCK</v>
      </c>
    </row>
    <row r="85" spans="1:6" x14ac:dyDescent="0.25">
      <c r="A85" t="str">
        <f>IF(Customers!A85="","",Customers!A85)</f>
        <v>PANSY</v>
      </c>
      <c r="B85" t="str">
        <f>IF(Customers!B85="","",Customers!B85)</f>
        <v>LABINGI</v>
      </c>
      <c r="C85" t="str">
        <f>IF(Customers!C85="","",Customers!C85)</f>
        <v>F</v>
      </c>
      <c r="D85" t="str">
        <f>IF(Customers!D85="","",Customers!D85)</f>
        <v>The Clumsy City</v>
      </c>
      <c r="E85" t="str">
        <f>IF(Customers!E85="","",Customers!E85)</f>
        <v>THE HILL</v>
      </c>
      <c r="F85" t="str">
        <f t="shared" si="1"/>
        <v>PANSYLABINGI</v>
      </c>
    </row>
    <row r="86" spans="1:6" x14ac:dyDescent="0.25">
      <c r="A86" t="str">
        <f>IF(Customers!A86="","",Customers!A86)</f>
        <v>JENNA</v>
      </c>
      <c r="B86" t="str">
        <f>IF(Customers!B86="","",Customers!B86)</f>
        <v>GALBASSI</v>
      </c>
      <c r="C86" t="str">
        <f>IF(Customers!C86="","",Customers!C86)</f>
        <v>F</v>
      </c>
      <c r="D86" t="str">
        <f>IF(Customers!D86="","",Customers!D86)</f>
        <v>The Jaded Ants Bar</v>
      </c>
      <c r="E86" t="str">
        <f>IF(Customers!E86="","",Customers!E86)</f>
        <v>LITTLE DELVING</v>
      </c>
      <c r="F86" t="str">
        <f t="shared" si="1"/>
        <v>JENNAGALBASSI</v>
      </c>
    </row>
    <row r="87" spans="1:6" x14ac:dyDescent="0.25">
      <c r="A87" t="str">
        <f>IF(Customers!A87="","",Customers!A87)</f>
        <v>WALDRADA</v>
      </c>
      <c r="B87" t="str">
        <f>IF(Customers!B87="","",Customers!B87)</f>
        <v>GAUKROGERS</v>
      </c>
      <c r="C87" t="str">
        <f>IF(Customers!C87="","",Customers!C87)</f>
        <v>F</v>
      </c>
      <c r="D87" t="str">
        <f>IF(Customers!D87="","",Customers!D87)</f>
        <v>The Armed Glory</v>
      </c>
      <c r="E87" t="str">
        <f>IF(Customers!E87="","",Customers!E87)</f>
        <v>GREENFIELDS</v>
      </c>
      <c r="F87" t="str">
        <f t="shared" si="1"/>
        <v>WALDRADAGAUKROGERS</v>
      </c>
    </row>
    <row r="88" spans="1:6" x14ac:dyDescent="0.25">
      <c r="A88" t="str">
        <f>IF(Customers!A88="","",Customers!A88)</f>
        <v>MEGAN</v>
      </c>
      <c r="B88" t="str">
        <f>IF(Customers!B88="","",Customers!B88)</f>
        <v>STUMBLETOE</v>
      </c>
      <c r="C88" t="str">
        <f>IF(Customers!C88="","",Customers!C88)</f>
        <v>F</v>
      </c>
      <c r="D88" t="str">
        <f>IF(Customers!D88="","",Customers!D88)</f>
        <v>The Dirty Trespasser Tavern</v>
      </c>
      <c r="E88" t="str">
        <f>IF(Customers!E88="","",Customers!E88)</f>
        <v>GREENFIELDS</v>
      </c>
      <c r="F88" t="str">
        <f t="shared" si="1"/>
        <v>MEGANSTUMBLETOE</v>
      </c>
    </row>
    <row r="89" spans="1:6" x14ac:dyDescent="0.25">
      <c r="A89" t="str">
        <f>IF(Customers!A89="","",Customers!A89)</f>
        <v>MARISSA</v>
      </c>
      <c r="B89" t="str">
        <f>IF(Customers!B89="","",Customers!B89)</f>
        <v>THORNBURROW</v>
      </c>
      <c r="C89" t="str">
        <f>IF(Customers!C89="","",Customers!C89)</f>
        <v>F</v>
      </c>
      <c r="D89" t="str">
        <f>IF(Customers!D89="","",Customers!D89)</f>
        <v>The Venomous Puppy Inn</v>
      </c>
      <c r="E89" t="str">
        <f>IF(Customers!E89="","",Customers!E89)</f>
        <v>BRIDGEFIELDS</v>
      </c>
      <c r="F89" t="str">
        <f t="shared" si="1"/>
        <v>MARISSATHORNBURROW</v>
      </c>
    </row>
    <row r="90" spans="1:6" x14ac:dyDescent="0.25">
      <c r="A90" t="str">
        <f>IF(Customers!A90="","",Customers!A90)</f>
        <v>FATIMA</v>
      </c>
      <c r="B90" t="str">
        <f>IF(Customers!B90="","",Customers!B90)</f>
        <v>TUNNELLY</v>
      </c>
      <c r="C90" t="str">
        <f>IF(Customers!C90="","",Customers!C90)</f>
        <v>F</v>
      </c>
      <c r="D90" t="str">
        <f>IF(Customers!D90="","",Customers!D90)</f>
        <v>The New Pelican Inn</v>
      </c>
      <c r="E90" t="str">
        <f>IF(Customers!E90="","",Customers!E90)</f>
        <v>TUCKBOROUGH</v>
      </c>
      <c r="F90" t="str">
        <f t="shared" si="1"/>
        <v>FATIMATUNNELLY</v>
      </c>
    </row>
    <row r="91" spans="1:6" x14ac:dyDescent="0.25">
      <c r="A91" t="str">
        <f>IF(Customers!A91="","",Customers!A91)</f>
        <v>HATILDE</v>
      </c>
      <c r="B91" t="str">
        <f>IF(Customers!B91="","",Customers!B91)</f>
        <v>GOODWORT</v>
      </c>
      <c r="C91" t="str">
        <f>IF(Customers!C91="","",Customers!C91)</f>
        <v>F</v>
      </c>
      <c r="D91" t="str">
        <f>IF(Customers!D91="","",Customers!D91)</f>
        <v>The Intelligent Tusk Pub</v>
      </c>
      <c r="E91" t="str">
        <f>IF(Customers!E91="","",Customers!E91)</f>
        <v>BUCKLAND</v>
      </c>
      <c r="F91" t="str">
        <f t="shared" si="1"/>
        <v>HATILDEGOODWORT</v>
      </c>
    </row>
    <row r="92" spans="1:6" x14ac:dyDescent="0.25">
      <c r="A92" t="str">
        <f>IF(Customers!A92="","",Customers!A92)</f>
        <v>GERDA</v>
      </c>
      <c r="B92" t="str">
        <f>IF(Customers!B92="","",Customers!B92)</f>
        <v>HEADSTRONG</v>
      </c>
      <c r="C92" t="str">
        <f>IF(Customers!C92="","",Customers!C92)</f>
        <v>F</v>
      </c>
      <c r="D92" t="str">
        <f>IF(Customers!D92="","",Customers!D92)</f>
        <v>The Gigantic Pickaxe</v>
      </c>
      <c r="E92" t="str">
        <f>IF(Customers!E92="","",Customers!E92)</f>
        <v>BRIDGEFIELDS</v>
      </c>
      <c r="F92" t="str">
        <f t="shared" si="1"/>
        <v>GERDAHEADSTRONG</v>
      </c>
    </row>
    <row r="93" spans="1:6" x14ac:dyDescent="0.25">
      <c r="A93" t="str">
        <f>IF(Customers!A93="","",Customers!A93)</f>
        <v>FREDEGUNDE</v>
      </c>
      <c r="B93" t="str">
        <f>IF(Customers!B93="","",Customers!B93)</f>
        <v>BANKS</v>
      </c>
      <c r="C93" t="str">
        <f>IF(Customers!C93="","",Customers!C93)</f>
        <v>F</v>
      </c>
      <c r="D93" t="str">
        <f>IF(Customers!D93="","",Customers!D93)</f>
        <v>The Best Cello</v>
      </c>
      <c r="E93" t="str">
        <f>IF(Customers!E93="","",Customers!E93)</f>
        <v>GREENFIELDS</v>
      </c>
      <c r="F93" t="str">
        <f t="shared" si="1"/>
        <v>FREDEGUNDEBANKS</v>
      </c>
    </row>
    <row r="94" spans="1:6" x14ac:dyDescent="0.25">
      <c r="A94" t="str">
        <f>IF(Customers!A94="","",Customers!A94)</f>
        <v>KATHERINE</v>
      </c>
      <c r="B94" t="str">
        <f>IF(Customers!B94="","",Customers!B94)</f>
        <v>GOODBODY</v>
      </c>
      <c r="C94" t="str">
        <f>IF(Customers!C94="","",Customers!C94)</f>
        <v>F</v>
      </c>
      <c r="D94" t="str">
        <f>IF(Customers!D94="","",Customers!D94)</f>
        <v>The Absent Scream Tavern</v>
      </c>
      <c r="E94" t="str">
        <f>IF(Customers!E94="","",Customers!E94)</f>
        <v>HOBBITTON</v>
      </c>
      <c r="F94" t="str">
        <f t="shared" si="1"/>
        <v>KATHERINEGOODBODY</v>
      </c>
    </row>
    <row r="95" spans="1:6" x14ac:dyDescent="0.25">
      <c r="A95" t="str">
        <f>IF(Customers!A95="","",Customers!A95)</f>
        <v>ELIZABETH</v>
      </c>
      <c r="B95" t="str">
        <f>IF(Customers!B95="","",Customers!B95)</f>
        <v>WHITBOTTOM</v>
      </c>
      <c r="C95" t="str">
        <f>IF(Customers!C95="","",Customers!C95)</f>
        <v>F</v>
      </c>
      <c r="D95" t="str">
        <f>IF(Customers!D95="","",Customers!D95)</f>
        <v>The Short Tower Bar</v>
      </c>
      <c r="E95" t="str">
        <f>IF(Customers!E95="","",Customers!E95)</f>
        <v>HOBBITTON</v>
      </c>
      <c r="F95" t="str">
        <f t="shared" si="1"/>
        <v>ELIZABETHWHITBOTTOM</v>
      </c>
    </row>
    <row r="96" spans="1:6" x14ac:dyDescent="0.25">
      <c r="A96" t="str">
        <f>IF(Customers!A96="","",Customers!A96)</f>
        <v>MADISON</v>
      </c>
      <c r="B96" t="str">
        <f>IF(Customers!B96="","",Customers!B96)</f>
        <v>UNDERHILL</v>
      </c>
      <c r="C96" t="str">
        <f>IF(Customers!C96="","",Customers!C96)</f>
        <v>F</v>
      </c>
      <c r="D96" t="str">
        <f>IF(Customers!D96="","",Customers!D96)</f>
        <v>The Mushy Rapier Bar</v>
      </c>
      <c r="E96" t="str">
        <f>IF(Customers!E96="","",Customers!E96)</f>
        <v>LITTLE DELVING</v>
      </c>
      <c r="F96" t="str">
        <f t="shared" si="1"/>
        <v>MADISONUNDERHILL</v>
      </c>
    </row>
    <row r="97" spans="1:6" x14ac:dyDescent="0.25">
      <c r="A97" t="str">
        <f>IF(Customers!A97="","",Customers!A97)</f>
        <v>SHANNA</v>
      </c>
      <c r="B97" t="str">
        <f>IF(Customers!B97="","",Customers!B97)</f>
        <v>BANKS</v>
      </c>
      <c r="C97" t="str">
        <f>IF(Customers!C97="","",Customers!C97)</f>
        <v>F</v>
      </c>
      <c r="D97" t="str">
        <f>IF(Customers!D97="","",Customers!D97)</f>
        <v>The Closed Heart Tavern</v>
      </c>
      <c r="E97" t="str">
        <f>IF(Customers!E97="","",Customers!E97)</f>
        <v>LITTLE DELVING</v>
      </c>
      <c r="F97" t="str">
        <f t="shared" si="1"/>
        <v>SHANNABANKS</v>
      </c>
    </row>
    <row r="98" spans="1:6" x14ac:dyDescent="0.25">
      <c r="A98" t="str">
        <f>IF(Customers!A98="","",Customers!A98)</f>
        <v>ADELE</v>
      </c>
      <c r="B98" t="str">
        <f>IF(Customers!B98="","",Customers!B98)</f>
        <v>GOODCHILD</v>
      </c>
      <c r="C98" t="str">
        <f>IF(Customers!C98="","",Customers!C98)</f>
        <v>F</v>
      </c>
      <c r="D98" t="str">
        <f>IF(Customers!D98="","",Customers!D98)</f>
        <v>The Fiery Ants Inn</v>
      </c>
      <c r="E98" t="str">
        <f>IF(Customers!E98="","",Customers!E98)</f>
        <v>GREEN HILL COUNTRY</v>
      </c>
      <c r="F98" t="str">
        <f t="shared" si="1"/>
        <v>ADELEGOODCHILD</v>
      </c>
    </row>
    <row r="99" spans="1:6" x14ac:dyDescent="0.25">
      <c r="A99" t="str">
        <f>IF(Customers!A99="","",Customers!A99)</f>
        <v>GUNZA</v>
      </c>
      <c r="B99" t="str">
        <f>IF(Customers!B99="","",Customers!B99)</f>
        <v>SILENTFOOT</v>
      </c>
      <c r="C99" t="str">
        <f>IF(Customers!C99="","",Customers!C99)</f>
        <v>F</v>
      </c>
      <c r="D99" t="str">
        <f>IF(Customers!D99="","",Customers!D99)</f>
        <v>The Whimsical Baker Inn</v>
      </c>
      <c r="E99" t="str">
        <f>IF(Customers!E99="","",Customers!E99)</f>
        <v>BROKENBORINGS</v>
      </c>
      <c r="F99" t="str">
        <f t="shared" si="1"/>
        <v>GUNZASILENTFOOT</v>
      </c>
    </row>
    <row r="100" spans="1:6" x14ac:dyDescent="0.25">
      <c r="A100" t="str">
        <f>IF(Customers!A100="","",Customers!A100)</f>
        <v>MONICA</v>
      </c>
      <c r="B100" t="str">
        <f>IF(Customers!B100="","",Customers!B100)</f>
        <v>BRAMBLETHORN</v>
      </c>
      <c r="C100" t="str">
        <f>IF(Customers!C100="","",Customers!C100)</f>
        <v>F</v>
      </c>
      <c r="D100" t="str">
        <f>IF(Customers!D100="","",Customers!D100)</f>
        <v>The Infamous Skunk Bar</v>
      </c>
      <c r="E100" t="str">
        <f>IF(Customers!E100="","",Customers!E100)</f>
        <v>LITTLE DELVING</v>
      </c>
      <c r="F100" t="str">
        <f t="shared" si="1"/>
        <v>MONICABRAMBLETHORN</v>
      </c>
    </row>
    <row r="101" spans="1:6" x14ac:dyDescent="0.25">
      <c r="A101" t="str">
        <f>IF(Customers!A101="","",Customers!A101)</f>
        <v>KELSEY</v>
      </c>
      <c r="B101" t="str">
        <f>IF(Customers!B101="","",Customers!B101)</f>
        <v>LEAFWALKER</v>
      </c>
      <c r="C101" t="str">
        <f>IF(Customers!C101="","",Customers!C101)</f>
        <v>F</v>
      </c>
      <c r="D101" t="str">
        <f>IF(Customers!D101="","",Customers!D101)</f>
        <v>The Aggressive Inn</v>
      </c>
      <c r="E101" t="str">
        <f>IF(Customers!E101="","",Customers!E101)</f>
        <v>BROKENBORINGS</v>
      </c>
      <c r="F101" t="str">
        <f t="shared" si="1"/>
        <v>KELSEYLEAFWALKER</v>
      </c>
    </row>
    <row r="102" spans="1:6" x14ac:dyDescent="0.25">
      <c r="A102" t="str">
        <f>IF(Customers!A102="","",Customers!A102)</f>
        <v>NICK</v>
      </c>
      <c r="B102" t="str">
        <f>IF(Customers!B102="","",Customers!B102)</f>
        <v>FLEETFOOT</v>
      </c>
      <c r="C102" t="str">
        <f>IF(Customers!C102="","",Customers!C102)</f>
        <v>M</v>
      </c>
      <c r="D102" t="str">
        <f>IF(Customers!D102="","",Customers!D102)</f>
        <v>The Freezing Captain Pub</v>
      </c>
      <c r="E102" t="str">
        <f>IF(Customers!E102="","",Customers!E102)</f>
        <v>BREE</v>
      </c>
      <c r="F102" t="str">
        <f t="shared" si="1"/>
        <v>NICKFLEETFOOT</v>
      </c>
    </row>
    <row r="103" spans="1:6" x14ac:dyDescent="0.25">
      <c r="A103" t="str">
        <f>IF(Customers!A103="","",Customers!A103)</f>
        <v>WERINBERT</v>
      </c>
      <c r="B103" t="str">
        <f>IF(Customers!B103="","",Customers!B103)</f>
        <v>GREENHAND</v>
      </c>
      <c r="C103" t="str">
        <f>IF(Customers!C103="","",Customers!C103)</f>
        <v>M</v>
      </c>
      <c r="D103" t="str">
        <f>IF(Customers!D103="","",Customers!D103)</f>
        <v>The Sparkling Peanut Pub</v>
      </c>
      <c r="E103" t="str">
        <f>IF(Customers!E103="","",Customers!E103)</f>
        <v>THE HILL</v>
      </c>
      <c r="F103" t="str">
        <f t="shared" si="1"/>
        <v>WERINBERTGREENHAND</v>
      </c>
    </row>
    <row r="104" spans="1:6" x14ac:dyDescent="0.25">
      <c r="A104" t="str">
        <f>IF(Customers!A104="","",Customers!A104)</f>
        <v>WILLICHAR</v>
      </c>
      <c r="B104" t="str">
        <f>IF(Customers!B104="","",Customers!B104)</f>
        <v>TOOK</v>
      </c>
      <c r="C104" t="str">
        <f>IF(Customers!C104="","",Customers!C104)</f>
        <v>M</v>
      </c>
      <c r="D104" t="str">
        <f>IF(Customers!D104="","",Customers!D104)</f>
        <v>The Outrageous Night Elf</v>
      </c>
      <c r="E104" t="str">
        <f>IF(Customers!E104="","",Customers!E104)</f>
        <v>BRIDGEFIELDS</v>
      </c>
      <c r="F104" t="str">
        <f t="shared" si="1"/>
        <v>WILLICHARTOOK</v>
      </c>
    </row>
    <row r="105" spans="1:6" x14ac:dyDescent="0.25">
      <c r="A105" t="str">
        <f>IF(Customers!A105="","",Customers!A105)</f>
        <v>VIGOR</v>
      </c>
      <c r="B105" t="str">
        <f>IF(Customers!B105="","",Customers!B105)</f>
        <v>GALBASSI</v>
      </c>
      <c r="C105" t="str">
        <f>IF(Customers!C105="","",Customers!C105)</f>
        <v>M</v>
      </c>
      <c r="D105" t="str">
        <f>IF(Customers!D105="","",Customers!D105)</f>
        <v>The Smiling Kangaroo Pub</v>
      </c>
      <c r="E105" t="str">
        <f>IF(Customers!E105="","",Customers!E105)</f>
        <v>LITTLE DELVING</v>
      </c>
      <c r="F105" t="str">
        <f t="shared" si="1"/>
        <v>VIGORGALBASSI</v>
      </c>
    </row>
    <row r="106" spans="1:6" x14ac:dyDescent="0.25">
      <c r="A106" t="str">
        <f>IF(Customers!A106="","",Customers!A106)</f>
        <v>SYAGRIUS</v>
      </c>
      <c r="B106" t="str">
        <f>IF(Customers!B106="","",Customers!B106)</f>
        <v>NORTH TOOK</v>
      </c>
      <c r="C106" t="str">
        <f>IF(Customers!C106="","",Customers!C106)</f>
        <v>M</v>
      </c>
      <c r="D106" t="str">
        <f>IF(Customers!D106="","",Customers!D106)</f>
        <v>The Dry Peon Bar</v>
      </c>
      <c r="E106" t="str">
        <f>IF(Customers!E106="","",Customers!E106)</f>
        <v>GREENFIELDS</v>
      </c>
      <c r="F106" t="str">
        <f t="shared" si="1"/>
        <v>SYAGRIUSNORTHTOOK</v>
      </c>
    </row>
    <row r="107" spans="1:6" x14ac:dyDescent="0.25">
      <c r="A107" t="str">
        <f>IF(Customers!A107="","",Customers!A107)</f>
        <v>BERTULF</v>
      </c>
      <c r="B107" t="str">
        <f>IF(Customers!B107="","",Customers!B107)</f>
        <v>SACKVILLE</v>
      </c>
      <c r="C107" t="str">
        <f>IF(Customers!C107="","",Customers!C107)</f>
        <v>M</v>
      </c>
      <c r="D107" t="str">
        <f>IF(Customers!D107="","",Customers!D107)</f>
        <v>The Venomous Lady Inn</v>
      </c>
      <c r="E107" t="str">
        <f>IF(Customers!E107="","",Customers!E107)</f>
        <v>BUCKLAND</v>
      </c>
      <c r="F107" t="str">
        <f t="shared" si="1"/>
        <v>BERTULFSACKVILLE</v>
      </c>
    </row>
    <row r="108" spans="1:6" x14ac:dyDescent="0.25">
      <c r="A108" t="str">
        <f>IF(Customers!A108="","",Customers!A108)</f>
        <v>SUNNO</v>
      </c>
      <c r="B108" t="str">
        <f>IF(Customers!B108="","",Customers!B108)</f>
        <v>GREENHAND</v>
      </c>
      <c r="C108" t="str">
        <f>IF(Customers!C108="","",Customers!C108)</f>
        <v>M</v>
      </c>
      <c r="D108" t="str">
        <f>IF(Customers!D108="","",Customers!D108)</f>
        <v>The Rapid Pig Pub</v>
      </c>
      <c r="E108" t="str">
        <f>IF(Customers!E108="","",Customers!E108)</f>
        <v>TUCKBOROUGH</v>
      </c>
      <c r="F108" t="str">
        <f t="shared" si="1"/>
        <v>SUNNOGREENHAND</v>
      </c>
    </row>
    <row r="109" spans="1:6" x14ac:dyDescent="0.25">
      <c r="A109" t="str">
        <f>IF(Customers!A109="","",Customers!A109)</f>
        <v>LIUDHARD</v>
      </c>
      <c r="B109" t="str">
        <f>IF(Customers!B109="","",Customers!B109)</f>
        <v>ROPER</v>
      </c>
      <c r="C109" t="str">
        <f>IF(Customers!C109="","",Customers!C109)</f>
        <v>M</v>
      </c>
      <c r="D109" t="str">
        <f>IF(Customers!D109="","",Customers!D109)</f>
        <v>Ye Olde Hand Bar</v>
      </c>
      <c r="E109" t="str">
        <f>IF(Customers!E109="","",Customers!E109)</f>
        <v>TUCKBOROUGH</v>
      </c>
      <c r="F109" t="str">
        <f t="shared" si="1"/>
        <v>LIUDHARDROPER</v>
      </c>
    </row>
    <row r="110" spans="1:6" x14ac:dyDescent="0.25">
      <c r="A110" t="str">
        <f>IF(Customers!A110="","",Customers!A110)</f>
        <v>JOCELIN</v>
      </c>
      <c r="B110" t="str">
        <f>IF(Customers!B110="","",Customers!B110)</f>
        <v>ELVELLON</v>
      </c>
      <c r="C110" t="str">
        <f>IF(Customers!C110="","",Customers!C110)</f>
        <v>M</v>
      </c>
      <c r="D110" t="str">
        <f>IF(Customers!D110="","",Customers!D110)</f>
        <v>The Cold Flute Pub</v>
      </c>
      <c r="E110" t="str">
        <f>IF(Customers!E110="","",Customers!E110)</f>
        <v>GREEN HILL COUNTRY</v>
      </c>
      <c r="F110" t="str">
        <f t="shared" si="1"/>
        <v>JOCELINELVELLON</v>
      </c>
    </row>
    <row r="111" spans="1:6" x14ac:dyDescent="0.25">
      <c r="A111" t="str">
        <f>IF(Customers!A111="","",Customers!A111)</f>
        <v>INGUND</v>
      </c>
      <c r="B111" t="str">
        <f>IF(Customers!B111="","",Customers!B111)</f>
        <v>POTT</v>
      </c>
      <c r="C111" t="str">
        <f>IF(Customers!C111="","",Customers!C111)</f>
        <v>M</v>
      </c>
      <c r="D111" t="str">
        <f>IF(Customers!D111="","",Customers!D111)</f>
        <v>The Pointless Snapdragon Tavern</v>
      </c>
      <c r="E111" t="str">
        <f>IF(Customers!E111="","",Customers!E111)</f>
        <v>HOBBITTON</v>
      </c>
      <c r="F111" t="str">
        <f t="shared" si="1"/>
        <v>INGUNDPOTT</v>
      </c>
    </row>
    <row r="112" spans="1:6" x14ac:dyDescent="0.25">
      <c r="A112" t="str">
        <f>IF(Customers!A112="","",Customers!A112)</f>
        <v>REGINALD</v>
      </c>
      <c r="B112" t="str">
        <f>IF(Customers!B112="","",Customers!B112)</f>
        <v>BUTCHER</v>
      </c>
      <c r="C112" t="str">
        <f>IF(Customers!C112="","",Customers!C112)</f>
        <v>M</v>
      </c>
      <c r="D112" t="str">
        <f>IF(Customers!D112="","",Customers!D112)</f>
        <v>The Terrific Elf</v>
      </c>
      <c r="E112" t="str">
        <f>IF(Customers!E112="","",Customers!E112)</f>
        <v>HOBBITTON</v>
      </c>
      <c r="F112" t="str">
        <f t="shared" si="1"/>
        <v>REGINALDBUTCHER</v>
      </c>
    </row>
    <row r="113" spans="1:6" x14ac:dyDescent="0.25">
      <c r="A113" t="str">
        <f>IF(Customers!A113="","",Customers!A113)</f>
        <v>WILLICHAR</v>
      </c>
      <c r="B113" t="str">
        <f>IF(Customers!B113="","",Customers!B113)</f>
        <v>UNDERBURROW</v>
      </c>
      <c r="C113" t="str">
        <f>IF(Customers!C113="","",Customers!C113)</f>
        <v>M</v>
      </c>
      <c r="D113" t="str">
        <f>IF(Customers!D113="","",Customers!D113)</f>
        <v>The Annoying Spiders Tavern</v>
      </c>
      <c r="E113" t="str">
        <f>IF(Customers!E113="","",Customers!E113)</f>
        <v>THE HILL</v>
      </c>
      <c r="F113" t="str">
        <f t="shared" si="1"/>
        <v>WILLICHARUNDERBURROW</v>
      </c>
    </row>
    <row r="114" spans="1:6" x14ac:dyDescent="0.25">
      <c r="A114" t="str">
        <f>IF(Customers!A114="","",Customers!A114)</f>
        <v>BRICE</v>
      </c>
      <c r="B114" t="str">
        <f>IF(Customers!B114="","",Customers!B114)</f>
        <v>GRUBB</v>
      </c>
      <c r="C114" t="str">
        <f>IF(Customers!C114="","",Customers!C114)</f>
        <v>M</v>
      </c>
      <c r="D114" t="str">
        <f>IF(Customers!D114="","",Customers!D114)</f>
        <v>The Fascinating Snow Inn</v>
      </c>
      <c r="E114" t="str">
        <f>IF(Customers!E114="","",Customers!E114)</f>
        <v>LITTLE DELVING</v>
      </c>
      <c r="F114" t="str">
        <f t="shared" si="1"/>
        <v>BRICEGRUBB</v>
      </c>
    </row>
    <row r="115" spans="1:6" x14ac:dyDescent="0.25">
      <c r="A115" t="str">
        <f>IF(Customers!A115="","",Customers!A115)</f>
        <v>GEROLD</v>
      </c>
      <c r="B115" t="str">
        <f>IF(Customers!B115="","",Customers!B115)</f>
        <v>LITTLEFOOT</v>
      </c>
      <c r="C115" t="str">
        <f>IF(Customers!C115="","",Customers!C115)</f>
        <v>M</v>
      </c>
      <c r="D115" t="str">
        <f>IF(Customers!D115="","",Customers!D115)</f>
        <v>The Deep King</v>
      </c>
      <c r="E115" t="str">
        <f>IF(Customers!E115="","",Customers!E115)</f>
        <v>LITTLE DELVING</v>
      </c>
      <c r="F115" t="str">
        <f t="shared" si="1"/>
        <v>GEROLDLITTLEFOOT</v>
      </c>
    </row>
    <row r="116" spans="1:6" x14ac:dyDescent="0.25">
      <c r="A116" t="str">
        <f>IF(Customers!A116="","",Customers!A116)</f>
        <v>OUUS</v>
      </c>
      <c r="B116" t="str">
        <f>IF(Customers!B116="","",Customers!B116)</f>
        <v>FALLOHIDE</v>
      </c>
      <c r="C116" t="str">
        <f>IF(Customers!C116="","",Customers!C116)</f>
        <v>M</v>
      </c>
      <c r="D116" t="str">
        <f>IF(Customers!D116="","",Customers!D116)</f>
        <v>The Tacky Troll</v>
      </c>
      <c r="E116" t="str">
        <f>IF(Customers!E116="","",Customers!E116)</f>
        <v>BRIDGEFIELDS</v>
      </c>
      <c r="F116" t="str">
        <f t="shared" si="1"/>
        <v>OUUSFALLOHIDE</v>
      </c>
    </row>
    <row r="117" spans="1:6" x14ac:dyDescent="0.25">
      <c r="A117" t="str">
        <f>IF(Customers!A117="","",Customers!A117)</f>
        <v>MILO</v>
      </c>
      <c r="B117" t="str">
        <f>IF(Customers!B117="","",Customers!B117)</f>
        <v>SACKVILLE</v>
      </c>
      <c r="C117" t="str">
        <f>IF(Customers!C117="","",Customers!C117)</f>
        <v>M</v>
      </c>
      <c r="D117" t="str">
        <f>IF(Customers!D117="","",Customers!D117)</f>
        <v>The Molten Pistachio</v>
      </c>
      <c r="E117" t="str">
        <f>IF(Customers!E117="","",Customers!E117)</f>
        <v>TUCKBOROUGH</v>
      </c>
      <c r="F117" t="str">
        <f t="shared" si="1"/>
        <v>MILOSACKVILLE</v>
      </c>
    </row>
    <row r="118" spans="1:6" x14ac:dyDescent="0.25">
      <c r="A118" t="str">
        <f>IF(Customers!A118="","",Customers!A118)</f>
        <v>ISEMBOLD</v>
      </c>
      <c r="B118" t="str">
        <f>IF(Customers!B118="","",Customers!B118)</f>
        <v>GOODCHILD</v>
      </c>
      <c r="C118" t="str">
        <f>IF(Customers!C118="","",Customers!C118)</f>
        <v>M</v>
      </c>
      <c r="D118" t="str">
        <f>IF(Customers!D118="","",Customers!D118)</f>
        <v>The Slippery Trombone</v>
      </c>
      <c r="E118" t="str">
        <f>IF(Customers!E118="","",Customers!E118)</f>
        <v>HOBBITTON</v>
      </c>
      <c r="F118" t="str">
        <f t="shared" si="1"/>
        <v>ISEMBOLDGOODCHILD</v>
      </c>
    </row>
    <row r="119" spans="1:6" x14ac:dyDescent="0.25">
      <c r="A119" t="str">
        <f>IF(Customers!A119="","",Customers!A119)</f>
        <v>RODERIC</v>
      </c>
      <c r="B119" t="str">
        <f>IF(Customers!B119="","",Customers!B119)</f>
        <v>UNDERLAKE</v>
      </c>
      <c r="C119" t="str">
        <f>IF(Customers!C119="","",Customers!C119)</f>
        <v>M</v>
      </c>
      <c r="D119" t="str">
        <f>IF(Customers!D119="","",Customers!D119)</f>
        <v>The Wooden Angel Inn</v>
      </c>
      <c r="E119" t="str">
        <f>IF(Customers!E119="","",Customers!E119)</f>
        <v>LITTLE DELVING</v>
      </c>
      <c r="F119" t="str">
        <f t="shared" si="1"/>
        <v>RODERICUNDERLAKE</v>
      </c>
    </row>
    <row r="120" spans="1:6" x14ac:dyDescent="0.25">
      <c r="A120" t="str">
        <f>IF(Customers!A120="","",Customers!A120)</f>
        <v>THEODARD</v>
      </c>
      <c r="B120" t="str">
        <f>IF(Customers!B120="","",Customers!B120)</f>
        <v>DEWFOOT</v>
      </c>
      <c r="C120" t="str">
        <f>IF(Customers!C120="","",Customers!C120)</f>
        <v>M</v>
      </c>
      <c r="D120" t="str">
        <f>IF(Customers!D120="","",Customers!D120)</f>
        <v>The Quiet Hazelnut Pub</v>
      </c>
      <c r="E120" t="str">
        <f>IF(Customers!E120="","",Customers!E120)</f>
        <v>GREENFIELDS</v>
      </c>
      <c r="F120" t="str">
        <f t="shared" si="1"/>
        <v>THEODARDDEWFOOT</v>
      </c>
    </row>
    <row r="121" spans="1:6" x14ac:dyDescent="0.25">
      <c r="A121" t="str">
        <f>IF(Customers!A121="","",Customers!A121)</f>
        <v>ERENFRIED</v>
      </c>
      <c r="B121" t="str">
        <f>IF(Customers!B121="","",Customers!B121)</f>
        <v>DIGGLE</v>
      </c>
      <c r="C121" t="str">
        <f>IF(Customers!C121="","",Customers!C121)</f>
        <v>M</v>
      </c>
      <c r="D121" t="str">
        <f>IF(Customers!D121="","",Customers!D121)</f>
        <v>The Deep Shirt Bar</v>
      </c>
      <c r="E121" t="str">
        <f>IF(Customers!E121="","",Customers!E121)</f>
        <v>GREENFIELDS</v>
      </c>
      <c r="F121" t="str">
        <f t="shared" si="1"/>
        <v>ERENFRIEDDIGGLE</v>
      </c>
    </row>
    <row r="122" spans="1:6" x14ac:dyDescent="0.25">
      <c r="A122" t="str">
        <f>IF(Customers!A122="","",Customers!A122)</f>
        <v>THEUDEBERT</v>
      </c>
      <c r="B122" t="str">
        <f>IF(Customers!B122="","",Customers!B122)</f>
        <v>BURROWS</v>
      </c>
      <c r="C122" t="str">
        <f>IF(Customers!C122="","",Customers!C122)</f>
        <v>M</v>
      </c>
      <c r="D122" t="str">
        <f>IF(Customers!D122="","",Customers!D122)</f>
        <v>The Opposite Pearl Tavern</v>
      </c>
      <c r="E122" t="str">
        <f>IF(Customers!E122="","",Customers!E122)</f>
        <v>HOBBITTON</v>
      </c>
      <c r="F122" t="str">
        <f t="shared" si="1"/>
        <v>THEUDEBERTBURROWS</v>
      </c>
    </row>
    <row r="123" spans="1:6" x14ac:dyDescent="0.25">
      <c r="A123" t="str">
        <f>IF(Customers!A123="","",Customers!A123)</f>
        <v>LAMBERT</v>
      </c>
      <c r="B123" t="str">
        <f>IF(Customers!B123="","",Customers!B123)</f>
        <v>UNDERBURROW</v>
      </c>
      <c r="C123" t="str">
        <f>IF(Customers!C123="","",Customers!C123)</f>
        <v>M</v>
      </c>
      <c r="D123" t="str">
        <f>IF(Customers!D123="","",Customers!D123)</f>
        <v>The Bumpy Battleaxe</v>
      </c>
      <c r="E123" t="str">
        <f>IF(Customers!E123="","",Customers!E123)</f>
        <v>BROKENBORINGS</v>
      </c>
      <c r="F123" t="str">
        <f t="shared" si="1"/>
        <v>LAMBERTUNDERBURROW</v>
      </c>
    </row>
    <row r="124" spans="1:6" x14ac:dyDescent="0.25">
      <c r="A124" t="str">
        <f>IF(Customers!A124="","",Customers!A124)</f>
        <v>RICBODO</v>
      </c>
      <c r="B124" t="str">
        <f>IF(Customers!B124="","",Customers!B124)</f>
        <v>BROWN</v>
      </c>
      <c r="C124" t="str">
        <f>IF(Customers!C124="","",Customers!C124)</f>
        <v>M</v>
      </c>
      <c r="D124" t="str">
        <f>IF(Customers!D124="","",Customers!D124)</f>
        <v>The Puny Beard</v>
      </c>
      <c r="E124" t="str">
        <f>IF(Customers!E124="","",Customers!E124)</f>
        <v>SHIRE HOMESTEADS</v>
      </c>
      <c r="F124" t="str">
        <f t="shared" si="1"/>
        <v>RICBODOBROWN</v>
      </c>
    </row>
    <row r="125" spans="1:6" x14ac:dyDescent="0.25">
      <c r="A125" t="str">
        <f>IF(Customers!A125="","",Customers!A125)</f>
        <v>CHARLES</v>
      </c>
      <c r="B125" t="str">
        <f>IF(Customers!B125="","",Customers!B125)</f>
        <v>SWIFTFOOT</v>
      </c>
      <c r="C125" t="str">
        <f>IF(Customers!C125="","",Customers!C125)</f>
        <v>M</v>
      </c>
      <c r="D125" t="str">
        <f>IF(Customers!D125="","",Customers!D125)</f>
        <v>The Uneven Rock</v>
      </c>
      <c r="E125" t="str">
        <f>IF(Customers!E125="","",Customers!E125)</f>
        <v>HOBBITTON</v>
      </c>
      <c r="F125" t="str">
        <f t="shared" si="1"/>
        <v>CHARLESSWIFTFOOT</v>
      </c>
    </row>
    <row r="126" spans="1:6" x14ac:dyDescent="0.25">
      <c r="A126" t="str">
        <f>IF(Customers!A126="","",Customers!A126)</f>
        <v>WILLICHAR</v>
      </c>
      <c r="B126" t="str">
        <f>IF(Customers!B126="","",Customers!B126)</f>
        <v>GOODWORT</v>
      </c>
      <c r="C126" t="str">
        <f>IF(Customers!C126="","",Customers!C126)</f>
        <v>M</v>
      </c>
      <c r="D126" t="str">
        <f>IF(Customers!D126="","",Customers!D126)</f>
        <v>The Quacking Bison</v>
      </c>
      <c r="E126" t="str">
        <f>IF(Customers!E126="","",Customers!E126)</f>
        <v>TUCKBOROUGH</v>
      </c>
      <c r="F126" t="str">
        <f t="shared" si="1"/>
        <v>WILLICHARGOODWORT</v>
      </c>
    </row>
    <row r="127" spans="1:6" x14ac:dyDescent="0.25">
      <c r="A127" t="str">
        <f>IF(Customers!A127="","",Customers!A127)</f>
        <v>OBO</v>
      </c>
      <c r="B127" t="str">
        <f>IF(Customers!B127="","",Customers!B127)</f>
        <v>HEDGEHOPPER</v>
      </c>
      <c r="C127" t="str">
        <f>IF(Customers!C127="","",Customers!C127)</f>
        <v>M</v>
      </c>
      <c r="D127" t="str">
        <f>IF(Customers!D127="","",Customers!D127)</f>
        <v>The Devilish Flower Inn</v>
      </c>
      <c r="E127" t="str">
        <f>IF(Customers!E127="","",Customers!E127)</f>
        <v>TUCKBOROUGH</v>
      </c>
      <c r="F127" t="str">
        <f t="shared" si="1"/>
        <v>OBOHEDGEHOPPER</v>
      </c>
    </row>
    <row r="128" spans="1:6" x14ac:dyDescent="0.25">
      <c r="A128" t="str">
        <f>IF(Customers!A128="","",Customers!A128)</f>
        <v>ALBERIC</v>
      </c>
      <c r="B128" t="str">
        <f>IF(Customers!B128="","",Customers!B128)</f>
        <v>LABINGI</v>
      </c>
      <c r="C128" t="str">
        <f>IF(Customers!C128="","",Customers!C128)</f>
        <v>M</v>
      </c>
      <c r="D128" t="str">
        <f>IF(Customers!D128="","",Customers!D128)</f>
        <v>The Next Best Emu Inn</v>
      </c>
      <c r="E128" t="str">
        <f>IF(Customers!E128="","",Customers!E128)</f>
        <v>SHIRE HOMESTEADS</v>
      </c>
      <c r="F128" t="str">
        <f t="shared" si="1"/>
        <v>ALBERICLABINGI</v>
      </c>
    </row>
    <row r="129" spans="1:6" x14ac:dyDescent="0.25">
      <c r="A129" t="str">
        <f>IF(Customers!A129="","",Customers!A129)</f>
        <v>SICHO</v>
      </c>
      <c r="B129" t="str">
        <f>IF(Customers!B129="","",Customers!B129)</f>
        <v>LITTLEFOOT</v>
      </c>
      <c r="C129" t="str">
        <f>IF(Customers!C129="","",Customers!C129)</f>
        <v>M</v>
      </c>
      <c r="D129" t="str">
        <f>IF(Customers!D129="","",Customers!D129)</f>
        <v>The Needy Eel Pub</v>
      </c>
      <c r="E129" t="str">
        <f>IF(Customers!E129="","",Customers!E129)</f>
        <v>BRIDGEFIELDS</v>
      </c>
      <c r="F129" t="str">
        <f t="shared" si="1"/>
        <v>SICHOLITTLEFOOT</v>
      </c>
    </row>
    <row r="130" spans="1:6" x14ac:dyDescent="0.25">
      <c r="A130" t="str">
        <f>IF(Customers!A130="","",Customers!A130)</f>
        <v>GODOBALD</v>
      </c>
      <c r="B130" t="str">
        <f>IF(Customers!B130="","",Customers!B130)</f>
        <v>BURROWS</v>
      </c>
      <c r="C130" t="str">
        <f>IF(Customers!C130="","",Customers!C130)</f>
        <v>M</v>
      </c>
      <c r="D130" t="str">
        <f>IF(Customers!D130="","",Customers!D130)</f>
        <v>The Polite Whale Inn</v>
      </c>
      <c r="E130" t="str">
        <f>IF(Customers!E130="","",Customers!E130)</f>
        <v>GREENFIELDS</v>
      </c>
      <c r="F130" t="str">
        <f t="shared" si="1"/>
        <v>GODOBALDBURROWS</v>
      </c>
    </row>
    <row r="131" spans="1:6" x14ac:dyDescent="0.25">
      <c r="A131" t="str">
        <f>IF(Customers!A131="","",Customers!A131)</f>
        <v>ODO</v>
      </c>
      <c r="B131" t="str">
        <f>IF(Customers!B131="","",Customers!B131)</f>
        <v>PROUDFOOT</v>
      </c>
      <c r="C131" t="str">
        <f>IF(Customers!C131="","",Customers!C131)</f>
        <v>M</v>
      </c>
      <c r="D131" t="str">
        <f>IF(Customers!D131="","",Customers!D131)</f>
        <v>The Fine Toad Pub</v>
      </c>
      <c r="E131" t="str">
        <f>IF(Customers!E131="","",Customers!E131)</f>
        <v>GREENFIELDS</v>
      </c>
      <c r="F131" t="str">
        <f t="shared" ref="F131:F191" si="2">SUBSTITUTE(SUBSTITUTE(CONCATENATE(A131,B131)," ",""),"-","")</f>
        <v>ODOPROUDFOOT</v>
      </c>
    </row>
    <row r="132" spans="1:6" x14ac:dyDescent="0.25">
      <c r="A132" t="str">
        <f>IF(Customers!A132="","",Customers!A132)</f>
        <v>AMANDA</v>
      </c>
      <c r="B132" t="str">
        <f>IF(Customers!B132="","",Customers!B132)</f>
        <v>OLDBUCK</v>
      </c>
      <c r="C132" t="str">
        <f>IF(Customers!C132="","",Customers!C132)</f>
        <v>F</v>
      </c>
      <c r="D132" t="str">
        <f>IF(Customers!D132="","",Customers!D132)</f>
        <v>The Impossible Tauren</v>
      </c>
      <c r="E132" t="str">
        <f>IF(Customers!E132="","",Customers!E132)</f>
        <v>SHIRE HOMESTEADS</v>
      </c>
      <c r="F132" t="str">
        <f t="shared" si="2"/>
        <v>AMANDAOLDBUCK</v>
      </c>
    </row>
    <row r="133" spans="1:6" x14ac:dyDescent="0.25">
      <c r="A133" t="str">
        <f>IF(Customers!A133="","",Customers!A133)</f>
        <v>AUBIRGE</v>
      </c>
      <c r="B133" t="str">
        <f>IF(Customers!B133="","",Customers!B133)</f>
        <v>LONGRIVER</v>
      </c>
      <c r="C133" t="str">
        <f>IF(Customers!C133="","",Customers!C133)</f>
        <v>F</v>
      </c>
      <c r="D133" t="str">
        <f>IF(Customers!D133="","",Customers!D133)</f>
        <v>The Rainy Melons Bar</v>
      </c>
      <c r="E133" t="str">
        <f>IF(Customers!E133="","",Customers!E133)</f>
        <v>THE MARISH</v>
      </c>
      <c r="F133" t="str">
        <f t="shared" si="2"/>
        <v>AUBIRGELONGRIVER</v>
      </c>
    </row>
    <row r="134" spans="1:6" x14ac:dyDescent="0.25">
      <c r="A134" t="str">
        <f>IF(Customers!A134="","",Customers!A134)</f>
        <v>ASPHODEL</v>
      </c>
      <c r="B134" t="str">
        <f>IF(Customers!B134="","",Customers!B134)</f>
        <v>BURROWES</v>
      </c>
      <c r="C134" t="str">
        <f>IF(Customers!C134="","",Customers!C134)</f>
        <v>F</v>
      </c>
      <c r="D134" t="str">
        <f>IF(Customers!D134="","",Customers!D134)</f>
        <v>The Impossible Beavers Bar</v>
      </c>
      <c r="E134" t="str">
        <f>IF(Customers!E134="","",Customers!E134)</f>
        <v>BRIDGEFIELDS</v>
      </c>
      <c r="F134" t="str">
        <f t="shared" si="2"/>
        <v>ASPHODELBURROWES</v>
      </c>
    </row>
    <row r="135" spans="1:6" x14ac:dyDescent="0.25">
      <c r="A135" t="str">
        <f>IF(Customers!A135="","",Customers!A135)</f>
        <v>SCARLET</v>
      </c>
      <c r="B135" t="str">
        <f>IF(Customers!B135="","",Customers!B135)</f>
        <v>PROUDBODY</v>
      </c>
      <c r="C135" t="str">
        <f>IF(Customers!C135="","",Customers!C135)</f>
        <v>F</v>
      </c>
      <c r="D135" t="str">
        <f>IF(Customers!D135="","",Customers!D135)</f>
        <v>The Spiritual Lamb Bar</v>
      </c>
      <c r="E135" t="str">
        <f>IF(Customers!E135="","",Customers!E135)</f>
        <v>BRIDGEFIELDS</v>
      </c>
      <c r="F135" t="str">
        <f t="shared" si="2"/>
        <v>SCARLETPROUDBODY</v>
      </c>
    </row>
    <row r="136" spans="1:6" x14ac:dyDescent="0.25">
      <c r="A136" t="str">
        <f>IF(Customers!A136="","",Customers!A136)</f>
        <v>LIUTGARDE</v>
      </c>
      <c r="B136" t="str">
        <f>IF(Customers!B136="","",Customers!B136)</f>
        <v>TWOFOOT</v>
      </c>
      <c r="C136" t="str">
        <f>IF(Customers!C136="","",Customers!C136)</f>
        <v>F</v>
      </c>
      <c r="D136" t="str">
        <f>IF(Customers!D136="","",Customers!D136)</f>
        <v>The Excellent Woodpecker Inn</v>
      </c>
      <c r="E136" t="str">
        <f>IF(Customers!E136="","",Customers!E136)</f>
        <v>SHIRE HOMESTEADS</v>
      </c>
      <c r="F136" t="str">
        <f t="shared" si="2"/>
        <v>LIUTGARDETWOFOOT</v>
      </c>
    </row>
    <row r="137" spans="1:6" x14ac:dyDescent="0.25">
      <c r="A137" t="str">
        <f>IF(Customers!A137="","",Customers!A137)</f>
        <v>CATHERINE</v>
      </c>
      <c r="B137" t="str">
        <f>IF(Customers!B137="","",Customers!B137)</f>
        <v>ELVELLON</v>
      </c>
      <c r="C137" t="str">
        <f>IF(Customers!C137="","",Customers!C137)</f>
        <v>F</v>
      </c>
      <c r="D137" t="str">
        <f>IF(Customers!D137="","",Customers!D137)</f>
        <v>The Godly Violin Tavern</v>
      </c>
      <c r="E137" t="str">
        <f>IF(Customers!E137="","",Customers!E137)</f>
        <v>BREE</v>
      </c>
      <c r="F137" t="str">
        <f t="shared" si="2"/>
        <v>CATHERINEELVELLON</v>
      </c>
    </row>
    <row r="138" spans="1:6" x14ac:dyDescent="0.25">
      <c r="A138" t="str">
        <f>IF(Customers!A138="","",Customers!A138)</f>
        <v>SHAWNA</v>
      </c>
      <c r="B138" t="str">
        <f>IF(Customers!B138="","",Customers!B138)</f>
        <v>TOOK BRANDYBUCK</v>
      </c>
      <c r="C138" t="str">
        <f>IF(Customers!C138="","",Customers!C138)</f>
        <v>F</v>
      </c>
      <c r="D138" t="str">
        <f>IF(Customers!D138="","",Customers!D138)</f>
        <v>The Narrow Lychee Bar</v>
      </c>
      <c r="E138" t="str">
        <f>IF(Customers!E138="","",Customers!E138)</f>
        <v>BUCKLAND</v>
      </c>
      <c r="F138" t="str">
        <f t="shared" si="2"/>
        <v>SHAWNATOOKBRANDYBUCK</v>
      </c>
    </row>
    <row r="139" spans="1:6" x14ac:dyDescent="0.25">
      <c r="A139" t="str">
        <f>IF(Customers!A139="","",Customers!A139)</f>
        <v>ROTRUD</v>
      </c>
      <c r="B139" t="str">
        <f>IF(Customers!B139="","",Customers!B139)</f>
        <v>HEADSTRONG</v>
      </c>
      <c r="C139" t="str">
        <f>IF(Customers!C139="","",Customers!C139)</f>
        <v>F</v>
      </c>
      <c r="D139" t="str">
        <f>IF(Customers!D139="","",Customers!D139)</f>
        <v>The Good Ice</v>
      </c>
      <c r="E139" t="str">
        <f>IF(Customers!E139="","",Customers!E139)</f>
        <v>BREE</v>
      </c>
      <c r="F139" t="str">
        <f t="shared" si="2"/>
        <v>ROTRUDHEADSTRONG</v>
      </c>
    </row>
    <row r="140" spans="1:6" x14ac:dyDescent="0.25">
      <c r="A140" t="str">
        <f>IF(Customers!A140="","",Customers!A140)</f>
        <v>DELANEY</v>
      </c>
      <c r="B140" t="str">
        <f>IF(Customers!B140="","",Customers!B140)</f>
        <v>WHITFOOT</v>
      </c>
      <c r="C140" t="str">
        <f>IF(Customers!C140="","",Customers!C140)</f>
        <v>F</v>
      </c>
      <c r="D140" t="str">
        <f>IF(Customers!D140="","",Customers!D140)</f>
        <v>Ye Olde Bow Pub</v>
      </c>
      <c r="E140" t="str">
        <f>IF(Customers!E140="","",Customers!E140)</f>
        <v>GREENFIELDS</v>
      </c>
      <c r="F140" t="str">
        <f t="shared" si="2"/>
        <v>DELANEYWHITFOOT</v>
      </c>
    </row>
    <row r="141" spans="1:6" x14ac:dyDescent="0.25">
      <c r="A141" t="str">
        <f>IF(Customers!A141="","",Customers!A141)</f>
        <v>ANDREA</v>
      </c>
      <c r="B141" t="str">
        <f>IF(Customers!B141="","",Customers!B141)</f>
        <v>LANGHAM</v>
      </c>
      <c r="C141" t="str">
        <f>IF(Customers!C141="","",Customers!C141)</f>
        <v>F</v>
      </c>
      <c r="D141" t="str">
        <f>IF(Customers!D141="","",Customers!D141)</f>
        <v>The Mature Panther Bar</v>
      </c>
      <c r="E141" t="str">
        <f>IF(Customers!E141="","",Customers!E141)</f>
        <v>GREENFIELDS</v>
      </c>
      <c r="F141" t="str">
        <f t="shared" si="2"/>
        <v>ANDREALANGHAM</v>
      </c>
    </row>
    <row r="142" spans="1:6" x14ac:dyDescent="0.25">
      <c r="A142" t="str">
        <f>IF(Customers!A142="","",Customers!A142)</f>
        <v>ARBOGASTES</v>
      </c>
      <c r="B142" t="str">
        <f>IF(Customers!B142="","",Customers!B142)</f>
        <v>WHITFOOT</v>
      </c>
      <c r="C142" t="str">
        <f>IF(Customers!C142="","",Customers!C142)</f>
        <v>M</v>
      </c>
      <c r="D142" t="str">
        <f>IF(Customers!D142="","",Customers!D142)</f>
        <v>The Awesome Whale Bar</v>
      </c>
      <c r="E142" t="str">
        <f>IF(Customers!E142="","",Customers!E142)</f>
        <v>GREEN HILL COUNTRY</v>
      </c>
      <c r="F142" t="str">
        <f t="shared" si="2"/>
        <v>ARBOGASTESWHITFOOT</v>
      </c>
    </row>
    <row r="143" spans="1:6" x14ac:dyDescent="0.25">
      <c r="A143" t="str">
        <f>IF(Customers!A143="","",Customers!A143)</f>
        <v>ADALHAID</v>
      </c>
      <c r="B143" t="str">
        <f>IF(Customers!B143="","",Customers!B143)</f>
        <v>BOULDERHILL</v>
      </c>
      <c r="C143" t="str">
        <f>IF(Customers!C143="","",Customers!C143)</f>
        <v>M</v>
      </c>
      <c r="D143" t="str">
        <f>IF(Customers!D143="","",Customers!D143)</f>
        <v>The Even Pub</v>
      </c>
      <c r="E143" t="str">
        <f>IF(Customers!E143="","",Customers!E143)</f>
        <v>TUCKBOROUGH</v>
      </c>
      <c r="F143" t="str">
        <f t="shared" si="2"/>
        <v>ADALHAIDBOULDERHILL</v>
      </c>
    </row>
    <row r="144" spans="1:6" x14ac:dyDescent="0.25">
      <c r="A144" t="str">
        <f>IF(Customers!A144="","",Customers!A144)</f>
        <v>WULFRAM</v>
      </c>
      <c r="B144" t="str">
        <f>IF(Customers!B144="","",Customers!B144)</f>
        <v>PUDDIFOOT</v>
      </c>
      <c r="C144" t="str">
        <f>IF(Customers!C144="","",Customers!C144)</f>
        <v>M</v>
      </c>
      <c r="D144" t="str">
        <f>IF(Customers!D144="","",Customers!D144)</f>
        <v>The Spiritual Bunny</v>
      </c>
      <c r="E144" t="str">
        <f>IF(Customers!E144="","",Customers!E144)</f>
        <v>GREEN HILL COUNTRY</v>
      </c>
      <c r="F144" t="str">
        <f t="shared" si="2"/>
        <v>WULFRAMPUDDIFOOT</v>
      </c>
    </row>
    <row r="145" spans="1:6" x14ac:dyDescent="0.25">
      <c r="A145" t="str">
        <f>IF(Customers!A145="","",Customers!A145)</f>
        <v>BILDAD</v>
      </c>
      <c r="B145" t="str">
        <f>IF(Customers!B145="","",Customers!B145)</f>
        <v>ROPER</v>
      </c>
      <c r="C145" t="str">
        <f>IF(Customers!C145="","",Customers!C145)</f>
        <v>M</v>
      </c>
      <c r="D145" t="str">
        <f>IF(Customers!D145="","",Customers!D145)</f>
        <v>The Melting Leader</v>
      </c>
      <c r="E145" t="str">
        <f>IF(Customers!E145="","",Customers!E145)</f>
        <v>HOBBITTON</v>
      </c>
      <c r="F145" t="str">
        <f t="shared" si="2"/>
        <v>BILDADROPER</v>
      </c>
    </row>
    <row r="146" spans="1:6" x14ac:dyDescent="0.25">
      <c r="A146" t="str">
        <f>IF(Customers!A146="","",Customers!A146)</f>
        <v>WALCAUD</v>
      </c>
      <c r="B146" t="str">
        <f>IF(Customers!B146="","",Customers!B146)</f>
        <v>GAMWICH</v>
      </c>
      <c r="C146" t="str">
        <f>IF(Customers!C146="","",Customers!C146)</f>
        <v>M</v>
      </c>
      <c r="D146" t="str">
        <f>IF(Customers!D146="","",Customers!D146)</f>
        <v>The Regular Orc Bar</v>
      </c>
      <c r="E146" t="str">
        <f>IF(Customers!E146="","",Customers!E146)</f>
        <v>HOBBITTON</v>
      </c>
      <c r="F146" t="str">
        <f t="shared" si="2"/>
        <v>WALCAUDGAMWICH</v>
      </c>
    </row>
    <row r="147" spans="1:6" x14ac:dyDescent="0.25">
      <c r="A147" t="str">
        <f>IF(Customers!A147="","",Customers!A147)</f>
        <v>BLUTMUND</v>
      </c>
      <c r="B147" t="str">
        <f>IF(Customers!B147="","",Customers!B147)</f>
        <v>RIVERHOPPER</v>
      </c>
      <c r="C147" t="str">
        <f>IF(Customers!C147="","",Customers!C147)</f>
        <v>M</v>
      </c>
      <c r="D147" t="str">
        <f>IF(Customers!D147="","",Customers!D147)</f>
        <v>The Cheap Drum</v>
      </c>
      <c r="E147" t="str">
        <f>IF(Customers!E147="","",Customers!E147)</f>
        <v>TUCKBOROUGH</v>
      </c>
      <c r="F147" t="str">
        <f t="shared" si="2"/>
        <v>BLUTMUNDRIVERHOPPER</v>
      </c>
    </row>
    <row r="148" spans="1:6" x14ac:dyDescent="0.25">
      <c r="A148" t="str">
        <f>IF(Customers!A148="","",Customers!A148)</f>
        <v>CHLODOMER</v>
      </c>
      <c r="B148" t="str">
        <f>IF(Customers!B148="","",Customers!B148)</f>
        <v>BRAMBLETHORN</v>
      </c>
      <c r="C148" t="str">
        <f>IF(Customers!C148="","",Customers!C148)</f>
        <v>M</v>
      </c>
      <c r="D148" t="str">
        <f>IF(Customers!D148="","",Customers!D148)</f>
        <v>The Familiar Leg</v>
      </c>
      <c r="E148" t="str">
        <f>IF(Customers!E148="","",Customers!E148)</f>
        <v>TUCKBOROUGH</v>
      </c>
      <c r="F148" t="str">
        <f t="shared" si="2"/>
        <v>CHLODOMERBRAMBLETHORN</v>
      </c>
    </row>
    <row r="149" spans="1:6" x14ac:dyDescent="0.25">
      <c r="A149" t="str">
        <f>IF(Customers!A149="","",Customers!A149)</f>
        <v>ZWENTIBOLD</v>
      </c>
      <c r="B149" t="str">
        <f>IF(Customers!B149="","",Customers!B149)</f>
        <v>GOOLD</v>
      </c>
      <c r="C149" t="str">
        <f>IF(Customers!C149="","",Customers!C149)</f>
        <v>M</v>
      </c>
      <c r="D149" t="str">
        <f>IF(Customers!D149="","",Customers!D149)</f>
        <v>The Icky Lemon Pub</v>
      </c>
      <c r="E149" t="str">
        <f>IF(Customers!E149="","",Customers!E149)</f>
        <v>HOBBITTON</v>
      </c>
      <c r="F149" t="str">
        <f t="shared" si="2"/>
        <v>ZWENTIBOLDGOOLD</v>
      </c>
    </row>
    <row r="150" spans="1:6" x14ac:dyDescent="0.25">
      <c r="A150" t="str">
        <f>IF(Customers!A150="","",Customers!A150)</f>
        <v>GERBERT</v>
      </c>
      <c r="B150" t="str">
        <f>IF(Customers!B150="","",Customers!B150)</f>
        <v>TOOK TOOK</v>
      </c>
      <c r="C150" t="str">
        <f>IF(Customers!C150="","",Customers!C150)</f>
        <v>M</v>
      </c>
      <c r="D150" t="str">
        <f>IF(Customers!D150="","",Customers!D150)</f>
        <v>The Dire Crow</v>
      </c>
      <c r="E150" t="str">
        <f>IF(Customers!E150="","",Customers!E150)</f>
        <v>HOBBITTON</v>
      </c>
      <c r="F150" t="str">
        <f t="shared" si="2"/>
        <v>GERBERTTOOKTOOK</v>
      </c>
    </row>
    <row r="151" spans="1:6" x14ac:dyDescent="0.25">
      <c r="A151" t="str">
        <f>IF(Customers!A151="","",Customers!A151)</f>
        <v>BOB</v>
      </c>
      <c r="B151" t="str">
        <f>IF(Customers!B151="","",Customers!B151)</f>
        <v>GAMMIDGE</v>
      </c>
      <c r="C151" t="str">
        <f>IF(Customers!C151="","",Customers!C151)</f>
        <v>M</v>
      </c>
      <c r="D151" t="str">
        <f>IF(Customers!D151="","",Customers!D151)</f>
        <v>The Awful Ship</v>
      </c>
      <c r="E151" t="str">
        <f>IF(Customers!E151="","",Customers!E151)</f>
        <v>BROKENBORINGS</v>
      </c>
      <c r="F151" t="str">
        <f t="shared" si="2"/>
        <v>BOBGAMMIDGE</v>
      </c>
    </row>
    <row r="152" spans="1:6" x14ac:dyDescent="0.25">
      <c r="A152" t="str">
        <f>IF(Customers!A152="","",Customers!A152)</f>
        <v>AUSTRECHILD</v>
      </c>
      <c r="B152" t="str">
        <f>IF(Customers!B152="","",Customers!B152)</f>
        <v>BROWNLOCK</v>
      </c>
      <c r="C152" t="str">
        <f>IF(Customers!C152="","",Customers!C152)</f>
        <v>F</v>
      </c>
      <c r="D152" t="str">
        <f>IF(Customers!D152="","",Customers!D152)</f>
        <v>The Defiant Axe</v>
      </c>
      <c r="E152" t="str">
        <f>IF(Customers!E152="","",Customers!E152)</f>
        <v>BRIDGEFIELDS</v>
      </c>
      <c r="F152" t="str">
        <f t="shared" si="2"/>
        <v>AUSTRECHILDBROWNLOCK</v>
      </c>
    </row>
    <row r="153" spans="1:6" x14ac:dyDescent="0.25">
      <c r="A153" t="str">
        <f>IF(Customers!A153="","",Customers!A153)</f>
        <v>ALEXIS</v>
      </c>
      <c r="B153" t="str">
        <f>IF(Customers!B153="","",Customers!B153)</f>
        <v>GREENHAND</v>
      </c>
      <c r="C153" t="str">
        <f>IF(Customers!C153="","",Customers!C153)</f>
        <v>F</v>
      </c>
      <c r="D153" t="str">
        <f>IF(Customers!D153="","",Customers!D153)</f>
        <v>The Melting Leg Inn</v>
      </c>
      <c r="E153" t="str">
        <f>IF(Customers!E153="","",Customers!E153)</f>
        <v>BRIDGEFIELDS</v>
      </c>
      <c r="F153" t="str">
        <f t="shared" si="2"/>
        <v>ALEXISGREENHAND</v>
      </c>
    </row>
    <row r="154" spans="1:6" x14ac:dyDescent="0.25">
      <c r="A154" t="str">
        <f>IF(Customers!A154="","",Customers!A154)</f>
        <v>MIRANDA</v>
      </c>
      <c r="B154" t="str">
        <f>IF(Customers!B154="","",Customers!B154)</f>
        <v>LONGRIVER</v>
      </c>
      <c r="C154" t="str">
        <f>IF(Customers!C154="","",Customers!C154)</f>
        <v>F</v>
      </c>
      <c r="D154" t="str">
        <f>IF(Customers!D154="","",Customers!D154)</f>
        <v>The Busy Lions</v>
      </c>
      <c r="E154" t="str">
        <f>IF(Customers!E154="","",Customers!E154)</f>
        <v>SHIRE HOMESTEADS</v>
      </c>
      <c r="F154" t="str">
        <f t="shared" si="2"/>
        <v>MIRANDALONGRIVER</v>
      </c>
    </row>
    <row r="155" spans="1:6" x14ac:dyDescent="0.25">
      <c r="A155" t="str">
        <f>IF(Customers!A155="","",Customers!A155)</f>
        <v>BASINA</v>
      </c>
      <c r="B155" t="str">
        <f>IF(Customers!B155="","",Customers!B155)</f>
        <v>TUNNELLY</v>
      </c>
      <c r="C155" t="str">
        <f>IF(Customers!C155="","",Customers!C155)</f>
        <v>F</v>
      </c>
      <c r="D155" t="str">
        <f>IF(Customers!D155="","",Customers!D155)</f>
        <v>The Blushing Caterpillar</v>
      </c>
      <c r="E155" t="str">
        <f>IF(Customers!E155="","",Customers!E155)</f>
        <v>TUCKBOROUGH</v>
      </c>
      <c r="F155" t="str">
        <f t="shared" si="2"/>
        <v>BASINATUNNELLY</v>
      </c>
    </row>
    <row r="156" spans="1:6" x14ac:dyDescent="0.25">
      <c r="A156" t="str">
        <f>IF(Customers!A156="","",Customers!A156)</f>
        <v>ULTROGOTHA</v>
      </c>
      <c r="B156" t="str">
        <f>IF(Customers!B156="","",Customers!B156)</f>
        <v>ZARAGAMBA</v>
      </c>
      <c r="C156" t="str">
        <f>IF(Customers!C156="","",Customers!C156)</f>
        <v>F</v>
      </c>
      <c r="D156" t="str">
        <f>IF(Customers!D156="","",Customers!D156)</f>
        <v>The Godly Albatross Bar</v>
      </c>
      <c r="E156" t="str">
        <f>IF(Customers!E156="","",Customers!E156)</f>
        <v>TUCKBOROUGH</v>
      </c>
      <c r="F156" t="str">
        <f t="shared" si="2"/>
        <v>ULTROGOTHAZARAGAMBA</v>
      </c>
    </row>
    <row r="157" spans="1:6" x14ac:dyDescent="0.25">
      <c r="A157" t="str">
        <f>IF(Customers!A157="","",Customers!A157)</f>
        <v>GOISWINTH</v>
      </c>
      <c r="B157" t="str">
        <f>IF(Customers!B157="","",Customers!B157)</f>
        <v>NORTH TOOK</v>
      </c>
      <c r="C157" t="str">
        <f>IF(Customers!C157="","",Customers!C157)</f>
        <v>F</v>
      </c>
      <c r="D157" t="str">
        <f>IF(Customers!D157="","",Customers!D157)</f>
        <v>The Tricky Bats</v>
      </c>
      <c r="E157" t="str">
        <f>IF(Customers!E157="","",Customers!E157)</f>
        <v>HOBBITTON</v>
      </c>
      <c r="F157" t="str">
        <f t="shared" si="2"/>
        <v>GOISWINTHNORTHTOOK</v>
      </c>
    </row>
    <row r="158" spans="1:6" x14ac:dyDescent="0.25">
      <c r="A158" t="str">
        <f>IF(Customers!A158="","",Customers!A158)</f>
        <v>NANTECHILDIS</v>
      </c>
      <c r="B158" t="str">
        <f>IF(Customers!B158="","",Customers!B158)</f>
        <v>GREENHILL</v>
      </c>
      <c r="C158" t="str">
        <f>IF(Customers!C158="","",Customers!C158)</f>
        <v>F</v>
      </c>
      <c r="D158" t="str">
        <f>IF(Customers!D158="","",Customers!D158)</f>
        <v>The Psychotic Tavern</v>
      </c>
      <c r="E158" t="str">
        <f>IF(Customers!E158="","",Customers!E158)</f>
        <v>TUCKBOROUGH</v>
      </c>
      <c r="F158" t="str">
        <f t="shared" si="2"/>
        <v>NANTECHILDISGREENHILL</v>
      </c>
    </row>
    <row r="159" spans="1:6" x14ac:dyDescent="0.25">
      <c r="A159" t="str">
        <f>IF(Customers!A159="","",Customers!A159)</f>
        <v>DARBY</v>
      </c>
      <c r="B159" t="str">
        <f>IF(Customers!B159="","",Customers!B159)</f>
        <v>SANDHEAVER</v>
      </c>
      <c r="C159" t="str">
        <f>IF(Customers!C159="","",Customers!C159)</f>
        <v>F</v>
      </c>
      <c r="D159" t="str">
        <f>IF(Customers!D159="","",Customers!D159)</f>
        <v>The Infamous Jester Tavern</v>
      </c>
      <c r="E159" t="str">
        <f>IF(Customers!E159="","",Customers!E159)</f>
        <v>BUCKLAND</v>
      </c>
      <c r="F159" t="str">
        <f t="shared" si="2"/>
        <v>DARBYSANDHEAVER</v>
      </c>
    </row>
    <row r="160" spans="1:6" x14ac:dyDescent="0.25">
      <c r="A160" t="str">
        <f>IF(Customers!A160="","",Customers!A160)</f>
        <v>THEUDELINDE</v>
      </c>
      <c r="B160" t="str">
        <f>IF(Customers!B160="","",Customers!B160)</f>
        <v>FALLOHIDE</v>
      </c>
      <c r="C160" t="str">
        <f>IF(Customers!C160="","",Customers!C160)</f>
        <v>F</v>
      </c>
      <c r="D160" t="str">
        <f>IF(Customers!D160="","",Customers!D160)</f>
        <v>The Fiery Steed Pub</v>
      </c>
      <c r="E160" t="str">
        <f>IF(Customers!E160="","",Customers!E160)</f>
        <v>SHIRE HOMESTEADS</v>
      </c>
      <c r="F160" t="str">
        <f t="shared" si="2"/>
        <v>THEUDELINDEFALLOHIDE</v>
      </c>
    </row>
    <row r="161" spans="1:6" x14ac:dyDescent="0.25">
      <c r="A161" t="str">
        <f>IF(Customers!A161="","",Customers!A161)</f>
        <v>ROTRUD</v>
      </c>
      <c r="B161" t="str">
        <f>IF(Customers!B161="","",Customers!B161)</f>
        <v>GAWKROGER</v>
      </c>
      <c r="C161" t="str">
        <f>IF(Customers!C161="","",Customers!C161)</f>
        <v>F</v>
      </c>
      <c r="D161" t="str">
        <f>IF(Customers!D161="","",Customers!D161)</f>
        <v>The Molten Hamster</v>
      </c>
      <c r="E161" t="str">
        <f>IF(Customers!E161="","",Customers!E161)</f>
        <v>BRIDGEFIELDS</v>
      </c>
      <c r="F161" t="str">
        <f t="shared" si="2"/>
        <v>ROTRUDGAWKROGER</v>
      </c>
    </row>
    <row r="162" spans="1:6" x14ac:dyDescent="0.25">
      <c r="A162" t="str">
        <f>IF(Customers!A162="","",Customers!A162)</f>
        <v>ERMENTRUDIS</v>
      </c>
      <c r="B162" t="str">
        <f>IF(Customers!B162="","",Customers!B162)</f>
        <v>CHUBB</v>
      </c>
      <c r="C162" t="str">
        <f>IF(Customers!C162="","",Customers!C162)</f>
        <v>F</v>
      </c>
      <c r="D162" t="str">
        <f>IF(Customers!D162="","",Customers!D162)</f>
        <v>The Sour Lobster Pub</v>
      </c>
      <c r="E162" t="str">
        <f>IF(Customers!E162="","",Customers!E162)</f>
        <v>BREE</v>
      </c>
      <c r="F162" t="str">
        <f t="shared" si="2"/>
        <v>ERMENTRUDISCHUBB</v>
      </c>
    </row>
    <row r="163" spans="1:6" x14ac:dyDescent="0.25">
      <c r="A163" t="str">
        <f>IF(Customers!A163="","",Customers!A163)</f>
        <v>GINELLE</v>
      </c>
      <c r="B163" t="str">
        <f>IF(Customers!B163="","",Customers!B163)</f>
        <v>TUNNELLY</v>
      </c>
      <c r="C163" t="str">
        <f>IF(Customers!C163="","",Customers!C163)</f>
        <v>F</v>
      </c>
      <c r="D163" t="str">
        <f>IF(Customers!D163="","",Customers!D163)</f>
        <v>The Even Branch</v>
      </c>
      <c r="E163" t="str">
        <f>IF(Customers!E163="","",Customers!E163)</f>
        <v>SHIRE HOMESTEADS</v>
      </c>
      <c r="F163" t="str">
        <f t="shared" si="2"/>
        <v>GINELLETUNNELLY</v>
      </c>
    </row>
    <row r="164" spans="1:6" x14ac:dyDescent="0.25">
      <c r="A164" t="str">
        <f>IF(Customers!A164="","",Customers!A164)</f>
        <v>CHRISTINA</v>
      </c>
      <c r="B164" t="str">
        <f>IF(Customers!B164="","",Customers!B164)</f>
        <v>COTTON</v>
      </c>
      <c r="C164" t="str">
        <f>IF(Customers!C164="","",Customers!C164)</f>
        <v>F</v>
      </c>
      <c r="D164" t="str">
        <f>IF(Customers!D164="","",Customers!D164)</f>
        <v>The Lovely Barracuda</v>
      </c>
      <c r="E164" t="str">
        <f>IF(Customers!E164="","",Customers!E164)</f>
        <v>HOBBITTON</v>
      </c>
      <c r="F164" t="str">
        <f t="shared" si="2"/>
        <v>CHRISTINACOTTON</v>
      </c>
    </row>
    <row r="165" spans="1:6" x14ac:dyDescent="0.25">
      <c r="A165" t="str">
        <f>IF(Customers!A165="","",Customers!A165)</f>
        <v>RYAN</v>
      </c>
      <c r="B165" t="str">
        <f>IF(Customers!B165="","",Customers!B165)</f>
        <v>FALLOHIDE</v>
      </c>
      <c r="C165" t="str">
        <f>IF(Customers!C165="","",Customers!C165)</f>
        <v>F</v>
      </c>
      <c r="D165" t="str">
        <f>IF(Customers!D165="","",Customers!D165)</f>
        <v>The Next Morning Glory Tavern</v>
      </c>
      <c r="E165" t="str">
        <f>IF(Customers!E165="","",Customers!E165)</f>
        <v>HOBBITTON</v>
      </c>
      <c r="F165" t="str">
        <f t="shared" si="2"/>
        <v>RYANFALLOHIDE</v>
      </c>
    </row>
    <row r="166" spans="1:6" x14ac:dyDescent="0.25">
      <c r="A166" t="str">
        <f>IF(Customers!A166="","",Customers!A166)</f>
        <v>BRUNHILDA</v>
      </c>
      <c r="B166" t="str">
        <f>IF(Customers!B166="","",Customers!B166)</f>
        <v>GRUBB</v>
      </c>
      <c r="C166" t="str">
        <f>IF(Customers!C166="","",Customers!C166)</f>
        <v>F</v>
      </c>
      <c r="D166" t="str">
        <f>IF(Customers!D166="","",Customers!D166)</f>
        <v>The Orange Gauntlet Pub</v>
      </c>
      <c r="E166" t="str">
        <f>IF(Customers!E166="","",Customers!E166)</f>
        <v>HOBBITTON</v>
      </c>
      <c r="F166" t="str">
        <f t="shared" si="2"/>
        <v>BRUNHILDAGRUBB</v>
      </c>
    </row>
    <row r="167" spans="1:6" x14ac:dyDescent="0.25">
      <c r="A167" t="str">
        <f>IF(Customers!A167="","",Customers!A167)</f>
        <v>NANTECHILDIS</v>
      </c>
      <c r="B167" t="str">
        <f>IF(Customers!B167="","",Customers!B167)</f>
        <v>SILENTFOOT</v>
      </c>
      <c r="C167" t="str">
        <f>IF(Customers!C167="","",Customers!C167)</f>
        <v>F</v>
      </c>
      <c r="D167" t="str">
        <f>IF(Customers!D167="","",Customers!D167)</f>
        <v>The Scattered Ingot Bar</v>
      </c>
      <c r="E167" t="str">
        <f>IF(Customers!E167="","",Customers!E167)</f>
        <v>THE HILL</v>
      </c>
      <c r="F167" t="str">
        <f t="shared" si="2"/>
        <v>NANTECHILDISSILENTFOOT</v>
      </c>
    </row>
    <row r="168" spans="1:6" x14ac:dyDescent="0.25">
      <c r="A168" t="str">
        <f>IF(Customers!A168="","",Customers!A168)</f>
        <v>INGELBURGA</v>
      </c>
      <c r="B168" t="str">
        <f>IF(Customers!B168="","",Customers!B168)</f>
        <v>ROPER</v>
      </c>
      <c r="C168" t="str">
        <f>IF(Customers!C168="","",Customers!C168)</f>
        <v>F</v>
      </c>
      <c r="D168" t="str">
        <f>IF(Customers!D168="","",Customers!D168)</f>
        <v>The Unusual Demons Inn</v>
      </c>
      <c r="E168" t="str">
        <f>IF(Customers!E168="","",Customers!E168)</f>
        <v>TUCKBOROUGH</v>
      </c>
      <c r="F168" t="str">
        <f t="shared" si="2"/>
        <v>INGELBURGAROPER</v>
      </c>
    </row>
    <row r="169" spans="1:6" x14ac:dyDescent="0.25">
      <c r="A169" t="str">
        <f>IF(Customers!A169="","",Customers!A169)</f>
        <v>BELLISIMA</v>
      </c>
      <c r="B169" t="str">
        <f>IF(Customers!B169="","",Customers!B169)</f>
        <v>CUTTON</v>
      </c>
      <c r="C169" t="str">
        <f>IF(Customers!C169="","",Customers!C169)</f>
        <v>F</v>
      </c>
      <c r="D169" t="str">
        <f>IF(Customers!D169="","",Customers!D169)</f>
        <v>The Whispering Gang Tavern</v>
      </c>
      <c r="E169" t="str">
        <f>IF(Customers!E169="","",Customers!E169)</f>
        <v>TUCKBOROUGH</v>
      </c>
      <c r="F169" t="str">
        <f t="shared" si="2"/>
        <v>BELLISIMACUTTON</v>
      </c>
    </row>
    <row r="170" spans="1:6" x14ac:dyDescent="0.25">
      <c r="A170" t="str">
        <f>IF(Customers!A170="","",Customers!A170)</f>
        <v>ROBINIA</v>
      </c>
      <c r="B170" t="str">
        <f>IF(Customers!B170="","",Customers!B170)</f>
        <v>OLDBUCK</v>
      </c>
      <c r="C170" t="str">
        <f>IF(Customers!C170="","",Customers!C170)</f>
        <v>F</v>
      </c>
      <c r="D170" t="str">
        <f>IF(Customers!D170="","",Customers!D170)</f>
        <v>The Vulgar Clarinet Pub</v>
      </c>
      <c r="E170" t="str">
        <f>IF(Customers!E170="","",Customers!E170)</f>
        <v>TUCKBOROUGH</v>
      </c>
      <c r="F170" t="str">
        <f t="shared" si="2"/>
        <v>ROBINIAOLDBUCK</v>
      </c>
    </row>
    <row r="171" spans="1:6" x14ac:dyDescent="0.25">
      <c r="A171" t="str">
        <f>IF(Customers!A171="","",Customers!A171)</f>
        <v>PAMPHILA</v>
      </c>
      <c r="B171" t="str">
        <f>IF(Customers!B171="","",Customers!B171)</f>
        <v>PROUDBOTTOM</v>
      </c>
      <c r="C171" t="str">
        <f>IF(Customers!C171="","",Customers!C171)</f>
        <v>F</v>
      </c>
      <c r="D171" t="str">
        <f>IF(Customers!D171="","",Customers!D171)</f>
        <v>The Oriental Ore Tavern</v>
      </c>
      <c r="E171" t="str">
        <f>IF(Customers!E171="","",Customers!E171)</f>
        <v>TUCKBOROUGH</v>
      </c>
      <c r="F171" t="str">
        <f t="shared" si="2"/>
        <v>PAMPHILAPROUDBOTTOM</v>
      </c>
    </row>
    <row r="172" spans="1:6" x14ac:dyDescent="0.25">
      <c r="A172" t="str">
        <f>IF(Customers!A172="","",Customers!A172)</f>
        <v>CUNEGONDE</v>
      </c>
      <c r="B172" t="str">
        <f>IF(Customers!B172="","",Customers!B172)</f>
        <v>BAGGINS</v>
      </c>
      <c r="C172" t="str">
        <f>IF(Customers!C172="","",Customers!C172)</f>
        <v>F</v>
      </c>
      <c r="D172" t="str">
        <f>IF(Customers!D172="","",Customers!D172)</f>
        <v>The Thick Mole Inn</v>
      </c>
      <c r="E172" t="str">
        <f>IF(Customers!E172="","",Customers!E172)</f>
        <v>HOBBITTON</v>
      </c>
      <c r="F172" t="str">
        <f t="shared" si="2"/>
        <v>CUNEGONDEBAGGINS</v>
      </c>
    </row>
    <row r="173" spans="1:6" x14ac:dyDescent="0.25">
      <c r="A173" t="str">
        <f>IF(Customers!A173="","",Customers!A173)</f>
        <v>GUNDRADIS</v>
      </c>
      <c r="B173" t="str">
        <f>IF(Customers!B173="","",Customers!B173)</f>
        <v>UNDERLAKE</v>
      </c>
      <c r="C173" t="str">
        <f>IF(Customers!C173="","",Customers!C173)</f>
        <v>F</v>
      </c>
      <c r="D173" t="str">
        <f>IF(Customers!D173="","",Customers!D173)</f>
        <v>The Alligator Tavern</v>
      </c>
      <c r="E173" t="str">
        <f>IF(Customers!E173="","",Customers!E173)</f>
        <v>BROKENBORINGS</v>
      </c>
      <c r="F173" t="str">
        <f t="shared" si="2"/>
        <v>GUNDRADISUNDERLAKE</v>
      </c>
    </row>
    <row r="174" spans="1:6" x14ac:dyDescent="0.25">
      <c r="A174" t="str">
        <f>IF(Customers!A174="","",Customers!A174)</f>
        <v>SELINA</v>
      </c>
      <c r="B174" t="str">
        <f>IF(Customers!B174="","",Customers!B174)</f>
        <v>GOODWORT</v>
      </c>
      <c r="C174" t="str">
        <f>IF(Customers!C174="","",Customers!C174)</f>
        <v>F</v>
      </c>
      <c r="D174" t="str">
        <f>IF(Customers!D174="","",Customers!D174)</f>
        <v>The Mysterious Canary Pub</v>
      </c>
      <c r="E174" t="str">
        <f>IF(Customers!E174="","",Customers!E174)</f>
        <v>GREENFIELDS</v>
      </c>
      <c r="F174" t="str">
        <f t="shared" si="2"/>
        <v>SELINAGOODWORT</v>
      </c>
    </row>
    <row r="175" spans="1:6" x14ac:dyDescent="0.25">
      <c r="A175" t="str">
        <f>IF(Customers!A175="","",Customers!A175)</f>
        <v>GUNDRADA</v>
      </c>
      <c r="B175" t="str">
        <f>IF(Customers!B175="","",Customers!B175)</f>
        <v>BOFFIN</v>
      </c>
      <c r="C175" t="str">
        <f>IF(Customers!C175="","",Customers!C175)</f>
        <v>F</v>
      </c>
      <c r="D175" t="str">
        <f>IF(Customers!D175="","",Customers!D175)</f>
        <v>The Thundering Spoon Inn</v>
      </c>
      <c r="E175" t="str">
        <f>IF(Customers!E175="","",Customers!E175)</f>
        <v>BREE</v>
      </c>
      <c r="F175" t="str">
        <f t="shared" si="2"/>
        <v>GUNDRADABOFFIN</v>
      </c>
    </row>
    <row r="176" spans="1:6" x14ac:dyDescent="0.25">
      <c r="A176" t="str">
        <f>IF(Customers!A176="","",Customers!A176)</f>
        <v>ALYSSA</v>
      </c>
      <c r="B176" t="str">
        <f>IF(Customers!B176="","",Customers!B176)</f>
        <v>BOULDERHILL</v>
      </c>
      <c r="C176" t="str">
        <f>IF(Customers!C176="","",Customers!C176)</f>
        <v>F</v>
      </c>
      <c r="D176" t="str">
        <f>IF(Customers!D176="","",Customers!D176)</f>
        <v>The Long Stick</v>
      </c>
      <c r="E176" t="str">
        <f>IF(Customers!E176="","",Customers!E176)</f>
        <v>STOCK</v>
      </c>
      <c r="F176" t="str">
        <f t="shared" si="2"/>
        <v>ALYSSABOULDERHILL</v>
      </c>
    </row>
    <row r="177" spans="1:6" x14ac:dyDescent="0.25">
      <c r="A177" t="str">
        <f>IF(Customers!A177="","",Customers!A177)</f>
        <v>NANTECHILDIS</v>
      </c>
      <c r="B177" t="str">
        <f>IF(Customers!B177="","",Customers!B177)</f>
        <v>LABINGI</v>
      </c>
      <c r="C177" t="str">
        <f>IF(Customers!C177="","",Customers!C177)</f>
        <v>F</v>
      </c>
      <c r="D177" t="str">
        <f>IF(Customers!D177="","",Customers!D177)</f>
        <v>The Goofy Chair Pub</v>
      </c>
      <c r="E177" t="str">
        <f>IF(Customers!E177="","",Customers!E177)</f>
        <v>BUDGEFORD</v>
      </c>
      <c r="F177" t="str">
        <f t="shared" si="2"/>
        <v>NANTECHILDISLABINGI</v>
      </c>
    </row>
    <row r="178" spans="1:6" x14ac:dyDescent="0.25">
      <c r="A178" t="str">
        <f>IF(Customers!A178="","",Customers!A178)</f>
        <v>REGNETRUDIS</v>
      </c>
      <c r="B178" t="str">
        <f>IF(Customers!B178="","",Customers!B178)</f>
        <v>PUDDLEFOOT</v>
      </c>
      <c r="C178" t="str">
        <f>IF(Customers!C178="","",Customers!C178)</f>
        <v>F</v>
      </c>
      <c r="D178" t="str">
        <f>IF(Customers!D178="","",Customers!D178)</f>
        <v>The Vagabond Falcon</v>
      </c>
      <c r="E178" t="str">
        <f>IF(Customers!E178="","",Customers!E178)</f>
        <v>BRIDGEFIELDS</v>
      </c>
      <c r="F178" t="str">
        <f t="shared" si="2"/>
        <v>REGNETRUDISPUDDLEFOOT</v>
      </c>
    </row>
    <row r="179" spans="1:6" x14ac:dyDescent="0.25">
      <c r="A179" t="str">
        <f>IF(Customers!A179="","",Customers!A179)</f>
        <v>CORI</v>
      </c>
      <c r="B179" t="str">
        <f>IF(Customers!B179="","",Customers!B179)</f>
        <v>BILBERRY</v>
      </c>
      <c r="C179" t="str">
        <f>IF(Customers!C179="","",Customers!C179)</f>
        <v>F</v>
      </c>
      <c r="D179" t="str">
        <f>IF(Customers!D179="","",Customers!D179)</f>
        <v>The Crazy Swallow Inn</v>
      </c>
      <c r="E179" t="str">
        <f>IF(Customers!E179="","",Customers!E179)</f>
        <v>GREENFIELDS</v>
      </c>
      <c r="F179" t="str">
        <f t="shared" si="2"/>
        <v>CORIBILBERRY</v>
      </c>
    </row>
    <row r="180" spans="1:6" x14ac:dyDescent="0.25">
      <c r="A180" t="str">
        <f>IF(Customers!A180="","",Customers!A180)</f>
        <v>DAISY</v>
      </c>
      <c r="B180" t="str">
        <f>IF(Customers!B180="","",Customers!B180)</f>
        <v>KNOTWISE</v>
      </c>
      <c r="C180" t="str">
        <f>IF(Customers!C180="","",Customers!C180)</f>
        <v>F</v>
      </c>
      <c r="D180" t="str">
        <f>IF(Customers!D180="","",Customers!D180)</f>
        <v>The Opposite Raccoon Bar</v>
      </c>
      <c r="E180" t="str">
        <f>IF(Customers!E180="","",Customers!E180)</f>
        <v>BROKENBORINGS</v>
      </c>
      <c r="F180" t="str">
        <f t="shared" si="2"/>
        <v>DAISYKNOTWISE</v>
      </c>
    </row>
    <row r="181" spans="1:6" x14ac:dyDescent="0.25">
      <c r="A181" t="str">
        <f>IF(Customers!A181="","",Customers!A181)</f>
        <v>ESMEE</v>
      </c>
      <c r="B181" t="str">
        <f>IF(Customers!B181="","",Customers!B181)</f>
        <v>BOLGER BAGGINS</v>
      </c>
      <c r="C181" t="str">
        <f>IF(Customers!C181="","",Customers!C181)</f>
        <v>F</v>
      </c>
      <c r="D181" t="str">
        <f>IF(Customers!D181="","",Customers!D181)</f>
        <v>The Gentle Coconut</v>
      </c>
      <c r="E181" t="str">
        <f>IF(Customers!E181="","",Customers!E181)</f>
        <v>TUCKBOROUGH</v>
      </c>
      <c r="F181" t="str">
        <f t="shared" si="2"/>
        <v>ESMEEBOLGERBAGGINS</v>
      </c>
    </row>
    <row r="182" spans="1:6" x14ac:dyDescent="0.25">
      <c r="A182" t="str">
        <f>IF(Customers!A182="","",Customers!A182)</f>
        <v>NEELA</v>
      </c>
      <c r="B182" t="str">
        <f>IF(Customers!B182="","",Customers!B182)</f>
        <v>CUTTON</v>
      </c>
      <c r="C182" t="str">
        <f>IF(Customers!C182="","",Customers!C182)</f>
        <v>F</v>
      </c>
      <c r="D182" t="str">
        <f>IF(Customers!D182="","",Customers!D182)</f>
        <v>The Royal Kiwi Pub</v>
      </c>
      <c r="E182" t="str">
        <f>IF(Customers!E182="","",Customers!E182)</f>
        <v>TUCKBOROUGH</v>
      </c>
      <c r="F182" t="str">
        <f t="shared" si="2"/>
        <v>NEELACUTTON</v>
      </c>
    </row>
    <row r="183" spans="1:6" x14ac:dyDescent="0.25">
      <c r="A183" t="str">
        <f>IF(Customers!A183="","",Customers!A183)</f>
        <v>ALEXIS</v>
      </c>
      <c r="B183" t="str">
        <f>IF(Customers!B183="","",Customers!B183)</f>
        <v>FEATHERBOTTOM</v>
      </c>
      <c r="C183" t="str">
        <f>IF(Customers!C183="","",Customers!C183)</f>
        <v>F</v>
      </c>
      <c r="D183" t="str">
        <f>IF(Customers!D183="","",Customers!D183)</f>
        <v>The Dark Dogs Tavern</v>
      </c>
      <c r="E183" t="str">
        <f>IF(Customers!E183="","",Customers!E183)</f>
        <v>BUDGEFORD</v>
      </c>
      <c r="F183" t="str">
        <f t="shared" si="2"/>
        <v>ALEXISFEATHERBOTTOM</v>
      </c>
    </row>
    <row r="184" spans="1:6" x14ac:dyDescent="0.25">
      <c r="A184" t="str">
        <f>IF(Customers!A184="","",Customers!A184)</f>
        <v>LLEWELLA</v>
      </c>
      <c r="B184" t="str">
        <f>IF(Customers!B184="","",Customers!B184)</f>
        <v>HEADSTRONG</v>
      </c>
      <c r="C184" t="str">
        <f>IF(Customers!C184="","",Customers!C184)</f>
        <v>F</v>
      </c>
      <c r="D184" t="str">
        <f>IF(Customers!D184="","",Customers!D184)</f>
        <v>The Thick Cat Pub</v>
      </c>
      <c r="E184" t="str">
        <f>IF(Customers!E184="","",Customers!E184)</f>
        <v>BRIDGEFIELDS</v>
      </c>
      <c r="F184" t="str">
        <f t="shared" si="2"/>
        <v>LLEWELLAHEADSTRONG</v>
      </c>
    </row>
    <row r="185" spans="1:6" x14ac:dyDescent="0.25">
      <c r="A185" t="str">
        <f>IF(Customers!A185="","",Customers!A185)</f>
        <v>SAVANNAH</v>
      </c>
      <c r="B185" t="str">
        <f>IF(Customers!B185="","",Customers!B185)</f>
        <v>GAUKROGERS</v>
      </c>
      <c r="C185" t="str">
        <f>IF(Customers!C185="","",Customers!C185)</f>
        <v>F</v>
      </c>
      <c r="D185" t="str">
        <f>IF(Customers!D185="","",Customers!D185)</f>
        <v>The Sudden Cliff Inn</v>
      </c>
      <c r="E185" t="str">
        <f>IF(Customers!E185="","",Customers!E185)</f>
        <v>STOCK</v>
      </c>
      <c r="F185" t="str">
        <f t="shared" si="2"/>
        <v>SAVANNAHGAUKROGERS</v>
      </c>
    </row>
    <row r="186" spans="1:6" x14ac:dyDescent="0.25">
      <c r="A186" t="str">
        <f>IF(Customers!A186="","",Customers!A186)</f>
        <v>ERMENTRUDIS</v>
      </c>
      <c r="B186" t="str">
        <f>IF(Customers!B186="","",Customers!B186)</f>
        <v>BURROWS</v>
      </c>
      <c r="C186" t="str">
        <f>IF(Customers!C186="","",Customers!C186)</f>
        <v>F</v>
      </c>
      <c r="D186" t="str">
        <f>IF(Customers!D186="","",Customers!D186)</f>
        <v>The Dynamic Forest</v>
      </c>
      <c r="E186" t="str">
        <f>IF(Customers!E186="","",Customers!E186)</f>
        <v>GREEN HILL COUNTRY</v>
      </c>
      <c r="F186" t="str">
        <f t="shared" si="2"/>
        <v>ERMENTRUDISBURROWS</v>
      </c>
    </row>
    <row r="187" spans="1:6" x14ac:dyDescent="0.25">
      <c r="A187" t="str">
        <f>IF(Customers!A187="","",Customers!A187)</f>
        <v>ALICIA</v>
      </c>
      <c r="B187" t="str">
        <f>IF(Customers!B187="","",Customers!B187)</f>
        <v>BRANDYBUCK</v>
      </c>
      <c r="C187" t="str">
        <f>IF(Customers!C187="","",Customers!C187)</f>
        <v>F</v>
      </c>
      <c r="D187" t="str">
        <f>IF(Customers!D187="","",Customers!D187)</f>
        <v>The Peaceful Hamsters</v>
      </c>
      <c r="E187" t="str">
        <f>IF(Customers!E187="","",Customers!E187)</f>
        <v>THE MARISH</v>
      </c>
      <c r="F187" t="str">
        <f t="shared" si="2"/>
        <v>ALICIABRANDYBUCK</v>
      </c>
    </row>
    <row r="188" spans="1:6" x14ac:dyDescent="0.25">
      <c r="A188" t="str">
        <f>IF(Customers!A188="","",Customers!A188)</f>
        <v>TIFFANY</v>
      </c>
      <c r="B188" t="str">
        <f>IF(Customers!B188="","",Customers!B188)</f>
        <v>BROWN</v>
      </c>
      <c r="C188" t="str">
        <f>IF(Customers!C188="","",Customers!C188)</f>
        <v>F</v>
      </c>
      <c r="D188" t="str">
        <f>IF(Customers!D188="","",Customers!D188)</f>
        <v>The Blushing Dragon Tavern</v>
      </c>
      <c r="E188" t="str">
        <f>IF(Customers!E188="","",Customers!E188)</f>
        <v>HOBBITTON</v>
      </c>
      <c r="F188" t="str">
        <f t="shared" si="2"/>
        <v>TIFFANYBROWN</v>
      </c>
    </row>
    <row r="189" spans="1:6" x14ac:dyDescent="0.25">
      <c r="A189" t="str">
        <f>IF(Customers!A189="","",Customers!A189)</f>
        <v>MANTISSA</v>
      </c>
      <c r="B189" t="str">
        <f>IF(Customers!B189="","",Customers!B189)</f>
        <v>GAMWICH</v>
      </c>
      <c r="C189" t="str">
        <f>IF(Customers!C189="","",Customers!C189)</f>
        <v>F</v>
      </c>
      <c r="D189" t="str">
        <f>IF(Customers!D189="","",Customers!D189)</f>
        <v>The Gray Bat Inn</v>
      </c>
      <c r="E189" t="str">
        <f>IF(Customers!E189="","",Customers!E189)</f>
        <v>TUCKBOROUGH</v>
      </c>
      <c r="F189" t="str">
        <f t="shared" si="2"/>
        <v>MANTISSAGAMWICH</v>
      </c>
    </row>
    <row r="190" spans="1:6" x14ac:dyDescent="0.25">
      <c r="A190" t="str">
        <f>IF(Customers!A190="","",Customers!A190)</f>
        <v>TABITHA</v>
      </c>
      <c r="B190" t="str">
        <f>IF(Customers!B190="","",Customers!B190)</f>
        <v>PROUDBOTTOM</v>
      </c>
      <c r="C190" t="str">
        <f>IF(Customers!C190="","",Customers!C190)</f>
        <v>F</v>
      </c>
      <c r="D190" t="str">
        <f>IF(Customers!D190="","",Customers!D190)</f>
        <v>The Gray Reindeer Tavern</v>
      </c>
      <c r="E190" t="str">
        <f>IF(Customers!E190="","",Customers!E190)</f>
        <v>TUCKBOROUGH</v>
      </c>
      <c r="F190" t="str">
        <f t="shared" si="2"/>
        <v>TABITHAPROUDBOTTOM</v>
      </c>
    </row>
    <row r="191" spans="1:6" x14ac:dyDescent="0.25">
      <c r="A191" t="str">
        <f>IF(Customers!A191="","",Customers!A191)</f>
        <v>BROOKE</v>
      </c>
      <c r="B191" t="str">
        <f>IF(Customers!B191="","",Customers!B191)</f>
        <v>GOODWORT</v>
      </c>
      <c r="C191" t="str">
        <f>IF(Customers!C191="","",Customers!C191)</f>
        <v>F</v>
      </c>
      <c r="D191" t="str">
        <f>IF(Customers!D191="","",Customers!D191)</f>
        <v>The Short Gentlemen Inn</v>
      </c>
      <c r="E191" t="str">
        <f>IF(Customers!E191="","",Customers!E191)</f>
        <v>GREEN HILL COUNTRY</v>
      </c>
      <c r="F191" t="str">
        <f t="shared" si="2"/>
        <v>BROOKEGOODWORT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C129-9700-4275-879E-E7CC3392EEFF}">
  <sheetPr>
    <tabColor rgb="FFFFC000"/>
  </sheetPr>
  <dimension ref="A1:Q1031"/>
  <sheetViews>
    <sheetView workbookViewId="0">
      <selection sqref="A1:Q1048576"/>
    </sheetView>
  </sheetViews>
  <sheetFormatPr baseColWidth="10" defaultRowHeight="15" x14ac:dyDescent="0.25"/>
  <cols>
    <col min="1" max="1" width="26.28515625" bestFit="1" customWidth="1"/>
    <col min="2" max="2" width="11.5703125" style="4"/>
    <col min="6" max="6" width="23.28515625" bestFit="1" customWidth="1"/>
    <col min="7" max="7" width="21.7109375" bestFit="1" customWidth="1"/>
    <col min="9" max="9" width="28" bestFit="1" customWidth="1"/>
    <col min="10" max="10" width="19.42578125" bestFit="1" customWidth="1"/>
    <col min="11" max="11" width="17.28515625" bestFit="1" customWidth="1"/>
  </cols>
  <sheetData>
    <row r="1" spans="1:17" x14ac:dyDescent="0.25">
      <c r="A1" s="7" t="s">
        <v>478</v>
      </c>
      <c r="B1" s="8" t="s">
        <v>463</v>
      </c>
      <c r="C1" s="7" t="s">
        <v>476</v>
      </c>
      <c r="D1" s="7" t="s">
        <v>477</v>
      </c>
      <c r="E1" s="7" t="s">
        <v>685</v>
      </c>
      <c r="F1" s="9" t="s">
        <v>690</v>
      </c>
      <c r="G1" s="9" t="s">
        <v>691</v>
      </c>
      <c r="H1" s="9" t="s">
        <v>693</v>
      </c>
      <c r="I1" s="9" t="s">
        <v>665</v>
      </c>
      <c r="J1" s="9" t="s">
        <v>669</v>
      </c>
      <c r="K1" s="9" t="s">
        <v>684</v>
      </c>
      <c r="L1" s="9" t="s">
        <v>694</v>
      </c>
      <c r="M1" s="9" t="s">
        <v>695</v>
      </c>
      <c r="N1" s="9" t="s">
        <v>696</v>
      </c>
      <c r="O1" s="9" t="s">
        <v>718</v>
      </c>
      <c r="P1" s="9" t="s">
        <v>719</v>
      </c>
      <c r="Q1" s="9" t="s">
        <v>718</v>
      </c>
    </row>
    <row r="2" spans="1:17" x14ac:dyDescent="0.25">
      <c r="A2" t="str">
        <f>IF(Orders!A2="","",Orders!A2)</f>
        <v>Mr Nick Heathertoes</v>
      </c>
      <c r="B2" s="4">
        <f>IF(Orders!B2="","",Orders!B2)</f>
        <v>390081</v>
      </c>
      <c r="C2" t="str">
        <f>IF(Orders!C2="","",Orders!C2)</f>
        <v>Boddingtons Bitter</v>
      </c>
      <c r="D2">
        <f>IF(Orders!D2="","",Orders!D2)</f>
        <v>6</v>
      </c>
      <c r="E2" t="str">
        <f>IF(Orders!E2="","",Orders!E2)</f>
        <v/>
      </c>
      <c r="F2" t="str">
        <f>IF(LEFT(A2,2)="Mr",MID(A2,4,LEN(A2)-3),
IF(LEFT(A2,3)="Mme",MID(A2,5,LEN(A2)-4),
IF(LEFT(A2,4)="Mlle",MID(A2,6,LEN(A2)-5),"")))</f>
        <v>Nick Heathertoes</v>
      </c>
      <c r="G2" t="str">
        <f>SUBSTITUTE(SUBSTITUTE(SUBSTITUTE(SUBSTITUTE(SUBSTITUTE(SUBSTITUTE(F2," ",""),"-",""),"é","e"),"ü","u"),"ï","i"),"è","e")</f>
        <v>NickHeathertoes</v>
      </c>
      <c r="H2">
        <f>COUNTIFS(CALC_CUSTOMERS!F:F,CALC_ORDERS!G2)</f>
        <v>1</v>
      </c>
      <c r="I2" t="str">
        <f>INDEX(CALC_CUSTOMERS!D:D,MATCH(CALC_ORDERS!G2,CALC_CUSTOMERS!F:F,0))</f>
        <v>The Bow Inn</v>
      </c>
      <c r="J2" t="str">
        <f>INDEX(CALC_CUSTOMERS!E:E,MATCH(CALC_ORDERS!G2,CALC_CUSTOMERS!F:F,0))</f>
        <v>STOCK</v>
      </c>
      <c r="K2">
        <f>INDEX(Beer!C:C,MATCH(CALC_ORDERS!C2,Beer!B:B,0))</f>
        <v>0.8</v>
      </c>
      <c r="L2">
        <f>K2*D2</f>
        <v>4.8000000000000007</v>
      </c>
      <c r="M2">
        <f>IF(E2="",0,E2*L2)</f>
        <v>0</v>
      </c>
      <c r="N2">
        <f>L2-M2</f>
        <v>4.8000000000000007</v>
      </c>
      <c r="O2">
        <f>MONTH(B2)</f>
        <v>1</v>
      </c>
      <c r="P2" t="str">
        <f>IF(AND(O2&gt;0,O2&lt;4),"T1",
IF(AND(O2&gt;3,O2&lt;7),"T2",
IF(AND(O2&gt;6,O2&lt;10),"T3",
IF(AND(O2&gt;9,O2&lt;13),"T4","erreur"))))</f>
        <v>T1</v>
      </c>
      <c r="Q2" t="str">
        <f>"M"&amp;O2</f>
        <v>M1</v>
      </c>
    </row>
    <row r="3" spans="1:17" x14ac:dyDescent="0.25">
      <c r="A3" t="str">
        <f>IF(Orders!A3="","",Orders!A3)</f>
        <v>Mme Llewella Headstrong</v>
      </c>
      <c r="B3" s="4">
        <f>IF(Orders!B3="","",Orders!B3)</f>
        <v>390081</v>
      </c>
      <c r="C3" t="str">
        <f>IF(Orders!C3="","",Orders!C3)</f>
        <v>Tennent's Super</v>
      </c>
      <c r="D3">
        <f>IF(Orders!D3="","",Orders!D3)</f>
        <v>1</v>
      </c>
      <c r="E3" t="str">
        <f>IF(Orders!E3="","",Orders!E3)</f>
        <v/>
      </c>
      <c r="F3" t="str">
        <f t="shared" ref="F3:F66" si="0">IF(LEFT(A3,2)="Mr",MID(A3,4,LEN(A3)-3),
IF(LEFT(A3,3)="Mme",MID(A3,5,LEN(A3)-4),
IF(LEFT(A3,4)="Mlle",MID(A3,6,LEN(A3)-5),"")))</f>
        <v>Llewella Headstrong</v>
      </c>
      <c r="G3" t="str">
        <f t="shared" ref="G3:G66" si="1">SUBSTITUTE(SUBSTITUTE(SUBSTITUTE(SUBSTITUTE(SUBSTITUTE(SUBSTITUTE(F3," ",""),"-",""),"é","e"),"ü","u"),"ï","i"),"è","e")</f>
        <v>LlewellaHeadstrong</v>
      </c>
      <c r="H3">
        <f>COUNTIFS(CALC_CUSTOMERS!F:F,CALC_ORDERS!G3)</f>
        <v>1</v>
      </c>
      <c r="I3" t="str">
        <f>INDEX(CALC_CUSTOMERS!D:D,MATCH(CALC_ORDERS!G3,CALC_CUSTOMERS!F:F,0))</f>
        <v>The Thick Cat Pub</v>
      </c>
      <c r="J3" t="str">
        <f>INDEX(CALC_CUSTOMERS!E:E,MATCH(CALC_ORDERS!G3,CALC_CUSTOMERS!F:F,0))</f>
        <v>BRIDGEFIELDS</v>
      </c>
      <c r="K3">
        <f>INDEX(Beer!C:C,MATCH(CALC_ORDERS!C3,Beer!B:B,0))</f>
        <v>0.9</v>
      </c>
      <c r="L3">
        <f t="shared" ref="L3:L66" si="2">K3*D3</f>
        <v>0.9</v>
      </c>
      <c r="M3">
        <f t="shared" ref="M3:M66" si="3">IF(E3="",0,E3*L3)</f>
        <v>0</v>
      </c>
      <c r="N3">
        <f t="shared" ref="N3:N66" si="4">L3-M3</f>
        <v>0.9</v>
      </c>
      <c r="O3">
        <f t="shared" ref="O3:O66" si="5">MONTH(B3)</f>
        <v>1</v>
      </c>
      <c r="P3" t="str">
        <f t="shared" ref="P3:P66" si="6">IF(AND(O3&gt;0,O3&lt;4),"T1",
IF(AND(O3&gt;3,O3&lt;7),"T2",
IF(AND(O3&gt;6,O3&lt;10),"T3",
IF(AND(O3&gt;9,O3&lt;13),"T4","erreur"))))</f>
        <v>T1</v>
      </c>
      <c r="Q3" t="str">
        <f t="shared" ref="Q3:Q66" si="7">"M"&amp;O3</f>
        <v>M1</v>
      </c>
    </row>
    <row r="4" spans="1:17" x14ac:dyDescent="0.25">
      <c r="A4" t="str">
        <f>IF(Orders!A4="","",Orders!A4)</f>
        <v>Mr Sicho Littlefoot</v>
      </c>
      <c r="B4" s="4">
        <f>IF(Orders!B4="","",Orders!B4)</f>
        <v>390081</v>
      </c>
      <c r="C4" t="str">
        <f>IF(Orders!C4="","",Orders!C4)</f>
        <v>Foster's Lager</v>
      </c>
      <c r="D4">
        <f>IF(Orders!D4="","",Orders!D4)</f>
        <v>12</v>
      </c>
      <c r="E4" t="str">
        <f>IF(Orders!E4="","",Orders!E4)</f>
        <v/>
      </c>
      <c r="F4" t="str">
        <f t="shared" si="0"/>
        <v>Sicho Littlefoot</v>
      </c>
      <c r="G4" t="str">
        <f t="shared" si="1"/>
        <v>SichoLittlefoot</v>
      </c>
      <c r="H4">
        <f>COUNTIFS(CALC_CUSTOMERS!F:F,CALC_ORDERS!G4)</f>
        <v>1</v>
      </c>
      <c r="I4" t="str">
        <f>INDEX(CALC_CUSTOMERS!D:D,MATCH(CALC_ORDERS!G4,CALC_CUSTOMERS!F:F,0))</f>
        <v>The Needy Eel Pub</v>
      </c>
      <c r="J4" t="str">
        <f>INDEX(CALC_CUSTOMERS!E:E,MATCH(CALC_ORDERS!G4,CALC_CUSTOMERS!F:F,0))</f>
        <v>BRIDGEFIELDS</v>
      </c>
      <c r="K4">
        <f>INDEX(Beer!C:C,MATCH(CALC_ORDERS!C4,Beer!B:B,0))</f>
        <v>0.7</v>
      </c>
      <c r="L4">
        <f t="shared" si="2"/>
        <v>8.3999999999999986</v>
      </c>
      <c r="M4">
        <f t="shared" si="3"/>
        <v>0</v>
      </c>
      <c r="N4">
        <f t="shared" si="4"/>
        <v>8.3999999999999986</v>
      </c>
      <c r="O4">
        <f t="shared" si="5"/>
        <v>1</v>
      </c>
      <c r="P4" t="str">
        <f t="shared" si="6"/>
        <v>T1</v>
      </c>
      <c r="Q4" t="str">
        <f t="shared" si="7"/>
        <v>M1</v>
      </c>
    </row>
    <row r="5" spans="1:17" x14ac:dyDescent="0.25">
      <c r="A5" t="str">
        <f>IF(Orders!A5="","",Orders!A5)</f>
        <v>Mme Catherine Elvellon</v>
      </c>
      <c r="B5" s="4">
        <f>IF(Orders!B5="","",Orders!B5)</f>
        <v>390081</v>
      </c>
      <c r="C5" t="str">
        <f>IF(Orders!C5="","",Orders!C5)</f>
        <v>Boddingtons Bitter</v>
      </c>
      <c r="D5">
        <f>IF(Orders!D5="","",Orders!D5)</f>
        <v>18</v>
      </c>
      <c r="E5" t="str">
        <f>IF(Orders!E5="","",Orders!E5)</f>
        <v/>
      </c>
      <c r="F5" t="str">
        <f t="shared" si="0"/>
        <v>Catherine Elvellon</v>
      </c>
      <c r="G5" t="str">
        <f t="shared" si="1"/>
        <v>CatherineElvellon</v>
      </c>
      <c r="H5">
        <f>COUNTIFS(CALC_CUSTOMERS!F:F,CALC_ORDERS!G5)</f>
        <v>1</v>
      </c>
      <c r="I5" t="str">
        <f>INDEX(CALC_CUSTOMERS!D:D,MATCH(CALC_ORDERS!G5,CALC_CUSTOMERS!F:F,0))</f>
        <v>The Godly Violin Tavern</v>
      </c>
      <c r="J5" t="str">
        <f>INDEX(CALC_CUSTOMERS!E:E,MATCH(CALC_ORDERS!G5,CALC_CUSTOMERS!F:F,0))</f>
        <v>BREE</v>
      </c>
      <c r="K5">
        <f>INDEX(Beer!C:C,MATCH(CALC_ORDERS!C5,Beer!B:B,0))</f>
        <v>0.8</v>
      </c>
      <c r="L5">
        <f t="shared" si="2"/>
        <v>14.4</v>
      </c>
      <c r="M5">
        <f t="shared" si="3"/>
        <v>0</v>
      </c>
      <c r="N5">
        <f t="shared" si="4"/>
        <v>14.4</v>
      </c>
      <c r="O5">
        <f t="shared" si="5"/>
        <v>1</v>
      </c>
      <c r="P5" t="str">
        <f t="shared" si="6"/>
        <v>T1</v>
      </c>
      <c r="Q5" t="str">
        <f t="shared" si="7"/>
        <v>M1</v>
      </c>
    </row>
    <row r="6" spans="1:17" x14ac:dyDescent="0.25">
      <c r="A6" t="str">
        <f>IF(Orders!A6="","",Orders!A6)</f>
        <v>Mr Bertulf Sackville</v>
      </c>
      <c r="B6" s="4">
        <f>IF(Orders!B6="","",Orders!B6)</f>
        <v>390081</v>
      </c>
      <c r="C6" t="str">
        <f>IF(Orders!C6="","",Orders!C6)</f>
        <v>Old Speckled Hen</v>
      </c>
      <c r="D6">
        <f>IF(Orders!D6="","",Orders!D6)</f>
        <v>8</v>
      </c>
      <c r="E6" t="str">
        <f>IF(Orders!E6="","",Orders!E6)</f>
        <v/>
      </c>
      <c r="F6" t="str">
        <f t="shared" si="0"/>
        <v>Bertulf Sackville</v>
      </c>
      <c r="G6" t="str">
        <f t="shared" si="1"/>
        <v>BertulfSackville</v>
      </c>
      <c r="H6">
        <f>COUNTIFS(CALC_CUSTOMERS!F:F,CALC_ORDERS!G6)</f>
        <v>1</v>
      </c>
      <c r="I6" t="str">
        <f>INDEX(CALC_CUSTOMERS!D:D,MATCH(CALC_ORDERS!G6,CALC_CUSTOMERS!F:F,0))</f>
        <v>The Venomous Lady Inn</v>
      </c>
      <c r="J6" t="str">
        <f>INDEX(CALC_CUSTOMERS!E:E,MATCH(CALC_ORDERS!G6,CALC_CUSTOMERS!F:F,0))</f>
        <v>BUCKLAND</v>
      </c>
      <c r="K6">
        <f>INDEX(Beer!C:C,MATCH(CALC_ORDERS!C6,Beer!B:B,0))</f>
        <v>1.1000000000000001</v>
      </c>
      <c r="L6">
        <f t="shared" si="2"/>
        <v>8.8000000000000007</v>
      </c>
      <c r="M6">
        <f t="shared" si="3"/>
        <v>0</v>
      </c>
      <c r="N6">
        <f t="shared" si="4"/>
        <v>8.8000000000000007</v>
      </c>
      <c r="O6">
        <f t="shared" si="5"/>
        <v>1</v>
      </c>
      <c r="P6" t="str">
        <f t="shared" si="6"/>
        <v>T1</v>
      </c>
      <c r="Q6" t="str">
        <f t="shared" si="7"/>
        <v>M1</v>
      </c>
    </row>
    <row r="7" spans="1:17" x14ac:dyDescent="0.25">
      <c r="A7" t="str">
        <f>IF(Orders!A7="","",Orders!A7)</f>
        <v>Mr Erenfried Diggle</v>
      </c>
      <c r="B7" s="4">
        <f>IF(Orders!B7="","",Orders!B7)</f>
        <v>390083</v>
      </c>
      <c r="C7" t="str">
        <f>IF(Orders!C7="","",Orders!C7)</f>
        <v>Newcastle Brown Ale</v>
      </c>
      <c r="D7">
        <f>IF(Orders!D7="","",Orders!D7)</f>
        <v>10</v>
      </c>
      <c r="E7" t="str">
        <f>IF(Orders!E7="","",Orders!E7)</f>
        <v/>
      </c>
      <c r="F7" t="str">
        <f t="shared" si="0"/>
        <v>Erenfried Diggle</v>
      </c>
      <c r="G7" t="str">
        <f t="shared" si="1"/>
        <v>ErenfriedDiggle</v>
      </c>
      <c r="H7">
        <f>COUNTIFS(CALC_CUSTOMERS!F:F,CALC_ORDERS!G7)</f>
        <v>1</v>
      </c>
      <c r="I7" t="str">
        <f>INDEX(CALC_CUSTOMERS!D:D,MATCH(CALC_ORDERS!G7,CALC_CUSTOMERS!F:F,0))</f>
        <v>The Deep Shirt Bar</v>
      </c>
      <c r="J7" t="str">
        <f>INDEX(CALC_CUSTOMERS!E:E,MATCH(CALC_ORDERS!G7,CALC_CUSTOMERS!F:F,0))</f>
        <v>GREENFIELDS</v>
      </c>
      <c r="K7">
        <f>INDEX(Beer!C:C,MATCH(CALC_ORDERS!C7,Beer!B:B,0))</f>
        <v>1</v>
      </c>
      <c r="L7">
        <f t="shared" si="2"/>
        <v>10</v>
      </c>
      <c r="M7">
        <f t="shared" si="3"/>
        <v>0</v>
      </c>
      <c r="N7">
        <f t="shared" si="4"/>
        <v>10</v>
      </c>
      <c r="O7">
        <f t="shared" si="5"/>
        <v>1</v>
      </c>
      <c r="P7" t="str">
        <f t="shared" si="6"/>
        <v>T1</v>
      </c>
      <c r="Q7" t="str">
        <f t="shared" si="7"/>
        <v>M1</v>
      </c>
    </row>
    <row r="8" spans="1:17" x14ac:dyDescent="0.25">
      <c r="A8" t="str">
        <f>IF(Orders!A8="","",Orders!A8)</f>
        <v>Mme Rotrud Headstrong</v>
      </c>
      <c r="B8" s="4">
        <f>IF(Orders!B8="","",Orders!B8)</f>
        <v>390083</v>
      </c>
      <c r="C8" t="str">
        <f>IF(Orders!C8="","",Orders!C8)</f>
        <v>Mackeson Stout</v>
      </c>
      <c r="D8">
        <f>IF(Orders!D8="","",Orders!D8)</f>
        <v>5</v>
      </c>
      <c r="E8" t="str">
        <f>IF(Orders!E8="","",Orders!E8)</f>
        <v/>
      </c>
      <c r="F8" t="str">
        <f t="shared" si="0"/>
        <v>Rotrud Headstrong</v>
      </c>
      <c r="G8" t="str">
        <f t="shared" si="1"/>
        <v>RotrudHeadstrong</v>
      </c>
      <c r="H8">
        <f>COUNTIFS(CALC_CUSTOMERS!F:F,CALC_ORDERS!G8)</f>
        <v>1</v>
      </c>
      <c r="I8" t="str">
        <f>INDEX(CALC_CUSTOMERS!D:D,MATCH(CALC_ORDERS!G8,CALC_CUSTOMERS!F:F,0))</f>
        <v>The Good Ice</v>
      </c>
      <c r="J8" t="str">
        <f>INDEX(CALC_CUSTOMERS!E:E,MATCH(CALC_ORDERS!G8,CALC_CUSTOMERS!F:F,0))</f>
        <v>BREE</v>
      </c>
      <c r="K8">
        <f>INDEX(Beer!C:C,MATCH(CALC_ORDERS!C8,Beer!B:B,0))</f>
        <v>1.5</v>
      </c>
      <c r="L8">
        <f t="shared" si="2"/>
        <v>7.5</v>
      </c>
      <c r="M8">
        <f t="shared" si="3"/>
        <v>0</v>
      </c>
      <c r="N8">
        <f t="shared" si="4"/>
        <v>7.5</v>
      </c>
      <c r="O8">
        <f t="shared" si="5"/>
        <v>1</v>
      </c>
      <c r="P8" t="str">
        <f t="shared" si="6"/>
        <v>T1</v>
      </c>
      <c r="Q8" t="str">
        <f t="shared" si="7"/>
        <v>M1</v>
      </c>
    </row>
    <row r="9" spans="1:17" x14ac:dyDescent="0.25">
      <c r="A9" t="str">
        <f>IF(Orders!A9="","",Orders!A9)</f>
        <v>Mme Savannah Gaukrogers</v>
      </c>
      <c r="B9" s="4">
        <f>IF(Orders!B9="","",Orders!B9)</f>
        <v>390083</v>
      </c>
      <c r="C9" t="str">
        <f>IF(Orders!C9="","",Orders!C9)</f>
        <v>Draught Bass</v>
      </c>
      <c r="D9">
        <f>IF(Orders!D9="","",Orders!D9)</f>
        <v>16</v>
      </c>
      <c r="E9" t="str">
        <f>IF(Orders!E9="","",Orders!E9)</f>
        <v/>
      </c>
      <c r="F9" t="str">
        <f t="shared" si="0"/>
        <v>Savannah Gaukrogers</v>
      </c>
      <c r="G9" t="str">
        <f t="shared" si="1"/>
        <v>SavannahGaukrogers</v>
      </c>
      <c r="H9">
        <f>COUNTIFS(CALC_CUSTOMERS!F:F,CALC_ORDERS!G9)</f>
        <v>1</v>
      </c>
      <c r="I9" t="str">
        <f>INDEX(CALC_CUSTOMERS!D:D,MATCH(CALC_ORDERS!G9,CALC_CUSTOMERS!F:F,0))</f>
        <v>The Sudden Cliff Inn</v>
      </c>
      <c r="J9" t="str">
        <f>INDEX(CALC_CUSTOMERS!E:E,MATCH(CALC_ORDERS!G9,CALC_CUSTOMERS!F:F,0))</f>
        <v>STOCK</v>
      </c>
      <c r="K9">
        <f>INDEX(Beer!C:C,MATCH(CALC_ORDERS!C9,Beer!B:B,0))</f>
        <v>1.2</v>
      </c>
      <c r="L9">
        <f t="shared" si="2"/>
        <v>19.2</v>
      </c>
      <c r="M9">
        <f t="shared" si="3"/>
        <v>0</v>
      </c>
      <c r="N9">
        <f t="shared" si="4"/>
        <v>19.2</v>
      </c>
      <c r="O9">
        <f t="shared" si="5"/>
        <v>1</v>
      </c>
      <c r="P9" t="str">
        <f t="shared" si="6"/>
        <v>T1</v>
      </c>
      <c r="Q9" t="str">
        <f t="shared" si="7"/>
        <v>M1</v>
      </c>
    </row>
    <row r="10" spans="1:17" x14ac:dyDescent="0.25">
      <c r="A10" t="str">
        <f>IF(Orders!A10="","",Orders!A10)</f>
        <v>Mr Hamilcar Mugwort</v>
      </c>
      <c r="B10" s="4">
        <f>IF(Orders!B10="","",Orders!B10)</f>
        <v>390084</v>
      </c>
      <c r="C10" t="str">
        <f>IF(Orders!C10="","",Orders!C10)</f>
        <v>Hofmeister Lager</v>
      </c>
      <c r="D10">
        <f>IF(Orders!D10="","",Orders!D10)</f>
        <v>4</v>
      </c>
      <c r="E10" t="str">
        <f>IF(Orders!E10="","",Orders!E10)</f>
        <v/>
      </c>
      <c r="F10" t="str">
        <f t="shared" si="0"/>
        <v>Hamilcar Mugwort</v>
      </c>
      <c r="G10" t="str">
        <f t="shared" si="1"/>
        <v>HamilcarMugwort</v>
      </c>
      <c r="H10">
        <f>COUNTIFS(CALC_CUSTOMERS!F:F,CALC_ORDERS!G10)</f>
        <v>1</v>
      </c>
      <c r="I10" t="str">
        <f>INDEX(CALC_CUSTOMERS!D:D,MATCH(CALC_ORDERS!G10,CALC_CUSTOMERS!F:F,0))</f>
        <v>The Greasy Triangle</v>
      </c>
      <c r="J10" t="str">
        <f>INDEX(CALC_CUSTOMERS!E:E,MATCH(CALC_ORDERS!G10,CALC_CUSTOMERS!F:F,0))</f>
        <v>HOBBITTON</v>
      </c>
      <c r="K10">
        <f>INDEX(Beer!C:C,MATCH(CALC_ORDERS!C10,Beer!B:B,0))</f>
        <v>1</v>
      </c>
      <c r="L10">
        <f t="shared" si="2"/>
        <v>4</v>
      </c>
      <c r="M10">
        <f t="shared" si="3"/>
        <v>0</v>
      </c>
      <c r="N10">
        <f t="shared" si="4"/>
        <v>4</v>
      </c>
      <c r="O10">
        <f t="shared" si="5"/>
        <v>1</v>
      </c>
      <c r="P10" t="str">
        <f t="shared" si="6"/>
        <v>T1</v>
      </c>
      <c r="Q10" t="str">
        <f t="shared" si="7"/>
        <v>M1</v>
      </c>
    </row>
    <row r="11" spans="1:17" x14ac:dyDescent="0.25">
      <c r="A11" t="str">
        <f>IF(Orders!A11="","",Orders!A11)</f>
        <v>Mlle Ermentrudis Chubb</v>
      </c>
      <c r="B11" s="4">
        <f>IF(Orders!B11="","",Orders!B11)</f>
        <v>390085</v>
      </c>
      <c r="C11" t="str">
        <f>IF(Orders!C11="","",Orders!C11)</f>
        <v>Newcastle Brown Ale</v>
      </c>
      <c r="D11">
        <f>IF(Orders!D11="","",Orders!D11)</f>
        <v>11</v>
      </c>
      <c r="E11" t="str">
        <f>IF(Orders!E11="","",Orders!E11)</f>
        <v/>
      </c>
      <c r="F11" t="str">
        <f t="shared" si="0"/>
        <v>Ermentrudis Chubb</v>
      </c>
      <c r="G11" t="str">
        <f t="shared" si="1"/>
        <v>ErmentrudisChubb</v>
      </c>
      <c r="H11">
        <f>COUNTIFS(CALC_CUSTOMERS!F:F,CALC_ORDERS!G11)</f>
        <v>1</v>
      </c>
      <c r="I11" t="str">
        <f>INDEX(CALC_CUSTOMERS!D:D,MATCH(CALC_ORDERS!G11,CALC_CUSTOMERS!F:F,0))</f>
        <v>The Sour Lobster Pub</v>
      </c>
      <c r="J11" t="str">
        <f>INDEX(CALC_CUSTOMERS!E:E,MATCH(CALC_ORDERS!G11,CALC_CUSTOMERS!F:F,0))</f>
        <v>BREE</v>
      </c>
      <c r="K11">
        <f>INDEX(Beer!C:C,MATCH(CALC_ORDERS!C11,Beer!B:B,0))</f>
        <v>1</v>
      </c>
      <c r="L11">
        <f t="shared" si="2"/>
        <v>11</v>
      </c>
      <c r="M11">
        <f t="shared" si="3"/>
        <v>0</v>
      </c>
      <c r="N11">
        <f t="shared" si="4"/>
        <v>11</v>
      </c>
      <c r="O11">
        <f t="shared" si="5"/>
        <v>1</v>
      </c>
      <c r="P11" t="str">
        <f t="shared" si="6"/>
        <v>T1</v>
      </c>
      <c r="Q11" t="str">
        <f t="shared" si="7"/>
        <v>M1</v>
      </c>
    </row>
    <row r="12" spans="1:17" x14ac:dyDescent="0.25">
      <c r="A12" t="str">
        <f>IF(Orders!A12="","",Orders!A12)</f>
        <v>Mr Milo Sackville</v>
      </c>
      <c r="B12" s="4">
        <f>IF(Orders!B12="","",Orders!B12)</f>
        <v>390085</v>
      </c>
      <c r="C12" t="str">
        <f>IF(Orders!C12="","",Orders!C12)</f>
        <v>Foster's Lager</v>
      </c>
      <c r="D12">
        <f>IF(Orders!D12="","",Orders!D12)</f>
        <v>19</v>
      </c>
      <c r="E12" t="str">
        <f>IF(Orders!E12="","",Orders!E12)</f>
        <v/>
      </c>
      <c r="F12" t="str">
        <f t="shared" si="0"/>
        <v>Milo Sackville</v>
      </c>
      <c r="G12" t="str">
        <f t="shared" si="1"/>
        <v>MiloSackville</v>
      </c>
      <c r="H12">
        <f>COUNTIFS(CALC_CUSTOMERS!F:F,CALC_ORDERS!G12)</f>
        <v>1</v>
      </c>
      <c r="I12" t="str">
        <f>INDEX(CALC_CUSTOMERS!D:D,MATCH(CALC_ORDERS!G12,CALC_CUSTOMERS!F:F,0))</f>
        <v>The Molten Pistachio</v>
      </c>
      <c r="J12" t="str">
        <f>INDEX(CALC_CUSTOMERS!E:E,MATCH(CALC_ORDERS!G12,CALC_CUSTOMERS!F:F,0))</f>
        <v>TUCKBOROUGH</v>
      </c>
      <c r="K12">
        <f>INDEX(Beer!C:C,MATCH(CALC_ORDERS!C12,Beer!B:B,0))</f>
        <v>0.7</v>
      </c>
      <c r="L12">
        <f t="shared" si="2"/>
        <v>13.299999999999999</v>
      </c>
      <c r="M12">
        <f t="shared" si="3"/>
        <v>0</v>
      </c>
      <c r="N12">
        <f t="shared" si="4"/>
        <v>13.299999999999999</v>
      </c>
      <c r="O12">
        <f t="shared" si="5"/>
        <v>1</v>
      </c>
      <c r="P12" t="str">
        <f t="shared" si="6"/>
        <v>T1</v>
      </c>
      <c r="Q12" t="str">
        <f t="shared" si="7"/>
        <v>M1</v>
      </c>
    </row>
    <row r="13" spans="1:17" x14ac:dyDescent="0.25">
      <c r="A13" t="str">
        <f>IF(Orders!A13="","",Orders!A13)</f>
        <v>Mlle Daisy Knotwise</v>
      </c>
      <c r="B13" s="4">
        <f>IF(Orders!B13="","",Orders!B13)</f>
        <v>390085</v>
      </c>
      <c r="C13" t="str">
        <f>IF(Orders!C13="","",Orders!C13)</f>
        <v>McEwan's</v>
      </c>
      <c r="D13">
        <f>IF(Orders!D13="","",Orders!D13)</f>
        <v>19</v>
      </c>
      <c r="E13" t="str">
        <f>IF(Orders!E13="","",Orders!E13)</f>
        <v/>
      </c>
      <c r="F13" t="str">
        <f t="shared" si="0"/>
        <v>Daisy Knotwise</v>
      </c>
      <c r="G13" t="str">
        <f t="shared" si="1"/>
        <v>DaisyKnotwise</v>
      </c>
      <c r="H13">
        <f>COUNTIFS(CALC_CUSTOMERS!F:F,CALC_ORDERS!G13)</f>
        <v>1</v>
      </c>
      <c r="I13" t="str">
        <f>INDEX(CALC_CUSTOMERS!D:D,MATCH(CALC_ORDERS!G13,CALC_CUSTOMERS!F:F,0))</f>
        <v>The Opposite Raccoon Bar</v>
      </c>
      <c r="J13" t="str">
        <f>INDEX(CALC_CUSTOMERS!E:E,MATCH(CALC_ORDERS!G13,CALC_CUSTOMERS!F:F,0))</f>
        <v>BROKENBORINGS</v>
      </c>
      <c r="K13">
        <f>INDEX(Beer!C:C,MATCH(CALC_ORDERS!C13,Beer!B:B,0))</f>
        <v>1</v>
      </c>
      <c r="L13">
        <f t="shared" si="2"/>
        <v>19</v>
      </c>
      <c r="M13">
        <f t="shared" si="3"/>
        <v>0</v>
      </c>
      <c r="N13">
        <f t="shared" si="4"/>
        <v>19</v>
      </c>
      <c r="O13">
        <f t="shared" si="5"/>
        <v>1</v>
      </c>
      <c r="P13" t="str">
        <f t="shared" si="6"/>
        <v>T1</v>
      </c>
      <c r="Q13" t="str">
        <f t="shared" si="7"/>
        <v>M1</v>
      </c>
    </row>
    <row r="14" spans="1:17" x14ac:dyDescent="0.25">
      <c r="A14" t="str">
        <f>IF(Orders!A14="","",Orders!A14)</f>
        <v>Mme Llewella Headstrong</v>
      </c>
      <c r="B14" s="4">
        <f>IF(Orders!B14="","",Orders!B14)</f>
        <v>390085</v>
      </c>
      <c r="C14" t="str">
        <f>IF(Orders!C14="","",Orders!C14)</f>
        <v>Mackeson Stout</v>
      </c>
      <c r="D14">
        <f>IF(Orders!D14="","",Orders!D14)</f>
        <v>6</v>
      </c>
      <c r="E14" t="str">
        <f>IF(Orders!E14="","",Orders!E14)</f>
        <v/>
      </c>
      <c r="F14" t="str">
        <f t="shared" si="0"/>
        <v>Llewella Headstrong</v>
      </c>
      <c r="G14" t="str">
        <f t="shared" si="1"/>
        <v>LlewellaHeadstrong</v>
      </c>
      <c r="H14">
        <f>COUNTIFS(CALC_CUSTOMERS!F:F,CALC_ORDERS!G14)</f>
        <v>1</v>
      </c>
      <c r="I14" t="str">
        <f>INDEX(CALC_CUSTOMERS!D:D,MATCH(CALC_ORDERS!G14,CALC_CUSTOMERS!F:F,0))</f>
        <v>The Thick Cat Pub</v>
      </c>
      <c r="J14" t="str">
        <f>INDEX(CALC_CUSTOMERS!E:E,MATCH(CALC_ORDERS!G14,CALC_CUSTOMERS!F:F,0))</f>
        <v>BRIDGEFIELDS</v>
      </c>
      <c r="K14">
        <f>INDEX(Beer!C:C,MATCH(CALC_ORDERS!C14,Beer!B:B,0))</f>
        <v>1.5</v>
      </c>
      <c r="L14">
        <f t="shared" si="2"/>
        <v>9</v>
      </c>
      <c r="M14">
        <f t="shared" si="3"/>
        <v>0</v>
      </c>
      <c r="N14">
        <f t="shared" si="4"/>
        <v>9</v>
      </c>
      <c r="O14">
        <f t="shared" si="5"/>
        <v>1</v>
      </c>
      <c r="P14" t="str">
        <f t="shared" si="6"/>
        <v>T1</v>
      </c>
      <c r="Q14" t="str">
        <f t="shared" si="7"/>
        <v>M1</v>
      </c>
    </row>
    <row r="15" spans="1:17" x14ac:dyDescent="0.25">
      <c r="A15" t="str">
        <f>IF(Orders!A15="","",Orders!A15)</f>
        <v>Mr Liudhard Roper</v>
      </c>
      <c r="B15" s="4">
        <f>IF(Orders!B15="","",Orders!B15)</f>
        <v>390085</v>
      </c>
      <c r="C15" t="str">
        <f>IF(Orders!C15="","",Orders!C15)</f>
        <v>Old Speckled Hen</v>
      </c>
      <c r="D15">
        <f>IF(Orders!D15="","",Orders!D15)</f>
        <v>6</v>
      </c>
      <c r="E15" t="str">
        <f>IF(Orders!E15="","",Orders!E15)</f>
        <v/>
      </c>
      <c r="F15" t="str">
        <f t="shared" si="0"/>
        <v>Liudhard Roper</v>
      </c>
      <c r="G15" t="str">
        <f t="shared" si="1"/>
        <v>LiudhardRoper</v>
      </c>
      <c r="H15">
        <f>COUNTIFS(CALC_CUSTOMERS!F:F,CALC_ORDERS!G15)</f>
        <v>1</v>
      </c>
      <c r="I15" t="str">
        <f>INDEX(CALC_CUSTOMERS!D:D,MATCH(CALC_ORDERS!G15,CALC_CUSTOMERS!F:F,0))</f>
        <v>Ye Olde Hand Bar</v>
      </c>
      <c r="J15" t="str">
        <f>INDEX(CALC_CUSTOMERS!E:E,MATCH(CALC_ORDERS!G15,CALC_CUSTOMERS!F:F,0))</f>
        <v>TUCKBOROUGH</v>
      </c>
      <c r="K15">
        <f>INDEX(Beer!C:C,MATCH(CALC_ORDERS!C15,Beer!B:B,0))</f>
        <v>1.1000000000000001</v>
      </c>
      <c r="L15">
        <f t="shared" si="2"/>
        <v>6.6000000000000005</v>
      </c>
      <c r="M15">
        <f t="shared" si="3"/>
        <v>0</v>
      </c>
      <c r="N15">
        <f t="shared" si="4"/>
        <v>6.6000000000000005</v>
      </c>
      <c r="O15">
        <f t="shared" si="5"/>
        <v>1</v>
      </c>
      <c r="P15" t="str">
        <f t="shared" si="6"/>
        <v>T1</v>
      </c>
      <c r="Q15" t="str">
        <f t="shared" si="7"/>
        <v>M1</v>
      </c>
    </row>
    <row r="16" spans="1:17" x14ac:dyDescent="0.25">
      <c r="A16" t="str">
        <f>IF(Orders!A16="","",Orders!A16)</f>
        <v>Mr Isembold Goodchild</v>
      </c>
      <c r="B16" s="4">
        <f>IF(Orders!B16="","",Orders!B16)</f>
        <v>390085</v>
      </c>
      <c r="C16" t="str">
        <f>IF(Orders!C16="","",Orders!C16)</f>
        <v>Draught Bass</v>
      </c>
      <c r="D16">
        <f>IF(Orders!D16="","",Orders!D16)</f>
        <v>20</v>
      </c>
      <c r="E16" t="str">
        <f>IF(Orders!E16="","",Orders!E16)</f>
        <v/>
      </c>
      <c r="F16" t="str">
        <f t="shared" si="0"/>
        <v>Isembold Goodchild</v>
      </c>
      <c r="G16" t="str">
        <f t="shared" si="1"/>
        <v>IsemboldGoodchild</v>
      </c>
      <c r="H16">
        <f>COUNTIFS(CALC_CUSTOMERS!F:F,CALC_ORDERS!G16)</f>
        <v>1</v>
      </c>
      <c r="I16" t="str">
        <f>INDEX(CALC_CUSTOMERS!D:D,MATCH(CALC_ORDERS!G16,CALC_CUSTOMERS!F:F,0))</f>
        <v>The Slippery Trombone</v>
      </c>
      <c r="J16" t="str">
        <f>INDEX(CALC_CUSTOMERS!E:E,MATCH(CALC_ORDERS!G16,CALC_CUSTOMERS!F:F,0))</f>
        <v>HOBBITTON</v>
      </c>
      <c r="K16">
        <f>INDEX(Beer!C:C,MATCH(CALC_ORDERS!C16,Beer!B:B,0))</f>
        <v>1.2</v>
      </c>
      <c r="L16">
        <f t="shared" si="2"/>
        <v>24</v>
      </c>
      <c r="M16">
        <f t="shared" si="3"/>
        <v>0</v>
      </c>
      <c r="N16">
        <f t="shared" si="4"/>
        <v>24</v>
      </c>
      <c r="O16">
        <f t="shared" si="5"/>
        <v>1</v>
      </c>
      <c r="P16" t="str">
        <f t="shared" si="6"/>
        <v>T1</v>
      </c>
      <c r="Q16" t="str">
        <f t="shared" si="7"/>
        <v>M1</v>
      </c>
    </row>
    <row r="17" spans="1:17" x14ac:dyDescent="0.25">
      <c r="A17" t="str">
        <f>IF(Orders!A17="","",Orders!A17)</f>
        <v>Mme Gerda Headstrong</v>
      </c>
      <c r="B17" s="4">
        <f>IF(Orders!B17="","",Orders!B17)</f>
        <v>390086</v>
      </c>
      <c r="C17" t="str">
        <f>IF(Orders!C17="","",Orders!C17)</f>
        <v>Tennent's Lager</v>
      </c>
      <c r="D17">
        <f>IF(Orders!D17="","",Orders!D17)</f>
        <v>8</v>
      </c>
      <c r="E17" t="str">
        <f>IF(Orders!E17="","",Orders!E17)</f>
        <v/>
      </c>
      <c r="F17" t="str">
        <f t="shared" si="0"/>
        <v>Gerda Headstrong</v>
      </c>
      <c r="G17" t="str">
        <f t="shared" si="1"/>
        <v>GerdaHeadstrong</v>
      </c>
      <c r="H17">
        <f>COUNTIFS(CALC_CUSTOMERS!F:F,CALC_ORDERS!G17)</f>
        <v>1</v>
      </c>
      <c r="I17" t="str">
        <f>INDEX(CALC_CUSTOMERS!D:D,MATCH(CALC_ORDERS!G17,CALC_CUSTOMERS!F:F,0))</f>
        <v>The Gigantic Pickaxe</v>
      </c>
      <c r="J17" t="str">
        <f>INDEX(CALC_CUSTOMERS!E:E,MATCH(CALC_ORDERS!G17,CALC_CUSTOMERS!F:F,0))</f>
        <v>BRIDGEFIELDS</v>
      </c>
      <c r="K17">
        <f>INDEX(Beer!C:C,MATCH(CALC_ORDERS!C17,Beer!B:B,0))</f>
        <v>0.8</v>
      </c>
      <c r="L17">
        <f t="shared" si="2"/>
        <v>6.4</v>
      </c>
      <c r="M17">
        <f t="shared" si="3"/>
        <v>0</v>
      </c>
      <c r="N17">
        <f t="shared" si="4"/>
        <v>6.4</v>
      </c>
      <c r="O17">
        <f t="shared" si="5"/>
        <v>1</v>
      </c>
      <c r="P17" t="str">
        <f t="shared" si="6"/>
        <v>T1</v>
      </c>
      <c r="Q17" t="str">
        <f t="shared" si="7"/>
        <v>M1</v>
      </c>
    </row>
    <row r="18" spans="1:17" x14ac:dyDescent="0.25">
      <c r="A18" t="str">
        <f>IF(Orders!A18="","",Orders!A18)</f>
        <v>Mr Timothy Puddifoot</v>
      </c>
      <c r="B18" s="4">
        <f>IF(Orders!B18="","",Orders!B18)</f>
        <v>390086</v>
      </c>
      <c r="C18" t="str">
        <f>IF(Orders!C18="","",Orders!C18)</f>
        <v>Mackeson Stout</v>
      </c>
      <c r="D18">
        <f>IF(Orders!D18="","",Orders!D18)</f>
        <v>13</v>
      </c>
      <c r="E18" t="str">
        <f>IF(Orders!E18="","",Orders!E18)</f>
        <v/>
      </c>
      <c r="F18" t="str">
        <f t="shared" si="0"/>
        <v>Timothy Puddifoot</v>
      </c>
      <c r="G18" t="str">
        <f t="shared" si="1"/>
        <v>TimothyPuddifoot</v>
      </c>
      <c r="H18">
        <f>COUNTIFS(CALC_CUSTOMERS!F:F,CALC_ORDERS!G18)</f>
        <v>1</v>
      </c>
      <c r="I18" t="str">
        <f>INDEX(CALC_CUSTOMERS!D:D,MATCH(CALC_ORDERS!G18,CALC_CUSTOMERS!F:F,0))</f>
        <v>The Faded Soup</v>
      </c>
      <c r="J18" t="str">
        <f>INDEX(CALC_CUSTOMERS!E:E,MATCH(CALC_ORDERS!G18,CALC_CUSTOMERS!F:F,0))</f>
        <v>HOBBITTON</v>
      </c>
      <c r="K18">
        <f>INDEX(Beer!C:C,MATCH(CALC_ORDERS!C18,Beer!B:B,0))</f>
        <v>1.5</v>
      </c>
      <c r="L18">
        <f t="shared" si="2"/>
        <v>19.5</v>
      </c>
      <c r="M18">
        <f t="shared" si="3"/>
        <v>0</v>
      </c>
      <c r="N18">
        <f t="shared" si="4"/>
        <v>19.5</v>
      </c>
      <c r="O18">
        <f t="shared" si="5"/>
        <v>1</v>
      </c>
      <c r="P18" t="str">
        <f t="shared" si="6"/>
        <v>T1</v>
      </c>
      <c r="Q18" t="str">
        <f t="shared" si="7"/>
        <v>M1</v>
      </c>
    </row>
    <row r="19" spans="1:17" x14ac:dyDescent="0.25">
      <c r="A19" t="str">
        <f>IF(Orders!A19="","",Orders!A19)</f>
        <v>Mme Monica Bramblethorn</v>
      </c>
      <c r="B19" s="4">
        <f>IF(Orders!B19="","",Orders!B19)</f>
        <v>390086</v>
      </c>
      <c r="C19" t="str">
        <f>IF(Orders!C19="","",Orders!C19)</f>
        <v>Boddingtons Bitter</v>
      </c>
      <c r="D19">
        <f>IF(Orders!D19="","",Orders!D19)</f>
        <v>2</v>
      </c>
      <c r="E19" t="str">
        <f>IF(Orders!E19="","",Orders!E19)</f>
        <v/>
      </c>
      <c r="F19" t="str">
        <f t="shared" si="0"/>
        <v>Monica Bramblethorn</v>
      </c>
      <c r="G19" t="str">
        <f t="shared" si="1"/>
        <v>MonicaBramblethorn</v>
      </c>
      <c r="H19">
        <f>COUNTIFS(CALC_CUSTOMERS!F:F,CALC_ORDERS!G19)</f>
        <v>1</v>
      </c>
      <c r="I19" t="str">
        <f>INDEX(CALC_CUSTOMERS!D:D,MATCH(CALC_ORDERS!G19,CALC_CUSTOMERS!F:F,0))</f>
        <v>The Infamous Skunk Bar</v>
      </c>
      <c r="J19" t="str">
        <f>INDEX(CALC_CUSTOMERS!E:E,MATCH(CALC_ORDERS!G19,CALC_CUSTOMERS!F:F,0))</f>
        <v>LITTLE DELVING</v>
      </c>
      <c r="K19">
        <f>INDEX(Beer!C:C,MATCH(CALC_ORDERS!C19,Beer!B:B,0))</f>
        <v>0.8</v>
      </c>
      <c r="L19">
        <f t="shared" si="2"/>
        <v>1.6</v>
      </c>
      <c r="M19">
        <f t="shared" si="3"/>
        <v>0</v>
      </c>
      <c r="N19">
        <f t="shared" si="4"/>
        <v>1.6</v>
      </c>
      <c r="O19">
        <f t="shared" si="5"/>
        <v>1</v>
      </c>
      <c r="P19" t="str">
        <f t="shared" si="6"/>
        <v>T1</v>
      </c>
      <c r="Q19" t="str">
        <f t="shared" si="7"/>
        <v>M1</v>
      </c>
    </row>
    <row r="20" spans="1:17" x14ac:dyDescent="0.25">
      <c r="A20" t="str">
        <f>IF(Orders!A20="","",Orders!A20)</f>
        <v>Mr Bruno Headstrong</v>
      </c>
      <c r="B20" s="4">
        <f>IF(Orders!B20="","",Orders!B20)</f>
        <v>390086</v>
      </c>
      <c r="C20" t="str">
        <f>IF(Orders!C20="","",Orders!C20)</f>
        <v>Tennent's Lager</v>
      </c>
      <c r="D20">
        <f>IF(Orders!D20="","",Orders!D20)</f>
        <v>16</v>
      </c>
      <c r="E20" t="str">
        <f>IF(Orders!E20="","",Orders!E20)</f>
        <v/>
      </c>
      <c r="F20" t="str">
        <f t="shared" si="0"/>
        <v>Bruno Headstrong</v>
      </c>
      <c r="G20" t="str">
        <f t="shared" si="1"/>
        <v>BrunoHeadstrong</v>
      </c>
      <c r="H20">
        <f>COUNTIFS(CALC_CUSTOMERS!F:F,CALC_ORDERS!G20)</f>
        <v>1</v>
      </c>
      <c r="I20" t="str">
        <f>INDEX(CALC_CUSTOMERS!D:D,MATCH(CALC_ORDERS!G20,CALC_CUSTOMERS!F:F,0))</f>
        <v>The Dire Captain Inn</v>
      </c>
      <c r="J20" t="str">
        <f>INDEX(CALC_CUSTOMERS!E:E,MATCH(CALC_ORDERS!G20,CALC_CUSTOMERS!F:F,0))</f>
        <v>HOBBITTON</v>
      </c>
      <c r="K20">
        <f>INDEX(Beer!C:C,MATCH(CALC_ORDERS!C20,Beer!B:B,0))</f>
        <v>0.8</v>
      </c>
      <c r="L20">
        <f t="shared" si="2"/>
        <v>12.8</v>
      </c>
      <c r="M20">
        <f t="shared" si="3"/>
        <v>0</v>
      </c>
      <c r="N20">
        <f t="shared" si="4"/>
        <v>12.8</v>
      </c>
      <c r="O20">
        <f t="shared" si="5"/>
        <v>1</v>
      </c>
      <c r="P20" t="str">
        <f t="shared" si="6"/>
        <v>T1</v>
      </c>
      <c r="Q20" t="str">
        <f t="shared" si="7"/>
        <v>M1</v>
      </c>
    </row>
    <row r="21" spans="1:17" x14ac:dyDescent="0.25">
      <c r="A21" t="str">
        <f>IF(Orders!A21="","",Orders!A21)</f>
        <v>Mlle Gunza Silentfoot</v>
      </c>
      <c r="B21" s="4">
        <f>IF(Orders!B21="","",Orders!B21)</f>
        <v>390087</v>
      </c>
      <c r="C21" t="str">
        <f>IF(Orders!C21="","",Orders!C21)</f>
        <v>Boddingtons Bitter</v>
      </c>
      <c r="D21">
        <f>IF(Orders!D21="","",Orders!D21)</f>
        <v>2</v>
      </c>
      <c r="E21" t="str">
        <f>IF(Orders!E21="","",Orders!E21)</f>
        <v/>
      </c>
      <c r="F21" t="str">
        <f t="shared" si="0"/>
        <v>Gunza Silentfoot</v>
      </c>
      <c r="G21" t="str">
        <f t="shared" si="1"/>
        <v>GunzaSilentfoot</v>
      </c>
      <c r="H21">
        <f>COUNTIFS(CALC_CUSTOMERS!F:F,CALC_ORDERS!G21)</f>
        <v>1</v>
      </c>
      <c r="I21" t="str">
        <f>INDEX(CALC_CUSTOMERS!D:D,MATCH(CALC_ORDERS!G21,CALC_CUSTOMERS!F:F,0))</f>
        <v>The Whimsical Baker Inn</v>
      </c>
      <c r="J21" t="str">
        <f>INDEX(CALC_CUSTOMERS!E:E,MATCH(CALC_ORDERS!G21,CALC_CUSTOMERS!F:F,0))</f>
        <v>BROKENBORINGS</v>
      </c>
      <c r="K21">
        <f>INDEX(Beer!C:C,MATCH(CALC_ORDERS!C21,Beer!B:B,0))</f>
        <v>0.8</v>
      </c>
      <c r="L21">
        <f t="shared" si="2"/>
        <v>1.6</v>
      </c>
      <c r="M21">
        <f t="shared" si="3"/>
        <v>0</v>
      </c>
      <c r="N21">
        <f t="shared" si="4"/>
        <v>1.6</v>
      </c>
      <c r="O21">
        <f t="shared" si="5"/>
        <v>1</v>
      </c>
      <c r="P21" t="str">
        <f t="shared" si="6"/>
        <v>T1</v>
      </c>
      <c r="Q21" t="str">
        <f t="shared" si="7"/>
        <v>M1</v>
      </c>
    </row>
    <row r="22" spans="1:17" x14ac:dyDescent="0.25">
      <c r="A22" t="str">
        <f>IF(Orders!A22="","",Orders!A22)</f>
        <v>Mme Cori Bilberry</v>
      </c>
      <c r="B22" s="4">
        <f>IF(Orders!B22="","",Orders!B22)</f>
        <v>390088</v>
      </c>
      <c r="C22" t="str">
        <f>IF(Orders!C22="","",Orders!C22)</f>
        <v>Foster's Lager</v>
      </c>
      <c r="D22">
        <f>IF(Orders!D22="","",Orders!D22)</f>
        <v>19</v>
      </c>
      <c r="E22" t="str">
        <f>IF(Orders!E22="","",Orders!E22)</f>
        <v/>
      </c>
      <c r="F22" t="str">
        <f t="shared" si="0"/>
        <v>Cori Bilberry</v>
      </c>
      <c r="G22" t="str">
        <f t="shared" si="1"/>
        <v>CoriBilberry</v>
      </c>
      <c r="H22">
        <f>COUNTIFS(CALC_CUSTOMERS!F:F,CALC_ORDERS!G22)</f>
        <v>1</v>
      </c>
      <c r="I22" t="str">
        <f>INDEX(CALC_CUSTOMERS!D:D,MATCH(CALC_ORDERS!G22,CALC_CUSTOMERS!F:F,0))</f>
        <v>The Crazy Swallow Inn</v>
      </c>
      <c r="J22" t="str">
        <f>INDEX(CALC_CUSTOMERS!E:E,MATCH(CALC_ORDERS!G22,CALC_CUSTOMERS!F:F,0))</f>
        <v>GREENFIELDS</v>
      </c>
      <c r="K22">
        <f>INDEX(Beer!C:C,MATCH(CALC_ORDERS!C22,Beer!B:B,0))</f>
        <v>0.7</v>
      </c>
      <c r="L22">
        <f t="shared" si="2"/>
        <v>13.299999999999999</v>
      </c>
      <c r="M22">
        <f t="shared" si="3"/>
        <v>0</v>
      </c>
      <c r="N22">
        <f t="shared" si="4"/>
        <v>13.299999999999999</v>
      </c>
      <c r="O22">
        <f t="shared" si="5"/>
        <v>1</v>
      </c>
      <c r="P22" t="str">
        <f t="shared" si="6"/>
        <v>T1</v>
      </c>
      <c r="Q22" t="str">
        <f t="shared" si="7"/>
        <v>M1</v>
      </c>
    </row>
    <row r="23" spans="1:17" x14ac:dyDescent="0.25">
      <c r="A23" t="str">
        <f>IF(Orders!A23="","",Orders!A23)</f>
        <v>Mlle Mantissa Gamwich</v>
      </c>
      <c r="B23" s="4">
        <f>IF(Orders!B23="","",Orders!B23)</f>
        <v>390088</v>
      </c>
      <c r="C23" t="str">
        <f>IF(Orders!C23="","",Orders!C23)</f>
        <v>Foster's Lager</v>
      </c>
      <c r="D23">
        <f>IF(Orders!D23="","",Orders!D23)</f>
        <v>11</v>
      </c>
      <c r="E23" t="str">
        <f>IF(Orders!E23="","",Orders!E23)</f>
        <v/>
      </c>
      <c r="F23" t="str">
        <f t="shared" si="0"/>
        <v>Mantissa Gamwich</v>
      </c>
      <c r="G23" t="str">
        <f t="shared" si="1"/>
        <v>MantissaGamwich</v>
      </c>
      <c r="H23">
        <f>COUNTIFS(CALC_CUSTOMERS!F:F,CALC_ORDERS!G23)</f>
        <v>1</v>
      </c>
      <c r="I23" t="str">
        <f>INDEX(CALC_CUSTOMERS!D:D,MATCH(CALC_ORDERS!G23,CALC_CUSTOMERS!F:F,0))</f>
        <v>The Gray Bat Inn</v>
      </c>
      <c r="J23" t="str">
        <f>INDEX(CALC_CUSTOMERS!E:E,MATCH(CALC_ORDERS!G23,CALC_CUSTOMERS!F:F,0))</f>
        <v>TUCKBOROUGH</v>
      </c>
      <c r="K23">
        <f>INDEX(Beer!C:C,MATCH(CALC_ORDERS!C23,Beer!B:B,0))</f>
        <v>0.7</v>
      </c>
      <c r="L23">
        <f t="shared" si="2"/>
        <v>7.6999999999999993</v>
      </c>
      <c r="M23">
        <f t="shared" si="3"/>
        <v>0</v>
      </c>
      <c r="N23">
        <f t="shared" si="4"/>
        <v>7.6999999999999993</v>
      </c>
      <c r="O23">
        <f t="shared" si="5"/>
        <v>1</v>
      </c>
      <c r="P23" t="str">
        <f t="shared" si="6"/>
        <v>T1</v>
      </c>
      <c r="Q23" t="str">
        <f t="shared" si="7"/>
        <v>M1</v>
      </c>
    </row>
    <row r="24" spans="1:17" x14ac:dyDescent="0.25">
      <c r="A24" t="str">
        <f>IF(Orders!A24="","",Orders!A24)</f>
        <v>Mr Wazo Sackville-Baggins</v>
      </c>
      <c r="B24" s="4">
        <f>IF(Orders!B24="","",Orders!B24)</f>
        <v>390088</v>
      </c>
      <c r="C24" t="str">
        <f>IF(Orders!C24="","",Orders!C24)</f>
        <v>McEwan's</v>
      </c>
      <c r="D24">
        <f>IF(Orders!D24="","",Orders!D24)</f>
        <v>19</v>
      </c>
      <c r="E24" t="str">
        <f>IF(Orders!E24="","",Orders!E24)</f>
        <v/>
      </c>
      <c r="F24" t="str">
        <f t="shared" si="0"/>
        <v>Wazo Sackville-Baggins</v>
      </c>
      <c r="G24" t="str">
        <f t="shared" si="1"/>
        <v>WazoSackvilleBaggins</v>
      </c>
      <c r="H24">
        <f>COUNTIFS(CALC_CUSTOMERS!F:F,CALC_ORDERS!G24)</f>
        <v>1</v>
      </c>
      <c r="I24" t="str">
        <f>INDEX(CALC_CUSTOMERS!D:D,MATCH(CALC_ORDERS!G24,CALC_CUSTOMERS!F:F,0))</f>
        <v>The Imaginary Moon</v>
      </c>
      <c r="J24" t="str">
        <f>INDEX(CALC_CUSTOMERS!E:E,MATCH(CALC_ORDERS!G24,CALC_CUSTOMERS!F:F,0))</f>
        <v>TUCKBOROUGH</v>
      </c>
      <c r="K24">
        <f>INDEX(Beer!C:C,MATCH(CALC_ORDERS!C24,Beer!B:B,0))</f>
        <v>1</v>
      </c>
      <c r="L24">
        <f t="shared" si="2"/>
        <v>19</v>
      </c>
      <c r="M24">
        <f t="shared" si="3"/>
        <v>0</v>
      </c>
      <c r="N24">
        <f t="shared" si="4"/>
        <v>19</v>
      </c>
      <c r="O24">
        <f t="shared" si="5"/>
        <v>1</v>
      </c>
      <c r="P24" t="str">
        <f t="shared" si="6"/>
        <v>T1</v>
      </c>
      <c r="Q24" t="str">
        <f t="shared" si="7"/>
        <v>M1</v>
      </c>
    </row>
    <row r="25" spans="1:17" x14ac:dyDescent="0.25">
      <c r="A25" t="str">
        <f>IF(Orders!A25="","",Orders!A25)</f>
        <v>Mr Bavo Barrowes</v>
      </c>
      <c r="B25" s="4">
        <f>IF(Orders!B25="","",Orders!B25)</f>
        <v>390088</v>
      </c>
      <c r="C25" t="str">
        <f>IF(Orders!C25="","",Orders!C25)</f>
        <v>Boddingtons Bitter</v>
      </c>
      <c r="D25">
        <f>IF(Orders!D25="","",Orders!D25)</f>
        <v>18</v>
      </c>
      <c r="E25" t="str">
        <f>IF(Orders!E25="","",Orders!E25)</f>
        <v/>
      </c>
      <c r="F25" t="str">
        <f t="shared" si="0"/>
        <v>Bavo Barrowes</v>
      </c>
      <c r="G25" t="str">
        <f t="shared" si="1"/>
        <v>BavoBarrowes</v>
      </c>
      <c r="H25">
        <f>COUNTIFS(CALC_CUSTOMERS!F:F,CALC_ORDERS!G25)</f>
        <v>1</v>
      </c>
      <c r="I25" t="str">
        <f>INDEX(CALC_CUSTOMERS!D:D,MATCH(CALC_ORDERS!G25,CALC_CUSTOMERS!F:F,0))</f>
        <v>The Educated Giant</v>
      </c>
      <c r="J25" t="str">
        <f>INDEX(CALC_CUSTOMERS!E:E,MATCH(CALC_ORDERS!G25,CALC_CUSTOMERS!F:F,0))</f>
        <v>GREEN HILL COUNTRY</v>
      </c>
      <c r="K25">
        <f>INDEX(Beer!C:C,MATCH(CALC_ORDERS!C25,Beer!B:B,0))</f>
        <v>0.8</v>
      </c>
      <c r="L25">
        <f t="shared" si="2"/>
        <v>14.4</v>
      </c>
      <c r="M25">
        <f t="shared" si="3"/>
        <v>0</v>
      </c>
      <c r="N25">
        <f t="shared" si="4"/>
        <v>14.4</v>
      </c>
      <c r="O25">
        <f t="shared" si="5"/>
        <v>1</v>
      </c>
      <c r="P25" t="str">
        <f t="shared" si="6"/>
        <v>T1</v>
      </c>
      <c r="Q25" t="str">
        <f t="shared" si="7"/>
        <v>M1</v>
      </c>
    </row>
    <row r="26" spans="1:17" x14ac:dyDescent="0.25">
      <c r="A26" t="str">
        <f>IF(Orders!A26="","",Orders!A26)</f>
        <v>Mlle Cheryl Knotwise</v>
      </c>
      <c r="B26" s="4">
        <f>IF(Orders!B26="","",Orders!B26)</f>
        <v>390088</v>
      </c>
      <c r="C26" t="str">
        <f>IF(Orders!C26="","",Orders!C26)</f>
        <v>Mackeson Stout</v>
      </c>
      <c r="D26">
        <f>IF(Orders!D26="","",Orders!D26)</f>
        <v>9</v>
      </c>
      <c r="E26" t="str">
        <f>IF(Orders!E26="","",Orders!E26)</f>
        <v/>
      </c>
      <c r="F26" t="str">
        <f t="shared" si="0"/>
        <v>Cheryl Knotwise</v>
      </c>
      <c r="G26" t="str">
        <f t="shared" si="1"/>
        <v>CherylKnotwise</v>
      </c>
      <c r="H26">
        <f>COUNTIFS(CALC_CUSTOMERS!F:F,CALC_ORDERS!G26)</f>
        <v>1</v>
      </c>
      <c r="I26" t="str">
        <f>INDEX(CALC_CUSTOMERS!D:D,MATCH(CALC_ORDERS!G26,CALC_CUSTOMERS!F:F,0))</f>
        <v>The Excited Glass Tavern</v>
      </c>
      <c r="J26" t="str">
        <f>INDEX(CALC_CUSTOMERS!E:E,MATCH(CALC_ORDERS!G26,CALC_CUSTOMERS!F:F,0))</f>
        <v>BUCKLAND</v>
      </c>
      <c r="K26">
        <f>INDEX(Beer!C:C,MATCH(CALC_ORDERS!C26,Beer!B:B,0))</f>
        <v>1.5</v>
      </c>
      <c r="L26">
        <f t="shared" si="2"/>
        <v>13.5</v>
      </c>
      <c r="M26">
        <f t="shared" si="3"/>
        <v>0</v>
      </c>
      <c r="N26">
        <f t="shared" si="4"/>
        <v>13.5</v>
      </c>
      <c r="O26">
        <f t="shared" si="5"/>
        <v>1</v>
      </c>
      <c r="P26" t="str">
        <f t="shared" si="6"/>
        <v>T1</v>
      </c>
      <c r="Q26" t="str">
        <f t="shared" si="7"/>
        <v>M1</v>
      </c>
    </row>
    <row r="27" spans="1:17" x14ac:dyDescent="0.25">
      <c r="A27" t="str">
        <f>IF(Orders!A27="","",Orders!A27)</f>
        <v>Mr Hamilcar Mugwort</v>
      </c>
      <c r="B27" s="4">
        <f>IF(Orders!B27="","",Orders!B27)</f>
        <v>390089</v>
      </c>
      <c r="C27" t="str">
        <f>IF(Orders!C27="","",Orders!C27)</f>
        <v>Boddingtons Bitter</v>
      </c>
      <c r="D27">
        <f>IF(Orders!D27="","",Orders!D27)</f>
        <v>1</v>
      </c>
      <c r="E27" t="str">
        <f>IF(Orders!E27="","",Orders!E27)</f>
        <v/>
      </c>
      <c r="F27" t="str">
        <f t="shared" si="0"/>
        <v>Hamilcar Mugwort</v>
      </c>
      <c r="G27" t="str">
        <f t="shared" si="1"/>
        <v>HamilcarMugwort</v>
      </c>
      <c r="H27">
        <f>COUNTIFS(CALC_CUSTOMERS!F:F,CALC_ORDERS!G27)</f>
        <v>1</v>
      </c>
      <c r="I27" t="str">
        <f>INDEX(CALC_CUSTOMERS!D:D,MATCH(CALC_ORDERS!G27,CALC_CUSTOMERS!F:F,0))</f>
        <v>The Greasy Triangle</v>
      </c>
      <c r="J27" t="str">
        <f>INDEX(CALC_CUSTOMERS!E:E,MATCH(CALC_ORDERS!G27,CALC_CUSTOMERS!F:F,0))</f>
        <v>HOBBITTON</v>
      </c>
      <c r="K27">
        <f>INDEX(Beer!C:C,MATCH(CALC_ORDERS!C27,Beer!B:B,0))</f>
        <v>0.8</v>
      </c>
      <c r="L27">
        <f t="shared" si="2"/>
        <v>0.8</v>
      </c>
      <c r="M27">
        <f t="shared" si="3"/>
        <v>0</v>
      </c>
      <c r="N27">
        <f t="shared" si="4"/>
        <v>0.8</v>
      </c>
      <c r="O27">
        <f t="shared" si="5"/>
        <v>1</v>
      </c>
      <c r="P27" t="str">
        <f t="shared" si="6"/>
        <v>T1</v>
      </c>
      <c r="Q27" t="str">
        <f t="shared" si="7"/>
        <v>M1</v>
      </c>
    </row>
    <row r="28" spans="1:17" x14ac:dyDescent="0.25">
      <c r="A28" t="str">
        <f>IF(Orders!A28="","",Orders!A28)</f>
        <v>Mr Hartnid Fallohide</v>
      </c>
      <c r="B28" s="4">
        <f>IF(Orders!B28="","",Orders!B28)</f>
        <v>390089</v>
      </c>
      <c r="C28" t="str">
        <f>IF(Orders!C28="","",Orders!C28)</f>
        <v>Newcastle Brown Ale</v>
      </c>
      <c r="D28">
        <f>IF(Orders!D28="","",Orders!D28)</f>
        <v>16</v>
      </c>
      <c r="E28" t="str">
        <f>IF(Orders!E28="","",Orders!E28)</f>
        <v/>
      </c>
      <c r="F28" t="str">
        <f t="shared" si="0"/>
        <v>Hartnid Fallohide</v>
      </c>
      <c r="G28" t="str">
        <f t="shared" si="1"/>
        <v>HartnidFallohide</v>
      </c>
      <c r="H28">
        <f>COUNTIFS(CALC_CUSTOMERS!F:F,CALC_ORDERS!G28)</f>
        <v>1</v>
      </c>
      <c r="I28" t="str">
        <f>INDEX(CALC_CUSTOMERS!D:D,MATCH(CALC_ORDERS!G28,CALC_CUSTOMERS!F:F,0))</f>
        <v>The False Sheep</v>
      </c>
      <c r="J28" t="str">
        <f>INDEX(CALC_CUSTOMERS!E:E,MATCH(CALC_ORDERS!G28,CALC_CUSTOMERS!F:F,0))</f>
        <v>BROKENBORINGS</v>
      </c>
      <c r="K28">
        <f>INDEX(Beer!C:C,MATCH(CALC_ORDERS!C28,Beer!B:B,0))</f>
        <v>1</v>
      </c>
      <c r="L28">
        <f t="shared" si="2"/>
        <v>16</v>
      </c>
      <c r="M28">
        <f t="shared" si="3"/>
        <v>0</v>
      </c>
      <c r="N28">
        <f t="shared" si="4"/>
        <v>16</v>
      </c>
      <c r="O28">
        <f t="shared" si="5"/>
        <v>1</v>
      </c>
      <c r="P28" t="str">
        <f t="shared" si="6"/>
        <v>T1</v>
      </c>
      <c r="Q28" t="str">
        <f t="shared" si="7"/>
        <v>M1</v>
      </c>
    </row>
    <row r="29" spans="1:17" x14ac:dyDescent="0.25">
      <c r="A29" t="str">
        <f>IF(Orders!A29="","",Orders!A29)</f>
        <v>Mlle Ermentrudis Chubb</v>
      </c>
      <c r="B29" s="4">
        <f>IF(Orders!B29="","",Orders!B29)</f>
        <v>390090</v>
      </c>
      <c r="C29" t="str">
        <f>IF(Orders!C29="","",Orders!C29)</f>
        <v>Draught Bass</v>
      </c>
      <c r="D29">
        <f>IF(Orders!D29="","",Orders!D29)</f>
        <v>11</v>
      </c>
      <c r="E29" t="str">
        <f>IF(Orders!E29="","",Orders!E29)</f>
        <v/>
      </c>
      <c r="F29" t="str">
        <f t="shared" si="0"/>
        <v>Ermentrudis Chubb</v>
      </c>
      <c r="G29" t="str">
        <f t="shared" si="1"/>
        <v>ErmentrudisChubb</v>
      </c>
      <c r="H29">
        <f>COUNTIFS(CALC_CUSTOMERS!F:F,CALC_ORDERS!G29)</f>
        <v>1</v>
      </c>
      <c r="I29" t="str">
        <f>INDEX(CALC_CUSTOMERS!D:D,MATCH(CALC_ORDERS!G29,CALC_CUSTOMERS!F:F,0))</f>
        <v>The Sour Lobster Pub</v>
      </c>
      <c r="J29" t="str">
        <f>INDEX(CALC_CUSTOMERS!E:E,MATCH(CALC_ORDERS!G29,CALC_CUSTOMERS!F:F,0))</f>
        <v>BREE</v>
      </c>
      <c r="K29">
        <f>INDEX(Beer!C:C,MATCH(CALC_ORDERS!C29,Beer!B:B,0))</f>
        <v>1.2</v>
      </c>
      <c r="L29">
        <f t="shared" si="2"/>
        <v>13.2</v>
      </c>
      <c r="M29">
        <f t="shared" si="3"/>
        <v>0</v>
      </c>
      <c r="N29">
        <f t="shared" si="4"/>
        <v>13.2</v>
      </c>
      <c r="O29">
        <f t="shared" si="5"/>
        <v>1</v>
      </c>
      <c r="P29" t="str">
        <f t="shared" si="6"/>
        <v>T1</v>
      </c>
      <c r="Q29" t="str">
        <f t="shared" si="7"/>
        <v>M1</v>
      </c>
    </row>
    <row r="30" spans="1:17" x14ac:dyDescent="0.25">
      <c r="A30" t="str">
        <f>IF(Orders!A30="","",Orders!A30)</f>
        <v>Mr Ouüs Fallohide</v>
      </c>
      <c r="B30" s="4">
        <f>IF(Orders!B30="","",Orders!B30)</f>
        <v>390090</v>
      </c>
      <c r="C30" t="str">
        <f>IF(Orders!C30="","",Orders!C30)</f>
        <v>Old Speckled Hen</v>
      </c>
      <c r="D30">
        <f>IF(Orders!D30="","",Orders!D30)</f>
        <v>19</v>
      </c>
      <c r="E30" t="str">
        <f>IF(Orders!E30="","",Orders!E30)</f>
        <v/>
      </c>
      <c r="F30" t="str">
        <f t="shared" si="0"/>
        <v>Ouüs Fallohide</v>
      </c>
      <c r="G30" t="str">
        <f t="shared" si="1"/>
        <v>OuusFallohide</v>
      </c>
      <c r="H30">
        <f>COUNTIFS(CALC_CUSTOMERS!F:F,CALC_ORDERS!G30)</f>
        <v>1</v>
      </c>
      <c r="I30" t="str">
        <f>INDEX(CALC_CUSTOMERS!D:D,MATCH(CALC_ORDERS!G30,CALC_CUSTOMERS!F:F,0))</f>
        <v>The Tacky Troll</v>
      </c>
      <c r="J30" t="str">
        <f>INDEX(CALC_CUSTOMERS!E:E,MATCH(CALC_ORDERS!G30,CALC_CUSTOMERS!F:F,0))</f>
        <v>BRIDGEFIELDS</v>
      </c>
      <c r="K30">
        <f>INDEX(Beer!C:C,MATCH(CALC_ORDERS!C30,Beer!B:B,0))</f>
        <v>1.1000000000000001</v>
      </c>
      <c r="L30">
        <f t="shared" si="2"/>
        <v>20.900000000000002</v>
      </c>
      <c r="M30">
        <f t="shared" si="3"/>
        <v>0</v>
      </c>
      <c r="N30">
        <f t="shared" si="4"/>
        <v>20.900000000000002</v>
      </c>
      <c r="O30">
        <f t="shared" si="5"/>
        <v>1</v>
      </c>
      <c r="P30" t="str">
        <f t="shared" si="6"/>
        <v>T1</v>
      </c>
      <c r="Q30" t="str">
        <f t="shared" si="7"/>
        <v>M1</v>
      </c>
    </row>
    <row r="31" spans="1:17" x14ac:dyDescent="0.25">
      <c r="A31" t="str">
        <f>IF(Orders!A31="","",Orders!A31)</f>
        <v>Mr Adalolf Lothran</v>
      </c>
      <c r="B31" s="4">
        <f>IF(Orders!B31="","",Orders!B31)</f>
        <v>390090</v>
      </c>
      <c r="C31" t="str">
        <f>IF(Orders!C31="","",Orders!C31)</f>
        <v>McEwan's</v>
      </c>
      <c r="D31">
        <f>IF(Orders!D31="","",Orders!D31)</f>
        <v>17</v>
      </c>
      <c r="E31" t="str">
        <f>IF(Orders!E31="","",Orders!E31)</f>
        <v/>
      </c>
      <c r="F31" t="str">
        <f t="shared" si="0"/>
        <v>Adalolf Lothran</v>
      </c>
      <c r="G31" t="str">
        <f t="shared" si="1"/>
        <v>AdalolfLothran</v>
      </c>
      <c r="H31">
        <f>COUNTIFS(CALC_CUSTOMERS!F:F,CALC_ORDERS!G31)</f>
        <v>1</v>
      </c>
      <c r="I31" t="str">
        <f>INDEX(CALC_CUSTOMERS!D:D,MATCH(CALC_ORDERS!G31,CALC_CUSTOMERS!F:F,0))</f>
        <v>The Infamous Rat Tavern</v>
      </c>
      <c r="J31" t="str">
        <f>INDEX(CALC_CUSTOMERS!E:E,MATCH(CALC_ORDERS!G31,CALC_CUSTOMERS!F:F,0))</f>
        <v>BREE</v>
      </c>
      <c r="K31">
        <f>INDEX(Beer!C:C,MATCH(CALC_ORDERS!C31,Beer!B:B,0))</f>
        <v>1</v>
      </c>
      <c r="L31">
        <f t="shared" si="2"/>
        <v>17</v>
      </c>
      <c r="M31">
        <f t="shared" si="3"/>
        <v>0</v>
      </c>
      <c r="N31">
        <f t="shared" si="4"/>
        <v>17</v>
      </c>
      <c r="O31">
        <f t="shared" si="5"/>
        <v>1</v>
      </c>
      <c r="P31" t="str">
        <f t="shared" si="6"/>
        <v>T1</v>
      </c>
      <c r="Q31" t="str">
        <f t="shared" si="7"/>
        <v>M1</v>
      </c>
    </row>
    <row r="32" spans="1:17" x14ac:dyDescent="0.25">
      <c r="A32" t="str">
        <f>IF(Orders!A32="","",Orders!A32)</f>
        <v>Mlle Vulfegundis Thornburrow</v>
      </c>
      <c r="B32" s="4">
        <f>IF(Orders!B32="","",Orders!B32)</f>
        <v>390090</v>
      </c>
      <c r="C32" t="str">
        <f>IF(Orders!C32="","",Orders!C32)</f>
        <v>Tennent's Super</v>
      </c>
      <c r="D32">
        <f>IF(Orders!D32="","",Orders!D32)</f>
        <v>15</v>
      </c>
      <c r="E32" t="str">
        <f>IF(Orders!E32="","",Orders!E32)</f>
        <v/>
      </c>
      <c r="F32" t="str">
        <f t="shared" si="0"/>
        <v>Vulfegundis Thornburrow</v>
      </c>
      <c r="G32" t="str">
        <f t="shared" si="1"/>
        <v>VulfegundisThornburrow</v>
      </c>
      <c r="H32">
        <f>COUNTIFS(CALC_CUSTOMERS!F:F,CALC_ORDERS!G32)</f>
        <v>1</v>
      </c>
      <c r="I32" t="str">
        <f>INDEX(CALC_CUSTOMERS!D:D,MATCH(CALC_ORDERS!G32,CALC_CUSTOMERS!F:F,0))</f>
        <v>The Painful Lavender Tavern</v>
      </c>
      <c r="J32" t="str">
        <f>INDEX(CALC_CUSTOMERS!E:E,MATCH(CALC_ORDERS!G32,CALC_CUSTOMERS!F:F,0))</f>
        <v>LITTLE DELVING</v>
      </c>
      <c r="K32">
        <f>INDEX(Beer!C:C,MATCH(CALC_ORDERS!C32,Beer!B:B,0))</f>
        <v>0.9</v>
      </c>
      <c r="L32">
        <f t="shared" si="2"/>
        <v>13.5</v>
      </c>
      <c r="M32">
        <f t="shared" si="3"/>
        <v>0</v>
      </c>
      <c r="N32">
        <f t="shared" si="4"/>
        <v>13.5</v>
      </c>
      <c r="O32">
        <f t="shared" si="5"/>
        <v>1</v>
      </c>
      <c r="P32" t="str">
        <f t="shared" si="6"/>
        <v>T1</v>
      </c>
      <c r="Q32" t="str">
        <f t="shared" si="7"/>
        <v>M1</v>
      </c>
    </row>
    <row r="33" spans="1:17" x14ac:dyDescent="0.25">
      <c r="A33" t="str">
        <f>IF(Orders!A33="","",Orders!A33)</f>
        <v>Mme Tiffany Brown</v>
      </c>
      <c r="B33" s="4">
        <f>IF(Orders!B33="","",Orders!B33)</f>
        <v>390090</v>
      </c>
      <c r="C33" t="str">
        <f>IF(Orders!C33="","",Orders!C33)</f>
        <v>Newcastle Brown Ale</v>
      </c>
      <c r="D33">
        <f>IF(Orders!D33="","",Orders!D33)</f>
        <v>14</v>
      </c>
      <c r="E33" t="str">
        <f>IF(Orders!E33="","",Orders!E33)</f>
        <v/>
      </c>
      <c r="F33" t="str">
        <f t="shared" si="0"/>
        <v>Tiffany Brown</v>
      </c>
      <c r="G33" t="str">
        <f t="shared" si="1"/>
        <v>TiffanyBrown</v>
      </c>
      <c r="H33">
        <f>COUNTIFS(CALC_CUSTOMERS!F:F,CALC_ORDERS!G33)</f>
        <v>1</v>
      </c>
      <c r="I33" t="str">
        <f>INDEX(CALC_CUSTOMERS!D:D,MATCH(CALC_ORDERS!G33,CALC_CUSTOMERS!F:F,0))</f>
        <v>The Blushing Dragon Tavern</v>
      </c>
      <c r="J33" t="str">
        <f>INDEX(CALC_CUSTOMERS!E:E,MATCH(CALC_ORDERS!G33,CALC_CUSTOMERS!F:F,0))</f>
        <v>HOBBITTON</v>
      </c>
      <c r="K33">
        <f>INDEX(Beer!C:C,MATCH(CALC_ORDERS!C33,Beer!B:B,0))</f>
        <v>1</v>
      </c>
      <c r="L33">
        <f t="shared" si="2"/>
        <v>14</v>
      </c>
      <c r="M33">
        <f t="shared" si="3"/>
        <v>0</v>
      </c>
      <c r="N33">
        <f t="shared" si="4"/>
        <v>14</v>
      </c>
      <c r="O33">
        <f t="shared" si="5"/>
        <v>1</v>
      </c>
      <c r="P33" t="str">
        <f t="shared" si="6"/>
        <v>T1</v>
      </c>
      <c r="Q33" t="str">
        <f t="shared" si="7"/>
        <v>M1</v>
      </c>
    </row>
    <row r="34" spans="1:17" x14ac:dyDescent="0.25">
      <c r="A34" t="str">
        <f>IF(Orders!A34="","",Orders!A34)</f>
        <v>Mr Pepin Townsend</v>
      </c>
      <c r="B34" s="4">
        <f>IF(Orders!B34="","",Orders!B34)</f>
        <v>390091</v>
      </c>
      <c r="C34" t="str">
        <f>IF(Orders!C34="","",Orders!C34)</f>
        <v>Tennent's Super</v>
      </c>
      <c r="D34">
        <f>IF(Orders!D34="","",Orders!D34)</f>
        <v>19</v>
      </c>
      <c r="E34" t="str">
        <f>IF(Orders!E34="","",Orders!E34)</f>
        <v/>
      </c>
      <c r="F34" t="str">
        <f t="shared" si="0"/>
        <v>Pepin Townsend</v>
      </c>
      <c r="G34" t="str">
        <f t="shared" si="1"/>
        <v>PepinTownsend</v>
      </c>
      <c r="H34">
        <f>COUNTIFS(CALC_CUSTOMERS!F:F,CALC_ORDERS!G34)</f>
        <v>1</v>
      </c>
      <c r="I34" t="str">
        <f>INDEX(CALC_CUSTOMERS!D:D,MATCH(CALC_ORDERS!G34,CALC_CUSTOMERS!F:F,0))</f>
        <v>The Grateful Swallow</v>
      </c>
      <c r="J34" t="str">
        <f>INDEX(CALC_CUSTOMERS!E:E,MATCH(CALC_ORDERS!G34,CALC_CUSTOMERS!F:F,0))</f>
        <v>TUCKBOROUGH</v>
      </c>
      <c r="K34">
        <f>INDEX(Beer!C:C,MATCH(CALC_ORDERS!C34,Beer!B:B,0))</f>
        <v>0.9</v>
      </c>
      <c r="L34">
        <f t="shared" si="2"/>
        <v>17.100000000000001</v>
      </c>
      <c r="M34">
        <f t="shared" si="3"/>
        <v>0</v>
      </c>
      <c r="N34">
        <f t="shared" si="4"/>
        <v>17.100000000000001</v>
      </c>
      <c r="O34">
        <f t="shared" si="5"/>
        <v>1</v>
      </c>
      <c r="P34" t="str">
        <f t="shared" si="6"/>
        <v>T1</v>
      </c>
      <c r="Q34" t="str">
        <f t="shared" si="7"/>
        <v>M1</v>
      </c>
    </row>
    <row r="35" spans="1:17" x14ac:dyDescent="0.25">
      <c r="A35" t="str">
        <f>IF(Orders!A35="","",Orders!A35)</f>
        <v>Mme Basina  Tunnelly</v>
      </c>
      <c r="B35" s="4">
        <f>IF(Orders!B35="","",Orders!B35)</f>
        <v>390091</v>
      </c>
      <c r="C35" t="str">
        <f>IF(Orders!C35="","",Orders!C35)</f>
        <v>Foster's Lager</v>
      </c>
      <c r="D35">
        <f>IF(Orders!D35="","",Orders!D35)</f>
        <v>19</v>
      </c>
      <c r="E35" t="str">
        <f>IF(Orders!E35="","",Orders!E35)</f>
        <v/>
      </c>
      <c r="F35" t="str">
        <f t="shared" si="0"/>
        <v>Basina  Tunnelly</v>
      </c>
      <c r="G35" t="str">
        <f t="shared" si="1"/>
        <v>BasinaTunnelly</v>
      </c>
      <c r="H35">
        <f>COUNTIFS(CALC_CUSTOMERS!F:F,CALC_ORDERS!G35)</f>
        <v>1</v>
      </c>
      <c r="I35" t="str">
        <f>INDEX(CALC_CUSTOMERS!D:D,MATCH(CALC_ORDERS!G35,CALC_CUSTOMERS!F:F,0))</f>
        <v>The Blushing Caterpillar</v>
      </c>
      <c r="J35" t="str">
        <f>INDEX(CALC_CUSTOMERS!E:E,MATCH(CALC_ORDERS!G35,CALC_CUSTOMERS!F:F,0))</f>
        <v>TUCKBOROUGH</v>
      </c>
      <c r="K35">
        <f>INDEX(Beer!C:C,MATCH(CALC_ORDERS!C35,Beer!B:B,0))</f>
        <v>0.7</v>
      </c>
      <c r="L35">
        <f t="shared" si="2"/>
        <v>13.299999999999999</v>
      </c>
      <c r="M35">
        <f t="shared" si="3"/>
        <v>0</v>
      </c>
      <c r="N35">
        <f t="shared" si="4"/>
        <v>13.299999999999999</v>
      </c>
      <c r="O35">
        <f t="shared" si="5"/>
        <v>1</v>
      </c>
      <c r="P35" t="str">
        <f t="shared" si="6"/>
        <v>T1</v>
      </c>
      <c r="Q35" t="str">
        <f t="shared" si="7"/>
        <v>M1</v>
      </c>
    </row>
    <row r="36" spans="1:17" x14ac:dyDescent="0.25">
      <c r="A36" t="str">
        <f>IF(Orders!A36="","",Orders!A36)</f>
        <v>Mr Lambert Underburrow</v>
      </c>
      <c r="B36" s="4">
        <f>IF(Orders!B36="","",Orders!B36)</f>
        <v>390091</v>
      </c>
      <c r="C36" t="str">
        <f>IF(Orders!C36="","",Orders!C36)</f>
        <v>Tennent's Super</v>
      </c>
      <c r="D36">
        <f>IF(Orders!D36="","",Orders!D36)</f>
        <v>2</v>
      </c>
      <c r="E36" t="str">
        <f>IF(Orders!E36="","",Orders!E36)</f>
        <v/>
      </c>
      <c r="F36" t="str">
        <f t="shared" si="0"/>
        <v>Lambert Underburrow</v>
      </c>
      <c r="G36" t="str">
        <f t="shared" si="1"/>
        <v>LambertUnderburrow</v>
      </c>
      <c r="H36">
        <f>COUNTIFS(CALC_CUSTOMERS!F:F,CALC_ORDERS!G36)</f>
        <v>1</v>
      </c>
      <c r="I36" t="str">
        <f>INDEX(CALC_CUSTOMERS!D:D,MATCH(CALC_ORDERS!G36,CALC_CUSTOMERS!F:F,0))</f>
        <v>The Bumpy Battleaxe</v>
      </c>
      <c r="J36" t="str">
        <f>INDEX(CALC_CUSTOMERS!E:E,MATCH(CALC_ORDERS!G36,CALC_CUSTOMERS!F:F,0))</f>
        <v>BROKENBORINGS</v>
      </c>
      <c r="K36">
        <f>INDEX(Beer!C:C,MATCH(CALC_ORDERS!C36,Beer!B:B,0))</f>
        <v>0.9</v>
      </c>
      <c r="L36">
        <f t="shared" si="2"/>
        <v>1.8</v>
      </c>
      <c r="M36">
        <f t="shared" si="3"/>
        <v>0</v>
      </c>
      <c r="N36">
        <f t="shared" si="4"/>
        <v>1.8</v>
      </c>
      <c r="O36">
        <f t="shared" si="5"/>
        <v>1</v>
      </c>
      <c r="P36" t="str">
        <f t="shared" si="6"/>
        <v>T1</v>
      </c>
      <c r="Q36" t="str">
        <f t="shared" si="7"/>
        <v>M1</v>
      </c>
    </row>
    <row r="37" spans="1:17" x14ac:dyDescent="0.25">
      <c r="A37" t="str">
        <f>IF(Orders!A37="","",Orders!A37)</f>
        <v>Mme Gundrada Boffin</v>
      </c>
      <c r="B37" s="4">
        <f>IF(Orders!B37="","",Orders!B37)</f>
        <v>390092</v>
      </c>
      <c r="C37" t="str">
        <f>IF(Orders!C37="","",Orders!C37)</f>
        <v>Mackeson Stout</v>
      </c>
      <c r="D37">
        <f>IF(Orders!D37="","",Orders!D37)</f>
        <v>7</v>
      </c>
      <c r="E37" t="str">
        <f>IF(Orders!E37="","",Orders!E37)</f>
        <v/>
      </c>
      <c r="F37" t="str">
        <f t="shared" si="0"/>
        <v>Gundrada Boffin</v>
      </c>
      <c r="G37" t="str">
        <f t="shared" si="1"/>
        <v>GundradaBoffin</v>
      </c>
      <c r="H37">
        <f>COUNTIFS(CALC_CUSTOMERS!F:F,CALC_ORDERS!G37)</f>
        <v>1</v>
      </c>
      <c r="I37" t="str">
        <f>INDEX(CALC_CUSTOMERS!D:D,MATCH(CALC_ORDERS!G37,CALC_CUSTOMERS!F:F,0))</f>
        <v>The Thundering Spoon Inn</v>
      </c>
      <c r="J37" t="str">
        <f>INDEX(CALC_CUSTOMERS!E:E,MATCH(CALC_ORDERS!G37,CALC_CUSTOMERS!F:F,0))</f>
        <v>BREE</v>
      </c>
      <c r="K37">
        <f>INDEX(Beer!C:C,MATCH(CALC_ORDERS!C37,Beer!B:B,0))</f>
        <v>1.5</v>
      </c>
      <c r="L37">
        <f t="shared" si="2"/>
        <v>10.5</v>
      </c>
      <c r="M37">
        <f t="shared" si="3"/>
        <v>0</v>
      </c>
      <c r="N37">
        <f t="shared" si="4"/>
        <v>10.5</v>
      </c>
      <c r="O37">
        <f t="shared" si="5"/>
        <v>1</v>
      </c>
      <c r="P37" t="str">
        <f t="shared" si="6"/>
        <v>T1</v>
      </c>
      <c r="Q37" t="str">
        <f t="shared" si="7"/>
        <v>M1</v>
      </c>
    </row>
    <row r="38" spans="1:17" x14ac:dyDescent="0.25">
      <c r="A38" t="str">
        <f>IF(Orders!A38="","",Orders!A38)</f>
        <v>Mme Jenna Butcher</v>
      </c>
      <c r="B38" s="4">
        <f>IF(Orders!B38="","",Orders!B38)</f>
        <v>390092</v>
      </c>
      <c r="C38" t="str">
        <f>IF(Orders!C38="","",Orders!C38)</f>
        <v>McEwan's</v>
      </c>
      <c r="D38">
        <f>IF(Orders!D38="","",Orders!D38)</f>
        <v>5</v>
      </c>
      <c r="E38" t="str">
        <f>IF(Orders!E38="","",Orders!E38)</f>
        <v/>
      </c>
      <c r="F38" t="str">
        <f t="shared" si="0"/>
        <v>Jenna Butcher</v>
      </c>
      <c r="G38" t="str">
        <f t="shared" si="1"/>
        <v>JennaButcher</v>
      </c>
      <c r="H38">
        <f>COUNTIFS(CALC_CUSTOMERS!F:F,CALC_ORDERS!G38)</f>
        <v>1</v>
      </c>
      <c r="I38" t="str">
        <f>INDEX(CALC_CUSTOMERS!D:D,MATCH(CALC_ORDERS!G38,CALC_CUSTOMERS!F:F,0))</f>
        <v>The Lyrical Woodpecker Tavern</v>
      </c>
      <c r="J38" t="str">
        <f>INDEX(CALC_CUSTOMERS!E:E,MATCH(CALC_ORDERS!G38,CALC_CUSTOMERS!F:F,0))</f>
        <v>THE HILL</v>
      </c>
      <c r="K38">
        <f>INDEX(Beer!C:C,MATCH(CALC_ORDERS!C38,Beer!B:B,0))</f>
        <v>1</v>
      </c>
      <c r="L38">
        <f t="shared" si="2"/>
        <v>5</v>
      </c>
      <c r="M38">
        <f t="shared" si="3"/>
        <v>0</v>
      </c>
      <c r="N38">
        <f t="shared" si="4"/>
        <v>5</v>
      </c>
      <c r="O38">
        <f t="shared" si="5"/>
        <v>1</v>
      </c>
      <c r="P38" t="str">
        <f t="shared" si="6"/>
        <v>T1</v>
      </c>
      <c r="Q38" t="str">
        <f t="shared" si="7"/>
        <v>M1</v>
      </c>
    </row>
    <row r="39" spans="1:17" x14ac:dyDescent="0.25">
      <c r="A39" t="str">
        <f>IF(Orders!A39="","",Orders!A39)</f>
        <v>Mme Katherine Goodbody</v>
      </c>
      <c r="B39" s="4">
        <f>IF(Orders!B39="","",Orders!B39)</f>
        <v>390092</v>
      </c>
      <c r="C39" t="str">
        <f>IF(Orders!C39="","",Orders!C39)</f>
        <v>Mackeson Stout</v>
      </c>
      <c r="D39">
        <f>IF(Orders!D39="","",Orders!D39)</f>
        <v>8</v>
      </c>
      <c r="E39" t="str">
        <f>IF(Orders!E39="","",Orders!E39)</f>
        <v/>
      </c>
      <c r="F39" t="str">
        <f t="shared" si="0"/>
        <v>Katherine Goodbody</v>
      </c>
      <c r="G39" t="str">
        <f t="shared" si="1"/>
        <v>KatherineGoodbody</v>
      </c>
      <c r="H39">
        <f>COUNTIFS(CALC_CUSTOMERS!F:F,CALC_ORDERS!G39)</f>
        <v>1</v>
      </c>
      <c r="I39" t="str">
        <f>INDEX(CALC_CUSTOMERS!D:D,MATCH(CALC_ORDERS!G39,CALC_CUSTOMERS!F:F,0))</f>
        <v>The Absent Scream Tavern</v>
      </c>
      <c r="J39" t="str">
        <f>INDEX(CALC_CUSTOMERS!E:E,MATCH(CALC_ORDERS!G39,CALC_CUSTOMERS!F:F,0))</f>
        <v>HOBBITTON</v>
      </c>
      <c r="K39">
        <f>INDEX(Beer!C:C,MATCH(CALC_ORDERS!C39,Beer!B:B,0))</f>
        <v>1.5</v>
      </c>
      <c r="L39">
        <f t="shared" si="2"/>
        <v>12</v>
      </c>
      <c r="M39">
        <f t="shared" si="3"/>
        <v>0</v>
      </c>
      <c r="N39">
        <f t="shared" si="4"/>
        <v>12</v>
      </c>
      <c r="O39">
        <f t="shared" si="5"/>
        <v>1</v>
      </c>
      <c r="P39" t="str">
        <f t="shared" si="6"/>
        <v>T1</v>
      </c>
      <c r="Q39" t="str">
        <f t="shared" si="7"/>
        <v>M1</v>
      </c>
    </row>
    <row r="40" spans="1:17" x14ac:dyDescent="0.25">
      <c r="A40" t="str">
        <f>IF(Orders!A40="","",Orders!A40)</f>
        <v>Mr Jocelin Elvellon</v>
      </c>
      <c r="B40" s="4">
        <f>IF(Orders!B40="","",Orders!B40)</f>
        <v>390093</v>
      </c>
      <c r="C40" t="str">
        <f>IF(Orders!C40="","",Orders!C40)</f>
        <v>McEwan's</v>
      </c>
      <c r="D40">
        <f>IF(Orders!D40="","",Orders!D40)</f>
        <v>20</v>
      </c>
      <c r="E40" t="str">
        <f>IF(Orders!E40="","",Orders!E40)</f>
        <v/>
      </c>
      <c r="F40" t="str">
        <f t="shared" si="0"/>
        <v>Jocelin Elvellon</v>
      </c>
      <c r="G40" t="str">
        <f t="shared" si="1"/>
        <v>JocelinElvellon</v>
      </c>
      <c r="H40">
        <f>COUNTIFS(CALC_CUSTOMERS!F:F,CALC_ORDERS!G40)</f>
        <v>1</v>
      </c>
      <c r="I40" t="str">
        <f>INDEX(CALC_CUSTOMERS!D:D,MATCH(CALC_ORDERS!G40,CALC_CUSTOMERS!F:F,0))</f>
        <v>The Cold Flute Pub</v>
      </c>
      <c r="J40" t="str">
        <f>INDEX(CALC_CUSTOMERS!E:E,MATCH(CALC_ORDERS!G40,CALC_CUSTOMERS!F:F,0))</f>
        <v>GREEN HILL COUNTRY</v>
      </c>
      <c r="K40">
        <f>INDEX(Beer!C:C,MATCH(CALC_ORDERS!C40,Beer!B:B,0))</f>
        <v>1</v>
      </c>
      <c r="L40">
        <f t="shared" si="2"/>
        <v>20</v>
      </c>
      <c r="M40">
        <f t="shared" si="3"/>
        <v>0</v>
      </c>
      <c r="N40">
        <f t="shared" si="4"/>
        <v>20</v>
      </c>
      <c r="O40">
        <f t="shared" si="5"/>
        <v>1</v>
      </c>
      <c r="P40" t="str">
        <f t="shared" si="6"/>
        <v>T1</v>
      </c>
      <c r="Q40" t="str">
        <f t="shared" si="7"/>
        <v>M1</v>
      </c>
    </row>
    <row r="41" spans="1:17" x14ac:dyDescent="0.25">
      <c r="A41" t="str">
        <f>IF(Orders!A41="","",Orders!A41)</f>
        <v>Mme Shanna Banks</v>
      </c>
      <c r="B41" s="4">
        <f>IF(Orders!B41="","",Orders!B41)</f>
        <v>390093</v>
      </c>
      <c r="C41" t="str">
        <f>IF(Orders!C41="","",Orders!C41)</f>
        <v>Draught Bass</v>
      </c>
      <c r="D41">
        <f>IF(Orders!D41="","",Orders!D41)</f>
        <v>1</v>
      </c>
      <c r="E41" t="str">
        <f>IF(Orders!E41="","",Orders!E41)</f>
        <v/>
      </c>
      <c r="F41" t="str">
        <f t="shared" si="0"/>
        <v>Shanna Banks</v>
      </c>
      <c r="G41" t="str">
        <f t="shared" si="1"/>
        <v>ShannaBanks</v>
      </c>
      <c r="H41">
        <f>COUNTIFS(CALC_CUSTOMERS!F:F,CALC_ORDERS!G41)</f>
        <v>1</v>
      </c>
      <c r="I41" t="str">
        <f>INDEX(CALC_CUSTOMERS!D:D,MATCH(CALC_ORDERS!G41,CALC_CUSTOMERS!F:F,0))</f>
        <v>The Closed Heart Tavern</v>
      </c>
      <c r="J41" t="str">
        <f>INDEX(CALC_CUSTOMERS!E:E,MATCH(CALC_ORDERS!G41,CALC_CUSTOMERS!F:F,0))</f>
        <v>LITTLE DELVING</v>
      </c>
      <c r="K41">
        <f>INDEX(Beer!C:C,MATCH(CALC_ORDERS!C41,Beer!B:B,0))</f>
        <v>1.2</v>
      </c>
      <c r="L41">
        <f t="shared" si="2"/>
        <v>1.2</v>
      </c>
      <c r="M41">
        <f t="shared" si="3"/>
        <v>0</v>
      </c>
      <c r="N41">
        <f t="shared" si="4"/>
        <v>1.2</v>
      </c>
      <c r="O41">
        <f t="shared" si="5"/>
        <v>1</v>
      </c>
      <c r="P41" t="str">
        <f t="shared" si="6"/>
        <v>T1</v>
      </c>
      <c r="Q41" t="str">
        <f t="shared" si="7"/>
        <v>M1</v>
      </c>
    </row>
    <row r="42" spans="1:17" x14ac:dyDescent="0.25">
      <c r="A42" t="str">
        <f>IF(Orders!A42="","",Orders!A42)</f>
        <v>Mme Rotrud Gawkroger</v>
      </c>
      <c r="B42" s="4">
        <f>IF(Orders!B42="","",Orders!B42)</f>
        <v>390094</v>
      </c>
      <c r="C42" t="str">
        <f>IF(Orders!C42="","",Orders!C42)</f>
        <v>Tennent's Super</v>
      </c>
      <c r="D42">
        <f>IF(Orders!D42="","",Orders!D42)</f>
        <v>14</v>
      </c>
      <c r="E42" t="str">
        <f>IF(Orders!E42="","",Orders!E42)</f>
        <v/>
      </c>
      <c r="F42" t="str">
        <f t="shared" si="0"/>
        <v>Rotrud Gawkroger</v>
      </c>
      <c r="G42" t="str">
        <f t="shared" si="1"/>
        <v>RotrudGawkroger</v>
      </c>
      <c r="H42">
        <f>COUNTIFS(CALC_CUSTOMERS!F:F,CALC_ORDERS!G42)</f>
        <v>1</v>
      </c>
      <c r="I42" t="str">
        <f>INDEX(CALC_CUSTOMERS!D:D,MATCH(CALC_ORDERS!G42,CALC_CUSTOMERS!F:F,0))</f>
        <v>The Molten Hamster</v>
      </c>
      <c r="J42" t="str">
        <f>INDEX(CALC_CUSTOMERS!E:E,MATCH(CALC_ORDERS!G42,CALC_CUSTOMERS!F:F,0))</f>
        <v>BRIDGEFIELDS</v>
      </c>
      <c r="K42">
        <f>INDEX(Beer!C:C,MATCH(CALC_ORDERS!C42,Beer!B:B,0))</f>
        <v>0.9</v>
      </c>
      <c r="L42">
        <f t="shared" si="2"/>
        <v>12.6</v>
      </c>
      <c r="M42">
        <f t="shared" si="3"/>
        <v>0</v>
      </c>
      <c r="N42">
        <f t="shared" si="4"/>
        <v>12.6</v>
      </c>
      <c r="O42">
        <f t="shared" si="5"/>
        <v>1</v>
      </c>
      <c r="P42" t="str">
        <f t="shared" si="6"/>
        <v>T1</v>
      </c>
      <c r="Q42" t="str">
        <f t="shared" si="7"/>
        <v>M1</v>
      </c>
    </row>
    <row r="43" spans="1:17" x14ac:dyDescent="0.25">
      <c r="A43" t="str">
        <f>IF(Orders!A43="","",Orders!A43)</f>
        <v>Mme Alpaïde Galpsi</v>
      </c>
      <c r="B43" s="4">
        <f>IF(Orders!B43="","",Orders!B43)</f>
        <v>390094</v>
      </c>
      <c r="C43" t="str">
        <f>IF(Orders!C43="","",Orders!C43)</f>
        <v>Tennent's Super</v>
      </c>
      <c r="D43">
        <f>IF(Orders!D43="","",Orders!D43)</f>
        <v>4</v>
      </c>
      <c r="E43" t="str">
        <f>IF(Orders!E43="","",Orders!E43)</f>
        <v/>
      </c>
      <c r="F43" t="str">
        <f t="shared" si="0"/>
        <v>Alpaïde Galpsi</v>
      </c>
      <c r="G43" t="str">
        <f t="shared" si="1"/>
        <v>AlpaideGalpsi</v>
      </c>
      <c r="H43">
        <f>COUNTIFS(CALC_CUSTOMERS!F:F,CALC_ORDERS!G43)</f>
        <v>1</v>
      </c>
      <c r="I43" t="str">
        <f>INDEX(CALC_CUSTOMERS!D:D,MATCH(CALC_ORDERS!G43,CALC_CUSTOMERS!F:F,0))</f>
        <v>The Jealous Elf Bar</v>
      </c>
      <c r="J43" t="str">
        <f>INDEX(CALC_CUSTOMERS!E:E,MATCH(CALC_ORDERS!G43,CALC_CUSTOMERS!F:F,0))</f>
        <v>BRIDGEFIELDS</v>
      </c>
      <c r="K43">
        <f>INDEX(Beer!C:C,MATCH(CALC_ORDERS!C43,Beer!B:B,0))</f>
        <v>0.9</v>
      </c>
      <c r="L43">
        <f t="shared" si="2"/>
        <v>3.6</v>
      </c>
      <c r="M43">
        <f t="shared" si="3"/>
        <v>0</v>
      </c>
      <c r="N43">
        <f t="shared" si="4"/>
        <v>3.6</v>
      </c>
      <c r="O43">
        <f t="shared" si="5"/>
        <v>1</v>
      </c>
      <c r="P43" t="str">
        <f t="shared" si="6"/>
        <v>T1</v>
      </c>
      <c r="Q43" t="str">
        <f t="shared" si="7"/>
        <v>M1</v>
      </c>
    </row>
    <row r="44" spans="1:17" x14ac:dyDescent="0.25">
      <c r="A44" t="str">
        <f>IF(Orders!A44="","",Orders!A44)</f>
        <v>Mme Catherine Elvellon</v>
      </c>
      <c r="B44" s="4">
        <f>IF(Orders!B44="","",Orders!B44)</f>
        <v>390095</v>
      </c>
      <c r="C44" t="str">
        <f>IF(Orders!C44="","",Orders!C44)</f>
        <v>Newcastle Brown Ale</v>
      </c>
      <c r="D44">
        <f>IF(Orders!D44="","",Orders!D44)</f>
        <v>10</v>
      </c>
      <c r="E44" t="str">
        <f>IF(Orders!E44="","",Orders!E44)</f>
        <v/>
      </c>
      <c r="F44" t="str">
        <f t="shared" si="0"/>
        <v>Catherine Elvellon</v>
      </c>
      <c r="G44" t="str">
        <f t="shared" si="1"/>
        <v>CatherineElvellon</v>
      </c>
      <c r="H44">
        <f>COUNTIFS(CALC_CUSTOMERS!F:F,CALC_ORDERS!G44)</f>
        <v>1</v>
      </c>
      <c r="I44" t="str">
        <f>INDEX(CALC_CUSTOMERS!D:D,MATCH(CALC_ORDERS!G44,CALC_CUSTOMERS!F:F,0))</f>
        <v>The Godly Violin Tavern</v>
      </c>
      <c r="J44" t="str">
        <f>INDEX(CALC_CUSTOMERS!E:E,MATCH(CALC_ORDERS!G44,CALC_CUSTOMERS!F:F,0))</f>
        <v>BREE</v>
      </c>
      <c r="K44">
        <f>INDEX(Beer!C:C,MATCH(CALC_ORDERS!C44,Beer!B:B,0))</f>
        <v>1</v>
      </c>
      <c r="L44">
        <f t="shared" si="2"/>
        <v>10</v>
      </c>
      <c r="M44">
        <f t="shared" si="3"/>
        <v>0</v>
      </c>
      <c r="N44">
        <f t="shared" si="4"/>
        <v>10</v>
      </c>
      <c r="O44">
        <f t="shared" si="5"/>
        <v>1</v>
      </c>
      <c r="P44" t="str">
        <f t="shared" si="6"/>
        <v>T1</v>
      </c>
      <c r="Q44" t="str">
        <f t="shared" si="7"/>
        <v>M1</v>
      </c>
    </row>
    <row r="45" spans="1:17" x14ac:dyDescent="0.25">
      <c r="A45" t="str">
        <f>IF(Orders!A45="","",Orders!A45)</f>
        <v>Mme Tiffany Brown</v>
      </c>
      <c r="B45" s="4">
        <f>IF(Orders!B45="","",Orders!B45)</f>
        <v>390095</v>
      </c>
      <c r="C45" t="str">
        <f>IF(Orders!C45="","",Orders!C45)</f>
        <v>Tennent's Super</v>
      </c>
      <c r="D45">
        <f>IF(Orders!D45="","",Orders!D45)</f>
        <v>18</v>
      </c>
      <c r="E45" t="str">
        <f>IF(Orders!E45="","",Orders!E45)</f>
        <v/>
      </c>
      <c r="F45" t="str">
        <f t="shared" si="0"/>
        <v>Tiffany Brown</v>
      </c>
      <c r="G45" t="str">
        <f t="shared" si="1"/>
        <v>TiffanyBrown</v>
      </c>
      <c r="H45">
        <f>COUNTIFS(CALC_CUSTOMERS!F:F,CALC_ORDERS!G45)</f>
        <v>1</v>
      </c>
      <c r="I45" t="str">
        <f>INDEX(CALC_CUSTOMERS!D:D,MATCH(CALC_ORDERS!G45,CALC_CUSTOMERS!F:F,0))</f>
        <v>The Blushing Dragon Tavern</v>
      </c>
      <c r="J45" t="str">
        <f>INDEX(CALC_CUSTOMERS!E:E,MATCH(CALC_ORDERS!G45,CALC_CUSTOMERS!F:F,0))</f>
        <v>HOBBITTON</v>
      </c>
      <c r="K45">
        <f>INDEX(Beer!C:C,MATCH(CALC_ORDERS!C45,Beer!B:B,0))</f>
        <v>0.9</v>
      </c>
      <c r="L45">
        <f t="shared" si="2"/>
        <v>16.2</v>
      </c>
      <c r="M45">
        <f t="shared" si="3"/>
        <v>0</v>
      </c>
      <c r="N45">
        <f t="shared" si="4"/>
        <v>16.2</v>
      </c>
      <c r="O45">
        <f t="shared" si="5"/>
        <v>1</v>
      </c>
      <c r="P45" t="str">
        <f t="shared" si="6"/>
        <v>T1</v>
      </c>
      <c r="Q45" t="str">
        <f t="shared" si="7"/>
        <v>M1</v>
      </c>
    </row>
    <row r="46" spans="1:17" x14ac:dyDescent="0.25">
      <c r="A46" t="str">
        <f>IF(Orders!A46="","",Orders!A46)</f>
        <v>Mr Bertulf Sackville</v>
      </c>
      <c r="B46" s="4">
        <f>IF(Orders!B46="","",Orders!B46)</f>
        <v>390096</v>
      </c>
      <c r="C46" t="str">
        <f>IF(Orders!C46="","",Orders!C46)</f>
        <v>Foster's Lager</v>
      </c>
      <c r="D46">
        <f>IF(Orders!D46="","",Orders!D46)</f>
        <v>5</v>
      </c>
      <c r="E46" t="str">
        <f>IF(Orders!E46="","",Orders!E46)</f>
        <v/>
      </c>
      <c r="F46" t="str">
        <f t="shared" si="0"/>
        <v>Bertulf Sackville</v>
      </c>
      <c r="G46" t="str">
        <f t="shared" si="1"/>
        <v>BertulfSackville</v>
      </c>
      <c r="H46">
        <f>COUNTIFS(CALC_CUSTOMERS!F:F,CALC_ORDERS!G46)</f>
        <v>1</v>
      </c>
      <c r="I46" t="str">
        <f>INDEX(CALC_CUSTOMERS!D:D,MATCH(CALC_ORDERS!G46,CALC_CUSTOMERS!F:F,0))</f>
        <v>The Venomous Lady Inn</v>
      </c>
      <c r="J46" t="str">
        <f>INDEX(CALC_CUSTOMERS!E:E,MATCH(CALC_ORDERS!G46,CALC_CUSTOMERS!F:F,0))</f>
        <v>BUCKLAND</v>
      </c>
      <c r="K46">
        <f>INDEX(Beer!C:C,MATCH(CALC_ORDERS!C46,Beer!B:B,0))</f>
        <v>0.7</v>
      </c>
      <c r="L46">
        <f t="shared" si="2"/>
        <v>3.5</v>
      </c>
      <c r="M46">
        <f t="shared" si="3"/>
        <v>0</v>
      </c>
      <c r="N46">
        <f t="shared" si="4"/>
        <v>3.5</v>
      </c>
      <c r="O46">
        <f t="shared" si="5"/>
        <v>1</v>
      </c>
      <c r="P46" t="str">
        <f t="shared" si="6"/>
        <v>T1</v>
      </c>
      <c r="Q46" t="str">
        <f t="shared" si="7"/>
        <v>M1</v>
      </c>
    </row>
    <row r="47" spans="1:17" x14ac:dyDescent="0.25">
      <c r="A47" t="str">
        <f>IF(Orders!A47="","",Orders!A47)</f>
        <v>Mr Willichar Underburrow</v>
      </c>
      <c r="B47" s="4">
        <f>IF(Orders!B47="","",Orders!B47)</f>
        <v>390097</v>
      </c>
      <c r="C47" t="str">
        <f>IF(Orders!C47="","",Orders!C47)</f>
        <v>Mackeson Stout</v>
      </c>
      <c r="D47">
        <f>IF(Orders!D47="","",Orders!D47)</f>
        <v>17</v>
      </c>
      <c r="E47" t="str">
        <f>IF(Orders!E47="","",Orders!E47)</f>
        <v/>
      </c>
      <c r="F47" t="str">
        <f t="shared" si="0"/>
        <v>Willichar Underburrow</v>
      </c>
      <c r="G47" t="str">
        <f t="shared" si="1"/>
        <v>WillicharUnderburrow</v>
      </c>
      <c r="H47">
        <f>COUNTIFS(CALC_CUSTOMERS!F:F,CALC_ORDERS!G47)</f>
        <v>1</v>
      </c>
      <c r="I47" t="str">
        <f>INDEX(CALC_CUSTOMERS!D:D,MATCH(CALC_ORDERS!G47,CALC_CUSTOMERS!F:F,0))</f>
        <v>The Annoying Spiders Tavern</v>
      </c>
      <c r="J47" t="str">
        <f>INDEX(CALC_CUSTOMERS!E:E,MATCH(CALC_ORDERS!G47,CALC_CUSTOMERS!F:F,0))</f>
        <v>THE HILL</v>
      </c>
      <c r="K47">
        <f>INDEX(Beer!C:C,MATCH(CALC_ORDERS!C47,Beer!B:B,0))</f>
        <v>1.5</v>
      </c>
      <c r="L47">
        <f t="shared" si="2"/>
        <v>25.5</v>
      </c>
      <c r="M47">
        <f t="shared" si="3"/>
        <v>0</v>
      </c>
      <c r="N47">
        <f t="shared" si="4"/>
        <v>25.5</v>
      </c>
      <c r="O47">
        <f t="shared" si="5"/>
        <v>1</v>
      </c>
      <c r="P47" t="str">
        <f t="shared" si="6"/>
        <v>T1</v>
      </c>
      <c r="Q47" t="str">
        <f t="shared" si="7"/>
        <v>M1</v>
      </c>
    </row>
    <row r="48" spans="1:17" x14ac:dyDescent="0.25">
      <c r="A48" t="str">
        <f>IF(Orders!A48="","",Orders!A48)</f>
        <v>Mme Aubirge Longriver</v>
      </c>
      <c r="B48" s="4">
        <f>IF(Orders!B48="","",Orders!B48)</f>
        <v>390097</v>
      </c>
      <c r="C48" t="str">
        <f>IF(Orders!C48="","",Orders!C48)</f>
        <v>Mackeson Stout</v>
      </c>
      <c r="D48">
        <f>IF(Orders!D48="","",Orders!D48)</f>
        <v>20</v>
      </c>
      <c r="E48" t="str">
        <f>IF(Orders!E48="","",Orders!E48)</f>
        <v/>
      </c>
      <c r="F48" t="str">
        <f t="shared" si="0"/>
        <v>Aubirge Longriver</v>
      </c>
      <c r="G48" t="str">
        <f t="shared" si="1"/>
        <v>AubirgeLongriver</v>
      </c>
      <c r="H48">
        <f>COUNTIFS(CALC_CUSTOMERS!F:F,CALC_ORDERS!G48)</f>
        <v>1</v>
      </c>
      <c r="I48" t="str">
        <f>INDEX(CALC_CUSTOMERS!D:D,MATCH(CALC_ORDERS!G48,CALC_CUSTOMERS!F:F,0))</f>
        <v>The Rainy Melons Bar</v>
      </c>
      <c r="J48" t="str">
        <f>INDEX(CALC_CUSTOMERS!E:E,MATCH(CALC_ORDERS!G48,CALC_CUSTOMERS!F:F,0))</f>
        <v>THE MARISH</v>
      </c>
      <c r="K48">
        <f>INDEX(Beer!C:C,MATCH(CALC_ORDERS!C48,Beer!B:B,0))</f>
        <v>1.5</v>
      </c>
      <c r="L48">
        <f t="shared" si="2"/>
        <v>30</v>
      </c>
      <c r="M48">
        <f t="shared" si="3"/>
        <v>0</v>
      </c>
      <c r="N48">
        <f t="shared" si="4"/>
        <v>30</v>
      </c>
      <c r="O48">
        <f t="shared" si="5"/>
        <v>1</v>
      </c>
      <c r="P48" t="str">
        <f t="shared" si="6"/>
        <v>T1</v>
      </c>
      <c r="Q48" t="str">
        <f t="shared" si="7"/>
        <v>M1</v>
      </c>
    </row>
    <row r="49" spans="1:17" x14ac:dyDescent="0.25">
      <c r="A49" t="str">
        <f>IF(Orders!A49="","",Orders!A49)</f>
        <v>Mme Cunegonde Baggins</v>
      </c>
      <c r="B49" s="4">
        <f>IF(Orders!B49="","",Orders!B49)</f>
        <v>390098</v>
      </c>
      <c r="C49" t="str">
        <f>IF(Orders!C49="","",Orders!C49)</f>
        <v>Mackeson Stout</v>
      </c>
      <c r="D49">
        <f>IF(Orders!D49="","",Orders!D49)</f>
        <v>15</v>
      </c>
      <c r="E49" t="str">
        <f>IF(Orders!E49="","",Orders!E49)</f>
        <v/>
      </c>
      <c r="F49" t="str">
        <f t="shared" si="0"/>
        <v>Cunegonde Baggins</v>
      </c>
      <c r="G49" t="str">
        <f t="shared" si="1"/>
        <v>CunegondeBaggins</v>
      </c>
      <c r="H49">
        <f>COUNTIFS(CALC_CUSTOMERS!F:F,CALC_ORDERS!G49)</f>
        <v>1</v>
      </c>
      <c r="I49" t="str">
        <f>INDEX(CALC_CUSTOMERS!D:D,MATCH(CALC_ORDERS!G49,CALC_CUSTOMERS!F:F,0))</f>
        <v>The Thick Mole Inn</v>
      </c>
      <c r="J49" t="str">
        <f>INDEX(CALC_CUSTOMERS!E:E,MATCH(CALC_ORDERS!G49,CALC_CUSTOMERS!F:F,0))</f>
        <v>HOBBITTON</v>
      </c>
      <c r="K49">
        <f>INDEX(Beer!C:C,MATCH(CALC_ORDERS!C49,Beer!B:B,0))</f>
        <v>1.5</v>
      </c>
      <c r="L49">
        <f t="shared" si="2"/>
        <v>22.5</v>
      </c>
      <c r="M49">
        <f t="shared" si="3"/>
        <v>0</v>
      </c>
      <c r="N49">
        <f t="shared" si="4"/>
        <v>22.5</v>
      </c>
      <c r="O49">
        <f t="shared" si="5"/>
        <v>1</v>
      </c>
      <c r="P49" t="str">
        <f t="shared" si="6"/>
        <v>T1</v>
      </c>
      <c r="Q49" t="str">
        <f t="shared" si="7"/>
        <v>M1</v>
      </c>
    </row>
    <row r="50" spans="1:17" x14ac:dyDescent="0.25">
      <c r="A50" t="str">
        <f>IF(Orders!A50="","",Orders!A50)</f>
        <v>Mlle Mantissa Gamwich</v>
      </c>
      <c r="B50" s="4">
        <f>IF(Orders!B50="","",Orders!B50)</f>
        <v>390098</v>
      </c>
      <c r="C50" t="str">
        <f>IF(Orders!C50="","",Orders!C50)</f>
        <v>Tennent's Super</v>
      </c>
      <c r="D50">
        <f>IF(Orders!D50="","",Orders!D50)</f>
        <v>7</v>
      </c>
      <c r="E50" t="str">
        <f>IF(Orders!E50="","",Orders!E50)</f>
        <v/>
      </c>
      <c r="F50" t="str">
        <f t="shared" si="0"/>
        <v>Mantissa Gamwich</v>
      </c>
      <c r="G50" t="str">
        <f t="shared" si="1"/>
        <v>MantissaGamwich</v>
      </c>
      <c r="H50">
        <f>COUNTIFS(CALC_CUSTOMERS!F:F,CALC_ORDERS!G50)</f>
        <v>1</v>
      </c>
      <c r="I50" t="str">
        <f>INDEX(CALC_CUSTOMERS!D:D,MATCH(CALC_ORDERS!G50,CALC_CUSTOMERS!F:F,0))</f>
        <v>The Gray Bat Inn</v>
      </c>
      <c r="J50" t="str">
        <f>INDEX(CALC_CUSTOMERS!E:E,MATCH(CALC_ORDERS!G50,CALC_CUSTOMERS!F:F,0))</f>
        <v>TUCKBOROUGH</v>
      </c>
      <c r="K50">
        <f>INDEX(Beer!C:C,MATCH(CALC_ORDERS!C50,Beer!B:B,0))</f>
        <v>0.9</v>
      </c>
      <c r="L50">
        <f t="shared" si="2"/>
        <v>6.3</v>
      </c>
      <c r="M50">
        <f t="shared" si="3"/>
        <v>0</v>
      </c>
      <c r="N50">
        <f t="shared" si="4"/>
        <v>6.3</v>
      </c>
      <c r="O50">
        <f t="shared" si="5"/>
        <v>1</v>
      </c>
      <c r="P50" t="str">
        <f t="shared" si="6"/>
        <v>T1</v>
      </c>
      <c r="Q50" t="str">
        <f t="shared" si="7"/>
        <v>M1</v>
      </c>
    </row>
    <row r="51" spans="1:17" x14ac:dyDescent="0.25">
      <c r="A51" t="str">
        <f>IF(Orders!A51="","",Orders!A51)</f>
        <v>Mr Seredic Hayward</v>
      </c>
      <c r="B51" s="4">
        <f>IF(Orders!B51="","",Orders!B51)</f>
        <v>390098</v>
      </c>
      <c r="C51" t="str">
        <f>IF(Orders!C51="","",Orders!C51)</f>
        <v>Newcastle Brown Ale</v>
      </c>
      <c r="D51">
        <f>IF(Orders!D51="","",Orders!D51)</f>
        <v>2</v>
      </c>
      <c r="E51" t="str">
        <f>IF(Orders!E51="","",Orders!E51)</f>
        <v/>
      </c>
      <c r="F51" t="str">
        <f t="shared" si="0"/>
        <v>Seredic Hayward</v>
      </c>
      <c r="G51" t="str">
        <f t="shared" si="1"/>
        <v>SeredicHayward</v>
      </c>
      <c r="H51">
        <f>COUNTIFS(CALC_CUSTOMERS!F:F,CALC_ORDERS!G51)</f>
        <v>1</v>
      </c>
      <c r="I51" t="str">
        <f>INDEX(CALC_CUSTOMERS!D:D,MATCH(CALC_ORDERS!G51,CALC_CUSTOMERS!F:F,0))</f>
        <v>The Hidden Chicken Inn</v>
      </c>
      <c r="J51" t="str">
        <f>INDEX(CALC_CUSTOMERS!E:E,MATCH(CALC_ORDERS!G51,CALC_CUSTOMERS!F:F,0))</f>
        <v>GREEN HILL COUNTRY</v>
      </c>
      <c r="K51">
        <f>INDEX(Beer!C:C,MATCH(CALC_ORDERS!C51,Beer!B:B,0))</f>
        <v>1</v>
      </c>
      <c r="L51">
        <f t="shared" si="2"/>
        <v>2</v>
      </c>
      <c r="M51">
        <f t="shared" si="3"/>
        <v>0</v>
      </c>
      <c r="N51">
        <f t="shared" si="4"/>
        <v>2</v>
      </c>
      <c r="O51">
        <f t="shared" si="5"/>
        <v>1</v>
      </c>
      <c r="P51" t="str">
        <f t="shared" si="6"/>
        <v>T1</v>
      </c>
      <c r="Q51" t="str">
        <f t="shared" si="7"/>
        <v>M1</v>
      </c>
    </row>
    <row r="52" spans="1:17" x14ac:dyDescent="0.25">
      <c r="A52" t="str">
        <f>IF(Orders!A52="","",Orders!A52)</f>
        <v>Mr Einhard Tinyfoot</v>
      </c>
      <c r="B52" s="4">
        <f>IF(Orders!B52="","",Orders!B52)</f>
        <v>390098</v>
      </c>
      <c r="C52" t="str">
        <f>IF(Orders!C52="","",Orders!C52)</f>
        <v>McEwan's</v>
      </c>
      <c r="D52">
        <f>IF(Orders!D52="","",Orders!D52)</f>
        <v>6</v>
      </c>
      <c r="E52" t="str">
        <f>IF(Orders!E52="","",Orders!E52)</f>
        <v/>
      </c>
      <c r="F52" t="str">
        <f t="shared" si="0"/>
        <v>Einhard Tinyfoot</v>
      </c>
      <c r="G52" t="str">
        <f t="shared" si="1"/>
        <v>EinhardTinyfoot</v>
      </c>
      <c r="H52">
        <f>COUNTIFS(CALC_CUSTOMERS!F:F,CALC_ORDERS!G52)</f>
        <v>1</v>
      </c>
      <c r="I52" t="str">
        <f>INDEX(CALC_CUSTOMERS!D:D,MATCH(CALC_ORDERS!G52,CALC_CUSTOMERS!F:F,0))</f>
        <v>The Flashy Bells Bar</v>
      </c>
      <c r="J52" t="str">
        <f>INDEX(CALC_CUSTOMERS!E:E,MATCH(CALC_ORDERS!G52,CALC_CUSTOMERS!F:F,0))</f>
        <v>TUCKBOROUGH</v>
      </c>
      <c r="K52">
        <f>INDEX(Beer!C:C,MATCH(CALC_ORDERS!C52,Beer!B:B,0))</f>
        <v>1</v>
      </c>
      <c r="L52">
        <f t="shared" si="2"/>
        <v>6</v>
      </c>
      <c r="M52">
        <f t="shared" si="3"/>
        <v>0</v>
      </c>
      <c r="N52">
        <f t="shared" si="4"/>
        <v>6</v>
      </c>
      <c r="O52">
        <f t="shared" si="5"/>
        <v>1</v>
      </c>
      <c r="P52" t="str">
        <f t="shared" si="6"/>
        <v>T1</v>
      </c>
      <c r="Q52" t="str">
        <f t="shared" si="7"/>
        <v>M1</v>
      </c>
    </row>
    <row r="53" spans="1:17" x14ac:dyDescent="0.25">
      <c r="A53" t="str">
        <f>IF(Orders!A53="","",Orders!A53)</f>
        <v>Mr Werinbert Greenhand</v>
      </c>
      <c r="B53" s="4">
        <f>IF(Orders!B53="","",Orders!B53)</f>
        <v>390099</v>
      </c>
      <c r="C53" t="str">
        <f>IF(Orders!C53="","",Orders!C53)</f>
        <v>Tennent's Super</v>
      </c>
      <c r="D53">
        <f>IF(Orders!D53="","",Orders!D53)</f>
        <v>2</v>
      </c>
      <c r="E53" t="str">
        <f>IF(Orders!E53="","",Orders!E53)</f>
        <v/>
      </c>
      <c r="F53" t="str">
        <f t="shared" si="0"/>
        <v>Werinbert Greenhand</v>
      </c>
      <c r="G53" t="str">
        <f t="shared" si="1"/>
        <v>WerinbertGreenhand</v>
      </c>
      <c r="H53">
        <f>COUNTIFS(CALC_CUSTOMERS!F:F,CALC_ORDERS!G53)</f>
        <v>1</v>
      </c>
      <c r="I53" t="str">
        <f>INDEX(CALC_CUSTOMERS!D:D,MATCH(CALC_ORDERS!G53,CALC_CUSTOMERS!F:F,0))</f>
        <v>The Sparkling Peanut Pub</v>
      </c>
      <c r="J53" t="str">
        <f>INDEX(CALC_CUSTOMERS!E:E,MATCH(CALC_ORDERS!G53,CALC_CUSTOMERS!F:F,0))</f>
        <v>THE HILL</v>
      </c>
      <c r="K53">
        <f>INDEX(Beer!C:C,MATCH(CALC_ORDERS!C53,Beer!B:B,0))</f>
        <v>0.9</v>
      </c>
      <c r="L53">
        <f t="shared" si="2"/>
        <v>1.8</v>
      </c>
      <c r="M53">
        <f t="shared" si="3"/>
        <v>0</v>
      </c>
      <c r="N53">
        <f t="shared" si="4"/>
        <v>1.8</v>
      </c>
      <c r="O53">
        <f t="shared" si="5"/>
        <v>1</v>
      </c>
      <c r="P53" t="str">
        <f t="shared" si="6"/>
        <v>T1</v>
      </c>
      <c r="Q53" t="str">
        <f t="shared" si="7"/>
        <v>M1</v>
      </c>
    </row>
    <row r="54" spans="1:17" x14ac:dyDescent="0.25">
      <c r="A54" t="str">
        <f>IF(Orders!A54="","",Orders!A54)</f>
        <v>Mlle Madison Underhill</v>
      </c>
      <c r="B54" s="4">
        <f>IF(Orders!B54="","",Orders!B54)</f>
        <v>390099</v>
      </c>
      <c r="C54" t="str">
        <f>IF(Orders!C54="","",Orders!C54)</f>
        <v>Foster's Lager</v>
      </c>
      <c r="D54">
        <f>IF(Orders!D54="","",Orders!D54)</f>
        <v>11</v>
      </c>
      <c r="E54" t="str">
        <f>IF(Orders!E54="","",Orders!E54)</f>
        <v/>
      </c>
      <c r="F54" t="str">
        <f t="shared" si="0"/>
        <v>Madison Underhill</v>
      </c>
      <c r="G54" t="str">
        <f t="shared" si="1"/>
        <v>MadisonUnderhill</v>
      </c>
      <c r="H54">
        <f>COUNTIFS(CALC_CUSTOMERS!F:F,CALC_ORDERS!G54)</f>
        <v>1</v>
      </c>
      <c r="I54" t="str">
        <f>INDEX(CALC_CUSTOMERS!D:D,MATCH(CALC_ORDERS!G54,CALC_CUSTOMERS!F:F,0))</f>
        <v>The Mushy Rapier Bar</v>
      </c>
      <c r="J54" t="str">
        <f>INDEX(CALC_CUSTOMERS!E:E,MATCH(CALC_ORDERS!G54,CALC_CUSTOMERS!F:F,0))</f>
        <v>LITTLE DELVING</v>
      </c>
      <c r="K54">
        <f>INDEX(Beer!C:C,MATCH(CALC_ORDERS!C54,Beer!B:B,0))</f>
        <v>0.7</v>
      </c>
      <c r="L54">
        <f t="shared" si="2"/>
        <v>7.6999999999999993</v>
      </c>
      <c r="M54">
        <f t="shared" si="3"/>
        <v>0</v>
      </c>
      <c r="N54">
        <f t="shared" si="4"/>
        <v>7.6999999999999993</v>
      </c>
      <c r="O54">
        <f t="shared" si="5"/>
        <v>1</v>
      </c>
      <c r="P54" t="str">
        <f t="shared" si="6"/>
        <v>T1</v>
      </c>
      <c r="Q54" t="str">
        <f t="shared" si="7"/>
        <v>M1</v>
      </c>
    </row>
    <row r="55" spans="1:17" x14ac:dyDescent="0.25">
      <c r="A55" t="str">
        <f>IF(Orders!A55="","",Orders!A55)</f>
        <v>Mme Brooke Goodwort</v>
      </c>
      <c r="B55" s="4">
        <f>IF(Orders!B55="","",Orders!B55)</f>
        <v>390099</v>
      </c>
      <c r="C55" t="str">
        <f>IF(Orders!C55="","",Orders!C55)</f>
        <v>Tennent's Super</v>
      </c>
      <c r="D55">
        <f>IF(Orders!D55="","",Orders!D55)</f>
        <v>8</v>
      </c>
      <c r="E55" t="str">
        <f>IF(Orders!E55="","",Orders!E55)</f>
        <v/>
      </c>
      <c r="F55" t="str">
        <f t="shared" si="0"/>
        <v>Brooke Goodwort</v>
      </c>
      <c r="G55" t="str">
        <f t="shared" si="1"/>
        <v>BrookeGoodwort</v>
      </c>
      <c r="H55">
        <f>COUNTIFS(CALC_CUSTOMERS!F:F,CALC_ORDERS!G55)</f>
        <v>1</v>
      </c>
      <c r="I55" t="str">
        <f>INDEX(CALC_CUSTOMERS!D:D,MATCH(CALC_ORDERS!G55,CALC_CUSTOMERS!F:F,0))</f>
        <v>The Short Gentlemen Inn</v>
      </c>
      <c r="J55" t="str">
        <f>INDEX(CALC_CUSTOMERS!E:E,MATCH(CALC_ORDERS!G55,CALC_CUSTOMERS!F:F,0))</f>
        <v>GREEN HILL COUNTRY</v>
      </c>
      <c r="K55">
        <f>INDEX(Beer!C:C,MATCH(CALC_ORDERS!C55,Beer!B:B,0))</f>
        <v>0.9</v>
      </c>
      <c r="L55">
        <f t="shared" si="2"/>
        <v>7.2</v>
      </c>
      <c r="M55">
        <f t="shared" si="3"/>
        <v>0</v>
      </c>
      <c r="N55">
        <f t="shared" si="4"/>
        <v>7.2</v>
      </c>
      <c r="O55">
        <f t="shared" si="5"/>
        <v>1</v>
      </c>
      <c r="P55" t="str">
        <f t="shared" si="6"/>
        <v>T1</v>
      </c>
      <c r="Q55" t="str">
        <f t="shared" si="7"/>
        <v>M1</v>
      </c>
    </row>
    <row r="56" spans="1:17" x14ac:dyDescent="0.25">
      <c r="A56" t="str">
        <f>IF(Orders!A56="","",Orders!A56)</f>
        <v>Mme Savannah Gaukrogers</v>
      </c>
      <c r="B56" s="4">
        <f>IF(Orders!B56="","",Orders!B56)</f>
        <v>390099</v>
      </c>
      <c r="C56" t="str">
        <f>IF(Orders!C56="","",Orders!C56)</f>
        <v>Newcastle Brown Ale</v>
      </c>
      <c r="D56">
        <f>IF(Orders!D56="","",Orders!D56)</f>
        <v>4</v>
      </c>
      <c r="E56" t="str">
        <f>IF(Orders!E56="","",Orders!E56)</f>
        <v/>
      </c>
      <c r="F56" t="str">
        <f t="shared" si="0"/>
        <v>Savannah Gaukrogers</v>
      </c>
      <c r="G56" t="str">
        <f t="shared" si="1"/>
        <v>SavannahGaukrogers</v>
      </c>
      <c r="H56">
        <f>COUNTIFS(CALC_CUSTOMERS!F:F,CALC_ORDERS!G56)</f>
        <v>1</v>
      </c>
      <c r="I56" t="str">
        <f>INDEX(CALC_CUSTOMERS!D:D,MATCH(CALC_ORDERS!G56,CALC_CUSTOMERS!F:F,0))</f>
        <v>The Sudden Cliff Inn</v>
      </c>
      <c r="J56" t="str">
        <f>INDEX(CALC_CUSTOMERS!E:E,MATCH(CALC_ORDERS!G56,CALC_CUSTOMERS!F:F,0))</f>
        <v>STOCK</v>
      </c>
      <c r="K56">
        <f>INDEX(Beer!C:C,MATCH(CALC_ORDERS!C56,Beer!B:B,0))</f>
        <v>1</v>
      </c>
      <c r="L56">
        <f t="shared" si="2"/>
        <v>4</v>
      </c>
      <c r="M56">
        <f t="shared" si="3"/>
        <v>0</v>
      </c>
      <c r="N56">
        <f t="shared" si="4"/>
        <v>4</v>
      </c>
      <c r="O56">
        <f t="shared" si="5"/>
        <v>1</v>
      </c>
      <c r="P56" t="str">
        <f t="shared" si="6"/>
        <v>T1</v>
      </c>
      <c r="Q56" t="str">
        <f t="shared" si="7"/>
        <v>M1</v>
      </c>
    </row>
    <row r="57" spans="1:17" x14ac:dyDescent="0.25">
      <c r="A57" t="str">
        <f>IF(Orders!A57="","",Orders!A57)</f>
        <v>Mlle Ermentrudis Chubb</v>
      </c>
      <c r="B57" s="4">
        <f>IF(Orders!B57="","",Orders!B57)</f>
        <v>390100</v>
      </c>
      <c r="C57" t="str">
        <f>IF(Orders!C57="","",Orders!C57)</f>
        <v>Foster's Lager</v>
      </c>
      <c r="D57">
        <f>IF(Orders!D57="","",Orders!D57)</f>
        <v>13</v>
      </c>
      <c r="E57" t="str">
        <f>IF(Orders!E57="","",Orders!E57)</f>
        <v/>
      </c>
      <c r="F57" t="str">
        <f t="shared" si="0"/>
        <v>Ermentrudis Chubb</v>
      </c>
      <c r="G57" t="str">
        <f t="shared" si="1"/>
        <v>ErmentrudisChubb</v>
      </c>
      <c r="H57">
        <f>COUNTIFS(CALC_CUSTOMERS!F:F,CALC_ORDERS!G57)</f>
        <v>1</v>
      </c>
      <c r="I57" t="str">
        <f>INDEX(CALC_CUSTOMERS!D:D,MATCH(CALC_ORDERS!G57,CALC_CUSTOMERS!F:F,0))</f>
        <v>The Sour Lobster Pub</v>
      </c>
      <c r="J57" t="str">
        <f>INDEX(CALC_CUSTOMERS!E:E,MATCH(CALC_ORDERS!G57,CALC_CUSTOMERS!F:F,0))</f>
        <v>BREE</v>
      </c>
      <c r="K57">
        <f>INDEX(Beer!C:C,MATCH(CALC_ORDERS!C57,Beer!B:B,0))</f>
        <v>0.7</v>
      </c>
      <c r="L57">
        <f t="shared" si="2"/>
        <v>9.1</v>
      </c>
      <c r="M57">
        <f t="shared" si="3"/>
        <v>0</v>
      </c>
      <c r="N57">
        <f t="shared" si="4"/>
        <v>9.1</v>
      </c>
      <c r="O57">
        <f t="shared" si="5"/>
        <v>1</v>
      </c>
      <c r="P57" t="str">
        <f t="shared" si="6"/>
        <v>T1</v>
      </c>
      <c r="Q57" t="str">
        <f t="shared" si="7"/>
        <v>M1</v>
      </c>
    </row>
    <row r="58" spans="1:17" x14ac:dyDescent="0.25">
      <c r="A58" t="str">
        <f>IF(Orders!A58="","",Orders!A58)</f>
        <v>Mme Jenna Galbassi</v>
      </c>
      <c r="B58" s="4">
        <f>IF(Orders!B58="","",Orders!B58)</f>
        <v>390100</v>
      </c>
      <c r="C58" t="str">
        <f>IF(Orders!C58="","",Orders!C58)</f>
        <v>Foster's Lager</v>
      </c>
      <c r="D58">
        <f>IF(Orders!D58="","",Orders!D58)</f>
        <v>3</v>
      </c>
      <c r="E58" t="str">
        <f>IF(Orders!E58="","",Orders!E58)</f>
        <v/>
      </c>
      <c r="F58" t="str">
        <f t="shared" si="0"/>
        <v>Jenna Galbassi</v>
      </c>
      <c r="G58" t="str">
        <f t="shared" si="1"/>
        <v>JennaGalbassi</v>
      </c>
      <c r="H58">
        <f>COUNTIFS(CALC_CUSTOMERS!F:F,CALC_ORDERS!G58)</f>
        <v>1</v>
      </c>
      <c r="I58" t="str">
        <f>INDEX(CALC_CUSTOMERS!D:D,MATCH(CALC_ORDERS!G58,CALC_CUSTOMERS!F:F,0))</f>
        <v>The Jaded Ants Bar</v>
      </c>
      <c r="J58" t="str">
        <f>INDEX(CALC_CUSTOMERS!E:E,MATCH(CALC_ORDERS!G58,CALC_CUSTOMERS!F:F,0))</f>
        <v>LITTLE DELVING</v>
      </c>
      <c r="K58">
        <f>INDEX(Beer!C:C,MATCH(CALC_ORDERS!C58,Beer!B:B,0))</f>
        <v>0.7</v>
      </c>
      <c r="L58">
        <f t="shared" si="2"/>
        <v>2.0999999999999996</v>
      </c>
      <c r="M58">
        <f t="shared" si="3"/>
        <v>0</v>
      </c>
      <c r="N58">
        <f t="shared" si="4"/>
        <v>2.0999999999999996</v>
      </c>
      <c r="O58">
        <f t="shared" si="5"/>
        <v>1</v>
      </c>
      <c r="P58" t="str">
        <f t="shared" si="6"/>
        <v>T1</v>
      </c>
      <c r="Q58" t="str">
        <f t="shared" si="7"/>
        <v>M1</v>
      </c>
    </row>
    <row r="59" spans="1:17" x14ac:dyDescent="0.25">
      <c r="A59" t="str">
        <f>IF(Orders!A59="","",Orders!A59)</f>
        <v>Mme Goiswinth North-took</v>
      </c>
      <c r="B59" s="4">
        <f>IF(Orders!B59="","",Orders!B59)</f>
        <v>390100</v>
      </c>
      <c r="C59" t="str">
        <f>IF(Orders!C59="","",Orders!C59)</f>
        <v>Newcastle Brown Ale</v>
      </c>
      <c r="D59">
        <f>IF(Orders!D59="","",Orders!D59)</f>
        <v>14</v>
      </c>
      <c r="E59" t="str">
        <f>IF(Orders!E59="","",Orders!E59)</f>
        <v/>
      </c>
      <c r="F59" t="str">
        <f t="shared" si="0"/>
        <v>Goiswinth North-took</v>
      </c>
      <c r="G59" t="str">
        <f t="shared" si="1"/>
        <v>GoiswinthNorthtook</v>
      </c>
      <c r="H59">
        <f>COUNTIFS(CALC_CUSTOMERS!F:F,CALC_ORDERS!G59)</f>
        <v>1</v>
      </c>
      <c r="I59" t="str">
        <f>INDEX(CALC_CUSTOMERS!D:D,MATCH(CALC_ORDERS!G59,CALC_CUSTOMERS!F:F,0))</f>
        <v>The Tricky Bats</v>
      </c>
      <c r="J59" t="str">
        <f>INDEX(CALC_CUSTOMERS!E:E,MATCH(CALC_ORDERS!G59,CALC_CUSTOMERS!F:F,0))</f>
        <v>HOBBITTON</v>
      </c>
      <c r="K59">
        <f>INDEX(Beer!C:C,MATCH(CALC_ORDERS!C59,Beer!B:B,0))</f>
        <v>1</v>
      </c>
      <c r="L59">
        <f t="shared" si="2"/>
        <v>14</v>
      </c>
      <c r="M59">
        <f t="shared" si="3"/>
        <v>0</v>
      </c>
      <c r="N59">
        <f t="shared" si="4"/>
        <v>14</v>
      </c>
      <c r="O59">
        <f t="shared" si="5"/>
        <v>1</v>
      </c>
      <c r="P59" t="str">
        <f t="shared" si="6"/>
        <v>T1</v>
      </c>
      <c r="Q59" t="str">
        <f t="shared" si="7"/>
        <v>M1</v>
      </c>
    </row>
    <row r="60" spans="1:17" x14ac:dyDescent="0.25">
      <c r="A60" t="str">
        <f>IF(Orders!A60="","",Orders!A60)</f>
        <v>Mme Kelsey Leafwalker</v>
      </c>
      <c r="B60" s="4">
        <f>IF(Orders!B60="","",Orders!B60)</f>
        <v>390100</v>
      </c>
      <c r="C60" t="str">
        <f>IF(Orders!C60="","",Orders!C60)</f>
        <v>Foster's Lager</v>
      </c>
      <c r="D60">
        <f>IF(Orders!D60="","",Orders!D60)</f>
        <v>17</v>
      </c>
      <c r="E60" t="str">
        <f>IF(Orders!E60="","",Orders!E60)</f>
        <v/>
      </c>
      <c r="F60" t="str">
        <f t="shared" si="0"/>
        <v>Kelsey Leafwalker</v>
      </c>
      <c r="G60" t="str">
        <f t="shared" si="1"/>
        <v>KelseyLeafwalker</v>
      </c>
      <c r="H60">
        <f>COUNTIFS(CALC_CUSTOMERS!F:F,CALC_ORDERS!G60)</f>
        <v>1</v>
      </c>
      <c r="I60" t="str">
        <f>INDEX(CALC_CUSTOMERS!D:D,MATCH(CALC_ORDERS!G60,CALC_CUSTOMERS!F:F,0))</f>
        <v>The Aggressive Inn</v>
      </c>
      <c r="J60" t="str">
        <f>INDEX(CALC_CUSTOMERS!E:E,MATCH(CALC_ORDERS!G60,CALC_CUSTOMERS!F:F,0))</f>
        <v>BROKENBORINGS</v>
      </c>
      <c r="K60">
        <f>INDEX(Beer!C:C,MATCH(CALC_ORDERS!C60,Beer!B:B,0))</f>
        <v>0.7</v>
      </c>
      <c r="L60">
        <f t="shared" si="2"/>
        <v>11.899999999999999</v>
      </c>
      <c r="M60">
        <f t="shared" si="3"/>
        <v>0</v>
      </c>
      <c r="N60">
        <f t="shared" si="4"/>
        <v>11.899999999999999</v>
      </c>
      <c r="O60">
        <f t="shared" si="5"/>
        <v>1</v>
      </c>
      <c r="P60" t="str">
        <f t="shared" si="6"/>
        <v>T1</v>
      </c>
      <c r="Q60" t="str">
        <f t="shared" si="7"/>
        <v>M1</v>
      </c>
    </row>
    <row r="61" spans="1:17" x14ac:dyDescent="0.25">
      <c r="A61" t="str">
        <f>IF(Orders!A61="","",Orders!A61)</f>
        <v>Mme Hatilde Goodwort</v>
      </c>
      <c r="B61" s="4">
        <f>IF(Orders!B61="","",Orders!B61)</f>
        <v>390101</v>
      </c>
      <c r="C61" t="str">
        <f>IF(Orders!C61="","",Orders!C61)</f>
        <v>Draught Bass</v>
      </c>
      <c r="D61">
        <f>IF(Orders!D61="","",Orders!D61)</f>
        <v>12</v>
      </c>
      <c r="E61" t="str">
        <f>IF(Orders!E61="","",Orders!E61)</f>
        <v/>
      </c>
      <c r="F61" t="str">
        <f t="shared" si="0"/>
        <v>Hatilde Goodwort</v>
      </c>
      <c r="G61" t="str">
        <f t="shared" si="1"/>
        <v>HatildeGoodwort</v>
      </c>
      <c r="H61">
        <f>COUNTIFS(CALC_CUSTOMERS!F:F,CALC_ORDERS!G61)</f>
        <v>1</v>
      </c>
      <c r="I61" t="str">
        <f>INDEX(CALC_CUSTOMERS!D:D,MATCH(CALC_ORDERS!G61,CALC_CUSTOMERS!F:F,0))</f>
        <v>The Intelligent Tusk Pub</v>
      </c>
      <c r="J61" t="str">
        <f>INDEX(CALC_CUSTOMERS!E:E,MATCH(CALC_ORDERS!G61,CALC_CUSTOMERS!F:F,0))</f>
        <v>BUCKLAND</v>
      </c>
      <c r="K61">
        <f>INDEX(Beer!C:C,MATCH(CALC_ORDERS!C61,Beer!B:B,0))</f>
        <v>1.2</v>
      </c>
      <c r="L61">
        <f t="shared" si="2"/>
        <v>14.399999999999999</v>
      </c>
      <c r="M61">
        <f t="shared" si="3"/>
        <v>0</v>
      </c>
      <c r="N61">
        <f t="shared" si="4"/>
        <v>14.399999999999999</v>
      </c>
      <c r="O61">
        <f t="shared" si="5"/>
        <v>1</v>
      </c>
      <c r="P61" t="str">
        <f t="shared" si="6"/>
        <v>T1</v>
      </c>
      <c r="Q61" t="str">
        <f t="shared" si="7"/>
        <v>M1</v>
      </c>
    </row>
    <row r="62" spans="1:17" x14ac:dyDescent="0.25">
      <c r="A62" t="str">
        <f>IF(Orders!A62="","",Orders!A62)</f>
        <v>Mme Tabitha Proudbottom</v>
      </c>
      <c r="B62" s="4">
        <f>IF(Orders!B62="","",Orders!B62)</f>
        <v>390101</v>
      </c>
      <c r="C62" t="str">
        <f>IF(Orders!C62="","",Orders!C62)</f>
        <v>Mackeson Stout</v>
      </c>
      <c r="D62">
        <f>IF(Orders!D62="","",Orders!D62)</f>
        <v>10</v>
      </c>
      <c r="E62" t="str">
        <f>IF(Orders!E62="","",Orders!E62)</f>
        <v/>
      </c>
      <c r="F62" t="str">
        <f t="shared" si="0"/>
        <v>Tabitha Proudbottom</v>
      </c>
      <c r="G62" t="str">
        <f t="shared" si="1"/>
        <v>TabithaProudbottom</v>
      </c>
      <c r="H62">
        <f>COUNTIFS(CALC_CUSTOMERS!F:F,CALC_ORDERS!G62)</f>
        <v>1</v>
      </c>
      <c r="I62" t="str">
        <f>INDEX(CALC_CUSTOMERS!D:D,MATCH(CALC_ORDERS!G62,CALC_CUSTOMERS!F:F,0))</f>
        <v>The Gray Reindeer Tavern</v>
      </c>
      <c r="J62" t="str">
        <f>INDEX(CALC_CUSTOMERS!E:E,MATCH(CALC_ORDERS!G62,CALC_CUSTOMERS!F:F,0))</f>
        <v>TUCKBOROUGH</v>
      </c>
      <c r="K62">
        <f>INDEX(Beer!C:C,MATCH(CALC_ORDERS!C62,Beer!B:B,0))</f>
        <v>1.5</v>
      </c>
      <c r="L62">
        <f t="shared" si="2"/>
        <v>15</v>
      </c>
      <c r="M62">
        <f t="shared" si="3"/>
        <v>0</v>
      </c>
      <c r="N62">
        <f t="shared" si="4"/>
        <v>15</v>
      </c>
      <c r="O62">
        <f t="shared" si="5"/>
        <v>1</v>
      </c>
      <c r="P62" t="str">
        <f t="shared" si="6"/>
        <v>T1</v>
      </c>
      <c r="Q62" t="str">
        <f t="shared" si="7"/>
        <v>M1</v>
      </c>
    </row>
    <row r="63" spans="1:17" x14ac:dyDescent="0.25">
      <c r="A63" t="str">
        <f>IF(Orders!A63="","",Orders!A63)</f>
        <v>Mr Gerbert Took-Took</v>
      </c>
      <c r="B63" s="4">
        <f>IF(Orders!B63="","",Orders!B63)</f>
        <v>390102</v>
      </c>
      <c r="C63" t="str">
        <f>IF(Orders!C63="","",Orders!C63)</f>
        <v>Newcastle Brown Ale</v>
      </c>
      <c r="D63">
        <f>IF(Orders!D63="","",Orders!D63)</f>
        <v>9</v>
      </c>
      <c r="E63" t="str">
        <f>IF(Orders!E63="","",Orders!E63)</f>
        <v/>
      </c>
      <c r="F63" t="str">
        <f t="shared" si="0"/>
        <v>Gerbert Took-Took</v>
      </c>
      <c r="G63" t="str">
        <f t="shared" si="1"/>
        <v>GerbertTookTook</v>
      </c>
      <c r="H63">
        <f>COUNTIFS(CALC_CUSTOMERS!F:F,CALC_ORDERS!G63)</f>
        <v>1</v>
      </c>
      <c r="I63" t="str">
        <f>INDEX(CALC_CUSTOMERS!D:D,MATCH(CALC_ORDERS!G63,CALC_CUSTOMERS!F:F,0))</f>
        <v>The Dire Crow</v>
      </c>
      <c r="J63" t="str">
        <f>INDEX(CALC_CUSTOMERS!E:E,MATCH(CALC_ORDERS!G63,CALC_CUSTOMERS!F:F,0))</f>
        <v>HOBBITTON</v>
      </c>
      <c r="K63">
        <f>INDEX(Beer!C:C,MATCH(CALC_ORDERS!C63,Beer!B:B,0))</f>
        <v>1</v>
      </c>
      <c r="L63">
        <f t="shared" si="2"/>
        <v>9</v>
      </c>
      <c r="M63">
        <f t="shared" si="3"/>
        <v>0</v>
      </c>
      <c r="N63">
        <f t="shared" si="4"/>
        <v>9</v>
      </c>
      <c r="O63">
        <f t="shared" si="5"/>
        <v>1</v>
      </c>
      <c r="P63" t="str">
        <f t="shared" si="6"/>
        <v>T1</v>
      </c>
      <c r="Q63" t="str">
        <f t="shared" si="7"/>
        <v>M1</v>
      </c>
    </row>
    <row r="64" spans="1:17" x14ac:dyDescent="0.25">
      <c r="A64" t="str">
        <f>IF(Orders!A64="","",Orders!A64)</f>
        <v>Mme Katherine Goodbody</v>
      </c>
      <c r="B64" s="4">
        <f>IF(Orders!B64="","",Orders!B64)</f>
        <v>390102</v>
      </c>
      <c r="C64" t="str">
        <f>IF(Orders!C64="","",Orders!C64)</f>
        <v>Mackeson Stout</v>
      </c>
      <c r="D64">
        <f>IF(Orders!D64="","",Orders!D64)</f>
        <v>4</v>
      </c>
      <c r="E64" t="str">
        <f>IF(Orders!E64="","",Orders!E64)</f>
        <v/>
      </c>
      <c r="F64" t="str">
        <f t="shared" si="0"/>
        <v>Katherine Goodbody</v>
      </c>
      <c r="G64" t="str">
        <f t="shared" si="1"/>
        <v>KatherineGoodbody</v>
      </c>
      <c r="H64">
        <f>COUNTIFS(CALC_CUSTOMERS!F:F,CALC_ORDERS!G64)</f>
        <v>1</v>
      </c>
      <c r="I64" t="str">
        <f>INDEX(CALC_CUSTOMERS!D:D,MATCH(CALC_ORDERS!G64,CALC_CUSTOMERS!F:F,0))</f>
        <v>The Absent Scream Tavern</v>
      </c>
      <c r="J64" t="str">
        <f>INDEX(CALC_CUSTOMERS!E:E,MATCH(CALC_ORDERS!G64,CALC_CUSTOMERS!F:F,0))</f>
        <v>HOBBITTON</v>
      </c>
      <c r="K64">
        <f>INDEX(Beer!C:C,MATCH(CALC_ORDERS!C64,Beer!B:B,0))</f>
        <v>1.5</v>
      </c>
      <c r="L64">
        <f t="shared" si="2"/>
        <v>6</v>
      </c>
      <c r="M64">
        <f t="shared" si="3"/>
        <v>0</v>
      </c>
      <c r="N64">
        <f t="shared" si="4"/>
        <v>6</v>
      </c>
      <c r="O64">
        <f t="shared" si="5"/>
        <v>1</v>
      </c>
      <c r="P64" t="str">
        <f t="shared" si="6"/>
        <v>T1</v>
      </c>
      <c r="Q64" t="str">
        <f t="shared" si="7"/>
        <v>M1</v>
      </c>
    </row>
    <row r="65" spans="1:17" x14ac:dyDescent="0.25">
      <c r="A65" t="str">
        <f>IF(Orders!A65="","",Orders!A65)</f>
        <v>Mme Ginelle Tunnelly</v>
      </c>
      <c r="B65" s="4">
        <f>IF(Orders!B65="","",Orders!B65)</f>
        <v>390102</v>
      </c>
      <c r="C65" t="str">
        <f>IF(Orders!C65="","",Orders!C65)</f>
        <v>Boddingtons Bitter</v>
      </c>
      <c r="D65">
        <f>IF(Orders!D65="","",Orders!D65)</f>
        <v>12</v>
      </c>
      <c r="E65" t="str">
        <f>IF(Orders!E65="","",Orders!E65)</f>
        <v/>
      </c>
      <c r="F65" t="str">
        <f t="shared" si="0"/>
        <v>Ginelle Tunnelly</v>
      </c>
      <c r="G65" t="str">
        <f t="shared" si="1"/>
        <v>GinelleTunnelly</v>
      </c>
      <c r="H65">
        <f>COUNTIFS(CALC_CUSTOMERS!F:F,CALC_ORDERS!G65)</f>
        <v>1</v>
      </c>
      <c r="I65" t="str">
        <f>INDEX(CALC_CUSTOMERS!D:D,MATCH(CALC_ORDERS!G65,CALC_CUSTOMERS!F:F,0))</f>
        <v>The Even Branch</v>
      </c>
      <c r="J65" t="str">
        <f>INDEX(CALC_CUSTOMERS!E:E,MATCH(CALC_ORDERS!G65,CALC_CUSTOMERS!F:F,0))</f>
        <v>SHIRE HOMESTEADS</v>
      </c>
      <c r="K65">
        <f>INDEX(Beer!C:C,MATCH(CALC_ORDERS!C65,Beer!B:B,0))</f>
        <v>0.8</v>
      </c>
      <c r="L65">
        <f t="shared" si="2"/>
        <v>9.6000000000000014</v>
      </c>
      <c r="M65">
        <f t="shared" si="3"/>
        <v>0</v>
      </c>
      <c r="N65">
        <f t="shared" si="4"/>
        <v>9.6000000000000014</v>
      </c>
      <c r="O65">
        <f t="shared" si="5"/>
        <v>1</v>
      </c>
      <c r="P65" t="str">
        <f t="shared" si="6"/>
        <v>T1</v>
      </c>
      <c r="Q65" t="str">
        <f t="shared" si="7"/>
        <v>M1</v>
      </c>
    </row>
    <row r="66" spans="1:17" x14ac:dyDescent="0.25">
      <c r="A66" t="str">
        <f>IF(Orders!A66="","",Orders!A66)</f>
        <v>Mme Adele Goodchild</v>
      </c>
      <c r="B66" s="4">
        <f>IF(Orders!B66="","",Orders!B66)</f>
        <v>390102</v>
      </c>
      <c r="C66" t="str">
        <f>IF(Orders!C66="","",Orders!C66)</f>
        <v>Mackeson Stout</v>
      </c>
      <c r="D66">
        <f>IF(Orders!D66="","",Orders!D66)</f>
        <v>11</v>
      </c>
      <c r="E66" t="str">
        <f>IF(Orders!E66="","",Orders!E66)</f>
        <v/>
      </c>
      <c r="F66" t="str">
        <f t="shared" si="0"/>
        <v>Adele Goodchild</v>
      </c>
      <c r="G66" t="str">
        <f t="shared" si="1"/>
        <v>AdeleGoodchild</v>
      </c>
      <c r="H66">
        <f>COUNTIFS(CALC_CUSTOMERS!F:F,CALC_ORDERS!G66)</f>
        <v>1</v>
      </c>
      <c r="I66" t="str">
        <f>INDEX(CALC_CUSTOMERS!D:D,MATCH(CALC_ORDERS!G66,CALC_CUSTOMERS!F:F,0))</f>
        <v>The Fiery Ants Inn</v>
      </c>
      <c r="J66" t="str">
        <f>INDEX(CALC_CUSTOMERS!E:E,MATCH(CALC_ORDERS!G66,CALC_CUSTOMERS!F:F,0))</f>
        <v>GREEN HILL COUNTRY</v>
      </c>
      <c r="K66">
        <f>INDEX(Beer!C:C,MATCH(CALC_ORDERS!C66,Beer!B:B,0))</f>
        <v>1.5</v>
      </c>
      <c r="L66">
        <f t="shared" si="2"/>
        <v>16.5</v>
      </c>
      <c r="M66">
        <f t="shared" si="3"/>
        <v>0</v>
      </c>
      <c r="N66">
        <f t="shared" si="4"/>
        <v>16.5</v>
      </c>
      <c r="O66">
        <f t="shared" si="5"/>
        <v>1</v>
      </c>
      <c r="P66" t="str">
        <f t="shared" si="6"/>
        <v>T1</v>
      </c>
      <c r="Q66" t="str">
        <f t="shared" si="7"/>
        <v>M1</v>
      </c>
    </row>
    <row r="67" spans="1:17" x14ac:dyDescent="0.25">
      <c r="A67" t="str">
        <f>IF(Orders!A67="","",Orders!A67)</f>
        <v>Mme Gundrada Boffin</v>
      </c>
      <c r="B67" s="4">
        <f>IF(Orders!B67="","",Orders!B67)</f>
        <v>390103</v>
      </c>
      <c r="C67" t="str">
        <f>IF(Orders!C67="","",Orders!C67)</f>
        <v>Hofmeister Lager</v>
      </c>
      <c r="D67">
        <f>IF(Orders!D67="","",Orders!D67)</f>
        <v>14</v>
      </c>
      <c r="E67" t="str">
        <f>IF(Orders!E67="","",Orders!E67)</f>
        <v/>
      </c>
      <c r="F67" t="str">
        <f t="shared" ref="F67:F130" si="8">IF(LEFT(A67,2)="Mr",MID(A67,4,LEN(A67)-3),
IF(LEFT(A67,3)="Mme",MID(A67,5,LEN(A67)-4),
IF(LEFT(A67,4)="Mlle",MID(A67,6,LEN(A67)-5),"")))</f>
        <v>Gundrada Boffin</v>
      </c>
      <c r="G67" t="str">
        <f t="shared" ref="G67:G130" si="9">SUBSTITUTE(SUBSTITUTE(SUBSTITUTE(SUBSTITUTE(SUBSTITUTE(SUBSTITUTE(F67," ",""),"-",""),"é","e"),"ü","u"),"ï","i"),"è","e")</f>
        <v>GundradaBoffin</v>
      </c>
      <c r="H67">
        <f>COUNTIFS(CALC_CUSTOMERS!F:F,CALC_ORDERS!G67)</f>
        <v>1</v>
      </c>
      <c r="I67" t="str">
        <f>INDEX(CALC_CUSTOMERS!D:D,MATCH(CALC_ORDERS!G67,CALC_CUSTOMERS!F:F,0))</f>
        <v>The Thundering Spoon Inn</v>
      </c>
      <c r="J67" t="str">
        <f>INDEX(CALC_CUSTOMERS!E:E,MATCH(CALC_ORDERS!G67,CALC_CUSTOMERS!F:F,0))</f>
        <v>BREE</v>
      </c>
      <c r="K67">
        <f>INDEX(Beer!C:C,MATCH(CALC_ORDERS!C67,Beer!B:B,0))</f>
        <v>1</v>
      </c>
      <c r="L67">
        <f t="shared" ref="L67:L130" si="10">K67*D67</f>
        <v>14</v>
      </c>
      <c r="M67">
        <f t="shared" ref="M67:M130" si="11">IF(E67="",0,E67*L67)</f>
        <v>0</v>
      </c>
      <c r="N67">
        <f t="shared" ref="N67:N130" si="12">L67-M67</f>
        <v>14</v>
      </c>
      <c r="O67">
        <f t="shared" ref="O67:O130" si="13">MONTH(B67)</f>
        <v>1</v>
      </c>
      <c r="P67" t="str">
        <f t="shared" ref="P67:P130" si="14">IF(AND(O67&gt;0,O67&lt;4),"T1",
IF(AND(O67&gt;3,O67&lt;7),"T2",
IF(AND(O67&gt;6,O67&lt;10),"T3",
IF(AND(O67&gt;9,O67&lt;13),"T4","erreur"))))</f>
        <v>T1</v>
      </c>
      <c r="Q67" t="str">
        <f t="shared" ref="Q67:Q130" si="15">"M"&amp;O67</f>
        <v>M1</v>
      </c>
    </row>
    <row r="68" spans="1:17" x14ac:dyDescent="0.25">
      <c r="A68" t="str">
        <f>IF(Orders!A68="","",Orders!A68)</f>
        <v>Mr Heribald Burrowes</v>
      </c>
      <c r="B68" s="4">
        <f>IF(Orders!B68="","",Orders!B68)</f>
        <v>390103</v>
      </c>
      <c r="C68" t="str">
        <f>IF(Orders!C68="","",Orders!C68)</f>
        <v>Old Speckled Hen</v>
      </c>
      <c r="D68">
        <f>IF(Orders!D68="","",Orders!D68)</f>
        <v>20</v>
      </c>
      <c r="E68" t="str">
        <f>IF(Orders!E68="","",Orders!E68)</f>
        <v/>
      </c>
      <c r="F68" t="str">
        <f t="shared" si="8"/>
        <v>Heribald Burrowes</v>
      </c>
      <c r="G68" t="str">
        <f t="shared" si="9"/>
        <v>HeribaldBurrowes</v>
      </c>
      <c r="H68">
        <f>COUNTIFS(CALC_CUSTOMERS!F:F,CALC_ORDERS!G68)</f>
        <v>1</v>
      </c>
      <c r="I68" t="str">
        <f>INDEX(CALC_CUSTOMERS!D:D,MATCH(CALC_ORDERS!G68,CALC_CUSTOMERS!F:F,0))</f>
        <v>The Bizarre Seals Bar</v>
      </c>
      <c r="J68" t="str">
        <f>INDEX(CALC_CUSTOMERS!E:E,MATCH(CALC_ORDERS!G68,CALC_CUSTOMERS!F:F,0))</f>
        <v>GREEN HILL COUNTRY</v>
      </c>
      <c r="K68">
        <f>INDEX(Beer!C:C,MATCH(CALC_ORDERS!C68,Beer!B:B,0))</f>
        <v>1.1000000000000001</v>
      </c>
      <c r="L68">
        <f t="shared" si="10"/>
        <v>22</v>
      </c>
      <c r="M68">
        <f t="shared" si="11"/>
        <v>0</v>
      </c>
      <c r="N68">
        <f t="shared" si="12"/>
        <v>22</v>
      </c>
      <c r="O68">
        <f t="shared" si="13"/>
        <v>1</v>
      </c>
      <c r="P68" t="str">
        <f t="shared" si="14"/>
        <v>T1</v>
      </c>
      <c r="Q68" t="str">
        <f t="shared" si="15"/>
        <v>M1</v>
      </c>
    </row>
    <row r="69" spans="1:17" x14ac:dyDescent="0.25">
      <c r="A69" t="str">
        <f>IF(Orders!A69="","",Orders!A69)</f>
        <v>Mme Bellisima Cutton</v>
      </c>
      <c r="B69" s="4">
        <f>IF(Orders!B69="","",Orders!B69)</f>
        <v>390103</v>
      </c>
      <c r="C69" t="str">
        <f>IF(Orders!C69="","",Orders!C69)</f>
        <v>Boddingtons Bitter</v>
      </c>
      <c r="D69">
        <f>IF(Orders!D69="","",Orders!D69)</f>
        <v>18</v>
      </c>
      <c r="E69" t="str">
        <f>IF(Orders!E69="","",Orders!E69)</f>
        <v/>
      </c>
      <c r="F69" t="str">
        <f t="shared" si="8"/>
        <v>Bellisima Cutton</v>
      </c>
      <c r="G69" t="str">
        <f t="shared" si="9"/>
        <v>BellisimaCutton</v>
      </c>
      <c r="H69">
        <f>COUNTIFS(CALC_CUSTOMERS!F:F,CALC_ORDERS!G69)</f>
        <v>1</v>
      </c>
      <c r="I69" t="str">
        <f>INDEX(CALC_CUSTOMERS!D:D,MATCH(CALC_ORDERS!G69,CALC_CUSTOMERS!F:F,0))</f>
        <v>The Whispering Gang Tavern</v>
      </c>
      <c r="J69" t="str">
        <f>INDEX(CALC_CUSTOMERS!E:E,MATCH(CALC_ORDERS!G69,CALC_CUSTOMERS!F:F,0))</f>
        <v>TUCKBOROUGH</v>
      </c>
      <c r="K69">
        <f>INDEX(Beer!C:C,MATCH(CALC_ORDERS!C69,Beer!B:B,0))</f>
        <v>0.8</v>
      </c>
      <c r="L69">
        <f t="shared" si="10"/>
        <v>14.4</v>
      </c>
      <c r="M69">
        <f t="shared" si="11"/>
        <v>0</v>
      </c>
      <c r="N69">
        <f t="shared" si="12"/>
        <v>14.4</v>
      </c>
      <c r="O69">
        <f t="shared" si="13"/>
        <v>1</v>
      </c>
      <c r="P69" t="str">
        <f t="shared" si="14"/>
        <v>T1</v>
      </c>
      <c r="Q69" t="str">
        <f t="shared" si="15"/>
        <v>M1</v>
      </c>
    </row>
    <row r="70" spans="1:17" x14ac:dyDescent="0.25">
      <c r="A70" t="str">
        <f>IF(Orders!A70="","",Orders!A70)</f>
        <v>Mr Willichar Took</v>
      </c>
      <c r="B70" s="4">
        <f>IF(Orders!B70="","",Orders!B70)</f>
        <v>390103</v>
      </c>
      <c r="C70" t="str">
        <f>IF(Orders!C70="","",Orders!C70)</f>
        <v>Draught Bass</v>
      </c>
      <c r="D70">
        <f>IF(Orders!D70="","",Orders!D70)</f>
        <v>4</v>
      </c>
      <c r="E70" t="str">
        <f>IF(Orders!E70="","",Orders!E70)</f>
        <v/>
      </c>
      <c r="F70" t="str">
        <f t="shared" si="8"/>
        <v>Willichar Took</v>
      </c>
      <c r="G70" t="str">
        <f t="shared" si="9"/>
        <v>WillicharTook</v>
      </c>
      <c r="H70">
        <f>COUNTIFS(CALC_CUSTOMERS!F:F,CALC_ORDERS!G70)</f>
        <v>1</v>
      </c>
      <c r="I70" t="str">
        <f>INDEX(CALC_CUSTOMERS!D:D,MATCH(CALC_ORDERS!G70,CALC_CUSTOMERS!F:F,0))</f>
        <v>The Outrageous Night Elf</v>
      </c>
      <c r="J70" t="str">
        <f>INDEX(CALC_CUSTOMERS!E:E,MATCH(CALC_ORDERS!G70,CALC_CUSTOMERS!F:F,0))</f>
        <v>BRIDGEFIELDS</v>
      </c>
      <c r="K70">
        <f>INDEX(Beer!C:C,MATCH(CALC_ORDERS!C70,Beer!B:B,0))</f>
        <v>1.2</v>
      </c>
      <c r="L70">
        <f t="shared" si="10"/>
        <v>4.8</v>
      </c>
      <c r="M70">
        <f t="shared" si="11"/>
        <v>0</v>
      </c>
      <c r="N70">
        <f t="shared" si="12"/>
        <v>4.8</v>
      </c>
      <c r="O70">
        <f t="shared" si="13"/>
        <v>1</v>
      </c>
      <c r="P70" t="str">
        <f t="shared" si="14"/>
        <v>T1</v>
      </c>
      <c r="Q70" t="str">
        <f t="shared" si="15"/>
        <v>M1</v>
      </c>
    </row>
    <row r="71" spans="1:17" x14ac:dyDescent="0.25">
      <c r="A71" t="str">
        <f>IF(Orders!A71="","",Orders!A71)</f>
        <v>Mme Asphodel Burrowes</v>
      </c>
      <c r="B71" s="4">
        <f>IF(Orders!B71="","",Orders!B71)</f>
        <v>390104</v>
      </c>
      <c r="C71" t="str">
        <f>IF(Orders!C71="","",Orders!C71)</f>
        <v>Hofmeister Lager</v>
      </c>
      <c r="D71">
        <f>IF(Orders!D71="","",Orders!D71)</f>
        <v>1</v>
      </c>
      <c r="E71" t="str">
        <f>IF(Orders!E71="","",Orders!E71)</f>
        <v/>
      </c>
      <c r="F71" t="str">
        <f t="shared" si="8"/>
        <v>Asphodel Burrowes</v>
      </c>
      <c r="G71" t="str">
        <f t="shared" si="9"/>
        <v>AsphodelBurrowes</v>
      </c>
      <c r="H71">
        <f>COUNTIFS(CALC_CUSTOMERS!F:F,CALC_ORDERS!G71)</f>
        <v>1</v>
      </c>
      <c r="I71" t="str">
        <f>INDEX(CALC_CUSTOMERS!D:D,MATCH(CALC_ORDERS!G71,CALC_CUSTOMERS!F:F,0))</f>
        <v>The Impossible Beavers Bar</v>
      </c>
      <c r="J71" t="str">
        <f>INDEX(CALC_CUSTOMERS!E:E,MATCH(CALC_ORDERS!G71,CALC_CUSTOMERS!F:F,0))</f>
        <v>BRIDGEFIELDS</v>
      </c>
      <c r="K71">
        <f>INDEX(Beer!C:C,MATCH(CALC_ORDERS!C71,Beer!B:B,0))</f>
        <v>1</v>
      </c>
      <c r="L71">
        <f t="shared" si="10"/>
        <v>1</v>
      </c>
      <c r="M71">
        <f t="shared" si="11"/>
        <v>0</v>
      </c>
      <c r="N71">
        <f t="shared" si="12"/>
        <v>1</v>
      </c>
      <c r="O71">
        <f t="shared" si="13"/>
        <v>1</v>
      </c>
      <c r="P71" t="str">
        <f t="shared" si="14"/>
        <v>T1</v>
      </c>
      <c r="Q71" t="str">
        <f t="shared" si="15"/>
        <v>M1</v>
      </c>
    </row>
    <row r="72" spans="1:17" x14ac:dyDescent="0.25">
      <c r="A72" t="str">
        <f>IF(Orders!A72="","",Orders!A72)</f>
        <v>Mr Syagrius North-took</v>
      </c>
      <c r="B72" s="4">
        <f>IF(Orders!B72="","",Orders!B72)</f>
        <v>390104</v>
      </c>
      <c r="C72" t="str">
        <f>IF(Orders!C72="","",Orders!C72)</f>
        <v>Tennent's Super</v>
      </c>
      <c r="D72">
        <f>IF(Orders!D72="","",Orders!D72)</f>
        <v>5</v>
      </c>
      <c r="E72" t="str">
        <f>IF(Orders!E72="","",Orders!E72)</f>
        <v/>
      </c>
      <c r="F72" t="str">
        <f t="shared" si="8"/>
        <v>Syagrius North-took</v>
      </c>
      <c r="G72" t="str">
        <f t="shared" si="9"/>
        <v>SyagriusNorthtook</v>
      </c>
      <c r="H72">
        <f>COUNTIFS(CALC_CUSTOMERS!F:F,CALC_ORDERS!G72)</f>
        <v>1</v>
      </c>
      <c r="I72" t="str">
        <f>INDEX(CALC_CUSTOMERS!D:D,MATCH(CALC_ORDERS!G72,CALC_CUSTOMERS!F:F,0))</f>
        <v>The Dry Peon Bar</v>
      </c>
      <c r="J72" t="str">
        <f>INDEX(CALC_CUSTOMERS!E:E,MATCH(CALC_ORDERS!G72,CALC_CUSTOMERS!F:F,0))</f>
        <v>GREENFIELDS</v>
      </c>
      <c r="K72">
        <f>INDEX(Beer!C:C,MATCH(CALC_ORDERS!C72,Beer!B:B,0))</f>
        <v>0.9</v>
      </c>
      <c r="L72">
        <f t="shared" si="10"/>
        <v>4.5</v>
      </c>
      <c r="M72">
        <f t="shared" si="11"/>
        <v>0</v>
      </c>
      <c r="N72">
        <f t="shared" si="12"/>
        <v>4.5</v>
      </c>
      <c r="O72">
        <f t="shared" si="13"/>
        <v>1</v>
      </c>
      <c r="P72" t="str">
        <f t="shared" si="14"/>
        <v>T1</v>
      </c>
      <c r="Q72" t="str">
        <f t="shared" si="15"/>
        <v>M1</v>
      </c>
    </row>
    <row r="73" spans="1:17" x14ac:dyDescent="0.25">
      <c r="A73" t="str">
        <f>IF(Orders!A73="","",Orders!A73)</f>
        <v>Mr Vulmar Heathertoes</v>
      </c>
      <c r="B73" s="4">
        <f>IF(Orders!B73="","",Orders!B73)</f>
        <v>390104</v>
      </c>
      <c r="C73" t="str">
        <f>IF(Orders!C73="","",Orders!C73)</f>
        <v>Draught Bass</v>
      </c>
      <c r="D73">
        <f>IF(Orders!D73="","",Orders!D73)</f>
        <v>20</v>
      </c>
      <c r="E73" t="str">
        <f>IF(Orders!E73="","",Orders!E73)</f>
        <v/>
      </c>
      <c r="F73" t="str">
        <f t="shared" si="8"/>
        <v>Vulmar Heathertoes</v>
      </c>
      <c r="G73" t="str">
        <f t="shared" si="9"/>
        <v>VulmarHeathertoes</v>
      </c>
      <c r="H73">
        <f>COUNTIFS(CALC_CUSTOMERS!F:F,CALC_ORDERS!G73)</f>
        <v>1</v>
      </c>
      <c r="I73" t="str">
        <f>INDEX(CALC_CUSTOMERS!D:D,MATCH(CALC_ORDERS!G73,CALC_CUSTOMERS!F:F,0))</f>
        <v>The Bored Rhino Inn</v>
      </c>
      <c r="J73" t="str">
        <f>INDEX(CALC_CUSTOMERS!E:E,MATCH(CALC_ORDERS!G73,CALC_CUSTOMERS!F:F,0))</f>
        <v>HOBBITTON</v>
      </c>
      <c r="K73">
        <f>INDEX(Beer!C:C,MATCH(CALC_ORDERS!C73,Beer!B:B,0))</f>
        <v>1.2</v>
      </c>
      <c r="L73">
        <f t="shared" si="10"/>
        <v>24</v>
      </c>
      <c r="M73">
        <f t="shared" si="11"/>
        <v>0</v>
      </c>
      <c r="N73">
        <f t="shared" si="12"/>
        <v>24</v>
      </c>
      <c r="O73">
        <f t="shared" si="13"/>
        <v>1</v>
      </c>
      <c r="P73" t="str">
        <f t="shared" si="14"/>
        <v>T1</v>
      </c>
      <c r="Q73" t="str">
        <f t="shared" si="15"/>
        <v>M1</v>
      </c>
    </row>
    <row r="74" spans="1:17" x14ac:dyDescent="0.25">
      <c r="A74" t="str">
        <f>IF(Orders!A74="","",Orders!A74)</f>
        <v>Mme Aubirge Longriver</v>
      </c>
      <c r="B74" s="4">
        <f>IF(Orders!B74="","",Orders!B74)</f>
        <v>390104</v>
      </c>
      <c r="C74" t="str">
        <f>IF(Orders!C74="","",Orders!C74)</f>
        <v>Hofmeister Lager</v>
      </c>
      <c r="D74">
        <f>IF(Orders!D74="","",Orders!D74)</f>
        <v>8</v>
      </c>
      <c r="E74" t="str">
        <f>IF(Orders!E74="","",Orders!E74)</f>
        <v/>
      </c>
      <c r="F74" t="str">
        <f t="shared" si="8"/>
        <v>Aubirge Longriver</v>
      </c>
      <c r="G74" t="str">
        <f t="shared" si="9"/>
        <v>AubirgeLongriver</v>
      </c>
      <c r="H74">
        <f>COUNTIFS(CALC_CUSTOMERS!F:F,CALC_ORDERS!G74)</f>
        <v>1</v>
      </c>
      <c r="I74" t="str">
        <f>INDEX(CALC_CUSTOMERS!D:D,MATCH(CALC_ORDERS!G74,CALC_CUSTOMERS!F:F,0))</f>
        <v>The Rainy Melons Bar</v>
      </c>
      <c r="J74" t="str">
        <f>INDEX(CALC_CUSTOMERS!E:E,MATCH(CALC_ORDERS!G74,CALC_CUSTOMERS!F:F,0))</f>
        <v>THE MARISH</v>
      </c>
      <c r="K74">
        <f>INDEX(Beer!C:C,MATCH(CALC_ORDERS!C74,Beer!B:B,0))</f>
        <v>1</v>
      </c>
      <c r="L74">
        <f t="shared" si="10"/>
        <v>8</v>
      </c>
      <c r="M74">
        <f t="shared" si="11"/>
        <v>0</v>
      </c>
      <c r="N74">
        <f t="shared" si="12"/>
        <v>8</v>
      </c>
      <c r="O74">
        <f t="shared" si="13"/>
        <v>1</v>
      </c>
      <c r="P74" t="str">
        <f t="shared" si="14"/>
        <v>T1</v>
      </c>
      <c r="Q74" t="str">
        <f t="shared" si="15"/>
        <v>M1</v>
      </c>
    </row>
    <row r="75" spans="1:17" x14ac:dyDescent="0.25">
      <c r="A75" t="str">
        <f>IF(Orders!A75="","",Orders!A75)</f>
        <v>Mr Flambard Oakbottom</v>
      </c>
      <c r="B75" s="4">
        <f>IF(Orders!B75="","",Orders!B75)</f>
        <v>390105</v>
      </c>
      <c r="C75" t="str">
        <f>IF(Orders!C75="","",Orders!C75)</f>
        <v>Draught Bass</v>
      </c>
      <c r="D75">
        <f>IF(Orders!D75="","",Orders!D75)</f>
        <v>15</v>
      </c>
      <c r="E75" t="str">
        <f>IF(Orders!E75="","",Orders!E75)</f>
        <v/>
      </c>
      <c r="F75" t="str">
        <f t="shared" si="8"/>
        <v>Flambard Oakbottom</v>
      </c>
      <c r="G75" t="str">
        <f t="shared" si="9"/>
        <v>FlambardOakbottom</v>
      </c>
      <c r="H75">
        <f>COUNTIFS(CALC_CUSTOMERS!F:F,CALC_ORDERS!G75)</f>
        <v>1</v>
      </c>
      <c r="I75" t="str">
        <f>INDEX(CALC_CUSTOMERS!D:D,MATCH(CALC_ORDERS!G75,CALC_CUSTOMERS!F:F,0))</f>
        <v>The Whimsical Ship Inn</v>
      </c>
      <c r="J75" t="str">
        <f>INDEX(CALC_CUSTOMERS!E:E,MATCH(CALC_ORDERS!G75,CALC_CUSTOMERS!F:F,0))</f>
        <v>GREENFIELDS</v>
      </c>
      <c r="K75">
        <f>INDEX(Beer!C:C,MATCH(CALC_ORDERS!C75,Beer!B:B,0))</f>
        <v>1.2</v>
      </c>
      <c r="L75">
        <f t="shared" si="10"/>
        <v>18</v>
      </c>
      <c r="M75">
        <f t="shared" si="11"/>
        <v>0</v>
      </c>
      <c r="N75">
        <f t="shared" si="12"/>
        <v>18</v>
      </c>
      <c r="O75">
        <f t="shared" si="13"/>
        <v>1</v>
      </c>
      <c r="P75" t="str">
        <f t="shared" si="14"/>
        <v>T1</v>
      </c>
      <c r="Q75" t="str">
        <f t="shared" si="15"/>
        <v>M1</v>
      </c>
    </row>
    <row r="76" spans="1:17" x14ac:dyDescent="0.25">
      <c r="A76" t="str">
        <f>IF(Orders!A76="","",Orders!A76)</f>
        <v>Mlle Pamphila Proudbottom</v>
      </c>
      <c r="B76" s="4">
        <f>IF(Orders!B76="","",Orders!B76)</f>
        <v>390105</v>
      </c>
      <c r="C76" t="str">
        <f>IF(Orders!C76="","",Orders!C76)</f>
        <v>Boddingtons Bitter</v>
      </c>
      <c r="D76">
        <f>IF(Orders!D76="","",Orders!D76)</f>
        <v>18</v>
      </c>
      <c r="E76">
        <f>IF(Orders!E76="","",Orders!E76)</f>
        <v>0.15</v>
      </c>
      <c r="F76" t="str">
        <f t="shared" si="8"/>
        <v>Pamphila Proudbottom</v>
      </c>
      <c r="G76" t="str">
        <f t="shared" si="9"/>
        <v>PamphilaProudbottom</v>
      </c>
      <c r="H76">
        <f>COUNTIFS(CALC_CUSTOMERS!F:F,CALC_ORDERS!G76)</f>
        <v>1</v>
      </c>
      <c r="I76" t="str">
        <f>INDEX(CALC_CUSTOMERS!D:D,MATCH(CALC_ORDERS!G76,CALC_CUSTOMERS!F:F,0))</f>
        <v>The Oriental Ore Tavern</v>
      </c>
      <c r="J76" t="str">
        <f>INDEX(CALC_CUSTOMERS!E:E,MATCH(CALC_ORDERS!G76,CALC_CUSTOMERS!F:F,0))</f>
        <v>TUCKBOROUGH</v>
      </c>
      <c r="K76">
        <f>INDEX(Beer!C:C,MATCH(CALC_ORDERS!C76,Beer!B:B,0))</f>
        <v>0.8</v>
      </c>
      <c r="L76">
        <f t="shared" si="10"/>
        <v>14.4</v>
      </c>
      <c r="M76">
        <f t="shared" si="11"/>
        <v>2.16</v>
      </c>
      <c r="N76">
        <f t="shared" si="12"/>
        <v>12.24</v>
      </c>
      <c r="O76">
        <f t="shared" si="13"/>
        <v>1</v>
      </c>
      <c r="P76" t="str">
        <f t="shared" si="14"/>
        <v>T1</v>
      </c>
      <c r="Q76" t="str">
        <f t="shared" si="15"/>
        <v>M1</v>
      </c>
    </row>
    <row r="77" spans="1:17" x14ac:dyDescent="0.25">
      <c r="A77" t="str">
        <f>IF(Orders!A77="","",Orders!A77)</f>
        <v>Mr Ilberic Grubb</v>
      </c>
      <c r="B77" s="4">
        <f>IF(Orders!B77="","",Orders!B77)</f>
        <v>390105</v>
      </c>
      <c r="C77" t="str">
        <f>IF(Orders!C77="","",Orders!C77)</f>
        <v>Hofmeister Lager</v>
      </c>
      <c r="D77">
        <f>IF(Orders!D77="","",Orders!D77)</f>
        <v>1</v>
      </c>
      <c r="E77" t="str">
        <f>IF(Orders!E77="","",Orders!E77)</f>
        <v/>
      </c>
      <c r="F77" t="str">
        <f t="shared" si="8"/>
        <v>Ilberic Grubb</v>
      </c>
      <c r="G77" t="str">
        <f t="shared" si="9"/>
        <v>IlbericGrubb</v>
      </c>
      <c r="H77">
        <f>COUNTIFS(CALC_CUSTOMERS!F:F,CALC_ORDERS!G77)</f>
        <v>1</v>
      </c>
      <c r="I77" t="str">
        <f>INDEX(CALC_CUSTOMERS!D:D,MATCH(CALC_ORDERS!G77,CALC_CUSTOMERS!F:F,0))</f>
        <v>The Sweet And Sour Curry Inn</v>
      </c>
      <c r="J77" t="str">
        <f>INDEX(CALC_CUSTOMERS!E:E,MATCH(CALC_ORDERS!G77,CALC_CUSTOMERS!F:F,0))</f>
        <v>GREEN HILL COUNTRY</v>
      </c>
      <c r="K77">
        <f>INDEX(Beer!C:C,MATCH(CALC_ORDERS!C77,Beer!B:B,0))</f>
        <v>1</v>
      </c>
      <c r="L77">
        <f t="shared" si="10"/>
        <v>1</v>
      </c>
      <c r="M77">
        <f t="shared" si="11"/>
        <v>0</v>
      </c>
      <c r="N77">
        <f t="shared" si="12"/>
        <v>1</v>
      </c>
      <c r="O77">
        <f t="shared" si="13"/>
        <v>1</v>
      </c>
      <c r="P77" t="str">
        <f t="shared" si="14"/>
        <v>T1</v>
      </c>
      <c r="Q77" t="str">
        <f t="shared" si="15"/>
        <v>M1</v>
      </c>
    </row>
    <row r="78" spans="1:17" x14ac:dyDescent="0.25">
      <c r="A78" t="str">
        <f>IF(Orders!A78="","",Orders!A78)</f>
        <v>Mlle Cheryl Knotwise</v>
      </c>
      <c r="B78" s="4">
        <f>IF(Orders!B78="","",Orders!B78)</f>
        <v>390105</v>
      </c>
      <c r="C78" t="str">
        <f>IF(Orders!C78="","",Orders!C78)</f>
        <v>Hofmeister Lager</v>
      </c>
      <c r="D78">
        <f>IF(Orders!D78="","",Orders!D78)</f>
        <v>17</v>
      </c>
      <c r="E78" t="str">
        <f>IF(Orders!E78="","",Orders!E78)</f>
        <v/>
      </c>
      <c r="F78" t="str">
        <f t="shared" si="8"/>
        <v>Cheryl Knotwise</v>
      </c>
      <c r="G78" t="str">
        <f t="shared" si="9"/>
        <v>CherylKnotwise</v>
      </c>
      <c r="H78">
        <f>COUNTIFS(CALC_CUSTOMERS!F:F,CALC_ORDERS!G78)</f>
        <v>1</v>
      </c>
      <c r="I78" t="str">
        <f>INDEX(CALC_CUSTOMERS!D:D,MATCH(CALC_ORDERS!G78,CALC_CUSTOMERS!F:F,0))</f>
        <v>The Excited Glass Tavern</v>
      </c>
      <c r="J78" t="str">
        <f>INDEX(CALC_CUSTOMERS!E:E,MATCH(CALC_ORDERS!G78,CALC_CUSTOMERS!F:F,0))</f>
        <v>BUCKLAND</v>
      </c>
      <c r="K78">
        <f>INDEX(Beer!C:C,MATCH(CALC_ORDERS!C78,Beer!B:B,0))</f>
        <v>1</v>
      </c>
      <c r="L78">
        <f t="shared" si="10"/>
        <v>17</v>
      </c>
      <c r="M78">
        <f t="shared" si="11"/>
        <v>0</v>
      </c>
      <c r="N78">
        <f t="shared" si="12"/>
        <v>17</v>
      </c>
      <c r="O78">
        <f t="shared" si="13"/>
        <v>1</v>
      </c>
      <c r="P78" t="str">
        <f t="shared" si="14"/>
        <v>T1</v>
      </c>
      <c r="Q78" t="str">
        <f t="shared" si="15"/>
        <v>M1</v>
      </c>
    </row>
    <row r="79" spans="1:17" x14ac:dyDescent="0.25">
      <c r="A79" t="str">
        <f>IF(Orders!A79="","",Orders!A79)</f>
        <v>Mlle Amy Sandheaver</v>
      </c>
      <c r="B79" s="4">
        <f>IF(Orders!B79="","",Orders!B79)</f>
        <v>390106</v>
      </c>
      <c r="C79" t="str">
        <f>IF(Orders!C79="","",Orders!C79)</f>
        <v>Mackeson Stout</v>
      </c>
      <c r="D79">
        <f>IF(Orders!D79="","",Orders!D79)</f>
        <v>15</v>
      </c>
      <c r="E79" t="str">
        <f>IF(Orders!E79="","",Orders!E79)</f>
        <v/>
      </c>
      <c r="F79" t="str">
        <f t="shared" si="8"/>
        <v>Amy Sandheaver</v>
      </c>
      <c r="G79" t="str">
        <f t="shared" si="9"/>
        <v>AmySandheaver</v>
      </c>
      <c r="H79">
        <f>COUNTIFS(CALC_CUSTOMERS!F:F,CALC_ORDERS!G79)</f>
        <v>1</v>
      </c>
      <c r="I79" t="str">
        <f>INDEX(CALC_CUSTOMERS!D:D,MATCH(CALC_ORDERS!G79,CALC_CUSTOMERS!F:F,0))</f>
        <v>The Tiny Crows Bar</v>
      </c>
      <c r="J79" t="str">
        <f>INDEX(CALC_CUSTOMERS!E:E,MATCH(CALC_ORDERS!G79,CALC_CUSTOMERS!F:F,0))</f>
        <v>TUCKBOROUGH</v>
      </c>
      <c r="K79">
        <f>INDEX(Beer!C:C,MATCH(CALC_ORDERS!C79,Beer!B:B,0))</f>
        <v>1.5</v>
      </c>
      <c r="L79">
        <f t="shared" si="10"/>
        <v>22.5</v>
      </c>
      <c r="M79">
        <f t="shared" si="11"/>
        <v>0</v>
      </c>
      <c r="N79">
        <f t="shared" si="12"/>
        <v>22.5</v>
      </c>
      <c r="O79">
        <f t="shared" si="13"/>
        <v>1</v>
      </c>
      <c r="P79" t="str">
        <f t="shared" si="14"/>
        <v>T1</v>
      </c>
      <c r="Q79" t="str">
        <f t="shared" si="15"/>
        <v>M1</v>
      </c>
    </row>
    <row r="80" spans="1:17" x14ac:dyDescent="0.25">
      <c r="A80" t="str">
        <f>IF(Orders!A80="","",Orders!A80)</f>
        <v>Mr Godun  Sackville</v>
      </c>
      <c r="B80" s="4">
        <f>IF(Orders!B80="","",Orders!B80)</f>
        <v>390106</v>
      </c>
      <c r="C80" t="str">
        <f>IF(Orders!C80="","",Orders!C80)</f>
        <v>Old Speckled Hen</v>
      </c>
      <c r="D80">
        <f>IF(Orders!D80="","",Orders!D80)</f>
        <v>17</v>
      </c>
      <c r="E80" t="str">
        <f>IF(Orders!E80="","",Orders!E80)</f>
        <v/>
      </c>
      <c r="F80" t="str">
        <f t="shared" si="8"/>
        <v>Godun  Sackville</v>
      </c>
      <c r="G80" t="str">
        <f t="shared" si="9"/>
        <v>GodunSackville</v>
      </c>
      <c r="H80">
        <f>COUNTIFS(CALC_CUSTOMERS!F:F,CALC_ORDERS!G80)</f>
        <v>1</v>
      </c>
      <c r="I80" t="str">
        <f>INDEX(CALC_CUSTOMERS!D:D,MATCH(CALC_ORDERS!G80,CALC_CUSTOMERS!F:F,0))</f>
        <v>The Drab Mandolin Inn</v>
      </c>
      <c r="J80" t="str">
        <f>INDEX(CALC_CUSTOMERS!E:E,MATCH(CALC_ORDERS!G80,CALC_CUSTOMERS!F:F,0))</f>
        <v>THE MARISH</v>
      </c>
      <c r="K80">
        <f>INDEX(Beer!C:C,MATCH(CALC_ORDERS!C80,Beer!B:B,0))</f>
        <v>1.1000000000000001</v>
      </c>
      <c r="L80">
        <f t="shared" si="10"/>
        <v>18.700000000000003</v>
      </c>
      <c r="M80">
        <f t="shared" si="11"/>
        <v>0</v>
      </c>
      <c r="N80">
        <f t="shared" si="12"/>
        <v>18.700000000000003</v>
      </c>
      <c r="O80">
        <f t="shared" si="13"/>
        <v>1</v>
      </c>
      <c r="P80" t="str">
        <f t="shared" si="14"/>
        <v>T1</v>
      </c>
      <c r="Q80" t="str">
        <f t="shared" si="15"/>
        <v>M1</v>
      </c>
    </row>
    <row r="81" spans="1:17" x14ac:dyDescent="0.25">
      <c r="A81" t="str">
        <f>IF(Orders!A81="","",Orders!A81)</f>
        <v>Mme Tiffany Brown</v>
      </c>
      <c r="B81" s="4">
        <f>IF(Orders!B81="","",Orders!B81)</f>
        <v>390106</v>
      </c>
      <c r="C81" t="str">
        <f>IF(Orders!C81="","",Orders!C81)</f>
        <v>Tennent's Lager</v>
      </c>
      <c r="D81">
        <f>IF(Orders!D81="","",Orders!D81)</f>
        <v>9</v>
      </c>
      <c r="E81" t="str">
        <f>IF(Orders!E81="","",Orders!E81)</f>
        <v/>
      </c>
      <c r="F81" t="str">
        <f t="shared" si="8"/>
        <v>Tiffany Brown</v>
      </c>
      <c r="G81" t="str">
        <f t="shared" si="9"/>
        <v>TiffanyBrown</v>
      </c>
      <c r="H81">
        <f>COUNTIFS(CALC_CUSTOMERS!F:F,CALC_ORDERS!G81)</f>
        <v>1</v>
      </c>
      <c r="I81" t="str">
        <f>INDEX(CALC_CUSTOMERS!D:D,MATCH(CALC_ORDERS!G81,CALC_CUSTOMERS!F:F,0))</f>
        <v>The Blushing Dragon Tavern</v>
      </c>
      <c r="J81" t="str">
        <f>INDEX(CALC_CUSTOMERS!E:E,MATCH(CALC_ORDERS!G81,CALC_CUSTOMERS!F:F,0))</f>
        <v>HOBBITTON</v>
      </c>
      <c r="K81">
        <f>INDEX(Beer!C:C,MATCH(CALC_ORDERS!C81,Beer!B:B,0))</f>
        <v>0.8</v>
      </c>
      <c r="L81">
        <f t="shared" si="10"/>
        <v>7.2</v>
      </c>
      <c r="M81">
        <f t="shared" si="11"/>
        <v>0</v>
      </c>
      <c r="N81">
        <f t="shared" si="12"/>
        <v>7.2</v>
      </c>
      <c r="O81">
        <f t="shared" si="13"/>
        <v>1</v>
      </c>
      <c r="P81" t="str">
        <f t="shared" si="14"/>
        <v>T1</v>
      </c>
      <c r="Q81" t="str">
        <f t="shared" si="15"/>
        <v>M1</v>
      </c>
    </row>
    <row r="82" spans="1:17" x14ac:dyDescent="0.25">
      <c r="A82" t="str">
        <f>IF(Orders!A82="","",Orders!A82)</f>
        <v>Mr Longo Riverhopper</v>
      </c>
      <c r="B82" s="4">
        <f>IF(Orders!B82="","",Orders!B82)</f>
        <v>390106</v>
      </c>
      <c r="C82" t="str">
        <f>IF(Orders!C82="","",Orders!C82)</f>
        <v>Boddingtons Bitter</v>
      </c>
      <c r="D82">
        <f>IF(Orders!D82="","",Orders!D82)</f>
        <v>19</v>
      </c>
      <c r="E82" t="str">
        <f>IF(Orders!E82="","",Orders!E82)</f>
        <v/>
      </c>
      <c r="F82" t="str">
        <f t="shared" si="8"/>
        <v>Longo Riverhopper</v>
      </c>
      <c r="G82" t="str">
        <f t="shared" si="9"/>
        <v>LongoRiverhopper</v>
      </c>
      <c r="H82">
        <f>COUNTIFS(CALC_CUSTOMERS!F:F,CALC_ORDERS!G82)</f>
        <v>1</v>
      </c>
      <c r="I82" t="str">
        <f>INDEX(CALC_CUSTOMERS!D:D,MATCH(CALC_ORDERS!G82,CALC_CUSTOMERS!F:F,0))</f>
        <v>The Parallel Bongo Bar</v>
      </c>
      <c r="J82" t="str">
        <f>INDEX(CALC_CUSTOMERS!E:E,MATCH(CALC_ORDERS!G82,CALC_CUSTOMERS!F:F,0))</f>
        <v>TUCKBOROUGH</v>
      </c>
      <c r="K82">
        <f>INDEX(Beer!C:C,MATCH(CALC_ORDERS!C82,Beer!B:B,0))</f>
        <v>0.8</v>
      </c>
      <c r="L82">
        <f t="shared" si="10"/>
        <v>15.200000000000001</v>
      </c>
      <c r="M82">
        <f t="shared" si="11"/>
        <v>0</v>
      </c>
      <c r="N82">
        <f t="shared" si="12"/>
        <v>15.200000000000001</v>
      </c>
      <c r="O82">
        <f t="shared" si="13"/>
        <v>1</v>
      </c>
      <c r="P82" t="str">
        <f t="shared" si="14"/>
        <v>T1</v>
      </c>
      <c r="Q82" t="str">
        <f t="shared" si="15"/>
        <v>M1</v>
      </c>
    </row>
    <row r="83" spans="1:17" x14ac:dyDescent="0.25">
      <c r="A83" t="str">
        <f>IF(Orders!A83="","",Orders!A83)</f>
        <v>Mr Magnéric Elvellon</v>
      </c>
      <c r="B83" s="4">
        <f>IF(Orders!B83="","",Orders!B83)</f>
        <v>390107</v>
      </c>
      <c r="C83" t="str">
        <f>IF(Orders!C83="","",Orders!C83)</f>
        <v>Newcastle Brown Ale</v>
      </c>
      <c r="D83">
        <f>IF(Orders!D83="","",Orders!D83)</f>
        <v>18</v>
      </c>
      <c r="E83" t="str">
        <f>IF(Orders!E83="","",Orders!E83)</f>
        <v/>
      </c>
      <c r="F83" t="str">
        <f t="shared" si="8"/>
        <v>Magnéric Elvellon</v>
      </c>
      <c r="G83" t="str">
        <f t="shared" si="9"/>
        <v>MagnericElvellon</v>
      </c>
      <c r="H83">
        <f>COUNTIFS(CALC_CUSTOMERS!F:F,CALC_ORDERS!G83)</f>
        <v>1</v>
      </c>
      <c r="I83" t="str">
        <f>INDEX(CALC_CUSTOMERS!D:D,MATCH(CALC_ORDERS!G83,CALC_CUSTOMERS!F:F,0))</f>
        <v>The Tired Hill</v>
      </c>
      <c r="J83" t="str">
        <f>INDEX(CALC_CUSTOMERS!E:E,MATCH(CALC_ORDERS!G83,CALC_CUSTOMERS!F:F,0))</f>
        <v>GREEN HILL COUNTRY</v>
      </c>
      <c r="K83">
        <f>INDEX(Beer!C:C,MATCH(CALC_ORDERS!C83,Beer!B:B,0))</f>
        <v>1</v>
      </c>
      <c r="L83">
        <f t="shared" si="10"/>
        <v>18</v>
      </c>
      <c r="M83">
        <f t="shared" si="11"/>
        <v>0</v>
      </c>
      <c r="N83">
        <f t="shared" si="12"/>
        <v>18</v>
      </c>
      <c r="O83">
        <f t="shared" si="13"/>
        <v>1</v>
      </c>
      <c r="P83" t="str">
        <f t="shared" si="14"/>
        <v>T1</v>
      </c>
      <c r="Q83" t="str">
        <f t="shared" si="15"/>
        <v>M1</v>
      </c>
    </row>
    <row r="84" spans="1:17" x14ac:dyDescent="0.25">
      <c r="A84" t="str">
        <f>IF(Orders!A84="","",Orders!A84)</f>
        <v>Mme Ingoberg Gardner</v>
      </c>
      <c r="B84" s="4">
        <f>IF(Orders!B84="","",Orders!B84)</f>
        <v>390108</v>
      </c>
      <c r="C84" t="str">
        <f>IF(Orders!C84="","",Orders!C84)</f>
        <v>Foster's Lager</v>
      </c>
      <c r="D84">
        <f>IF(Orders!D84="","",Orders!D84)</f>
        <v>12</v>
      </c>
      <c r="E84" t="str">
        <f>IF(Orders!E84="","",Orders!E84)</f>
        <v/>
      </c>
      <c r="F84" t="str">
        <f t="shared" si="8"/>
        <v>Ingoberg Gardner</v>
      </c>
      <c r="G84" t="str">
        <f t="shared" si="9"/>
        <v>IngobergGardner</v>
      </c>
      <c r="H84">
        <f>COUNTIFS(CALC_CUSTOMERS!F:F,CALC_ORDERS!G84)</f>
        <v>1</v>
      </c>
      <c r="I84" t="str">
        <f>INDEX(CALC_CUSTOMERS!D:D,MATCH(CALC_ORDERS!G84,CALC_CUSTOMERS!F:F,0))</f>
        <v>The Mature Whale</v>
      </c>
      <c r="J84" t="str">
        <f>INDEX(CALC_CUSTOMERS!E:E,MATCH(CALC_ORDERS!G84,CALC_CUSTOMERS!F:F,0))</f>
        <v>BUDGEFORD</v>
      </c>
      <c r="K84">
        <f>INDEX(Beer!C:C,MATCH(CALC_ORDERS!C84,Beer!B:B,0))</f>
        <v>0.7</v>
      </c>
      <c r="L84">
        <f t="shared" si="10"/>
        <v>8.3999999999999986</v>
      </c>
      <c r="M84">
        <f t="shared" si="11"/>
        <v>0</v>
      </c>
      <c r="N84">
        <f t="shared" si="12"/>
        <v>8.3999999999999986</v>
      </c>
      <c r="O84">
        <f t="shared" si="13"/>
        <v>1</v>
      </c>
      <c r="P84" t="str">
        <f t="shared" si="14"/>
        <v>T1</v>
      </c>
      <c r="Q84" t="str">
        <f t="shared" si="15"/>
        <v>M1</v>
      </c>
    </row>
    <row r="85" spans="1:17" x14ac:dyDescent="0.25">
      <c r="A85" t="str">
        <f>IF(Orders!A85="","",Orders!A85)</f>
        <v>Mr Willichar Underburrow</v>
      </c>
      <c r="B85" s="4">
        <f>IF(Orders!B85="","",Orders!B85)</f>
        <v>390108</v>
      </c>
      <c r="C85" t="str">
        <f>IF(Orders!C85="","",Orders!C85)</f>
        <v>Draught Bass</v>
      </c>
      <c r="D85">
        <f>IF(Orders!D85="","",Orders!D85)</f>
        <v>15</v>
      </c>
      <c r="E85" t="str">
        <f>IF(Orders!E85="","",Orders!E85)</f>
        <v/>
      </c>
      <c r="F85" t="str">
        <f t="shared" si="8"/>
        <v>Willichar Underburrow</v>
      </c>
      <c r="G85" t="str">
        <f t="shared" si="9"/>
        <v>WillicharUnderburrow</v>
      </c>
      <c r="H85">
        <f>COUNTIFS(CALC_CUSTOMERS!F:F,CALC_ORDERS!G85)</f>
        <v>1</v>
      </c>
      <c r="I85" t="str">
        <f>INDEX(CALC_CUSTOMERS!D:D,MATCH(CALC_ORDERS!G85,CALC_CUSTOMERS!F:F,0))</f>
        <v>The Annoying Spiders Tavern</v>
      </c>
      <c r="J85" t="str">
        <f>INDEX(CALC_CUSTOMERS!E:E,MATCH(CALC_ORDERS!G85,CALC_CUSTOMERS!F:F,0))</f>
        <v>THE HILL</v>
      </c>
      <c r="K85">
        <f>INDEX(Beer!C:C,MATCH(CALC_ORDERS!C85,Beer!B:B,0))</f>
        <v>1.2</v>
      </c>
      <c r="L85">
        <f t="shared" si="10"/>
        <v>18</v>
      </c>
      <c r="M85">
        <f t="shared" si="11"/>
        <v>0</v>
      </c>
      <c r="N85">
        <f t="shared" si="12"/>
        <v>18</v>
      </c>
      <c r="O85">
        <f t="shared" si="13"/>
        <v>1</v>
      </c>
      <c r="P85" t="str">
        <f t="shared" si="14"/>
        <v>T1</v>
      </c>
      <c r="Q85" t="str">
        <f t="shared" si="15"/>
        <v>M1</v>
      </c>
    </row>
    <row r="86" spans="1:17" x14ac:dyDescent="0.25">
      <c r="A86" t="str">
        <f>IF(Orders!A86="","",Orders!A86)</f>
        <v>Mr Theudebert Burrows</v>
      </c>
      <c r="B86" s="4">
        <f>IF(Orders!B86="","",Orders!B86)</f>
        <v>390108</v>
      </c>
      <c r="C86" t="str">
        <f>IF(Orders!C86="","",Orders!C86)</f>
        <v>Newcastle Brown Ale</v>
      </c>
      <c r="D86">
        <f>IF(Orders!D86="","",Orders!D86)</f>
        <v>12</v>
      </c>
      <c r="E86" t="str">
        <f>IF(Orders!E86="","",Orders!E86)</f>
        <v/>
      </c>
      <c r="F86" t="str">
        <f t="shared" si="8"/>
        <v>Theudebert Burrows</v>
      </c>
      <c r="G86" t="str">
        <f t="shared" si="9"/>
        <v>TheudebertBurrows</v>
      </c>
      <c r="H86">
        <f>COUNTIFS(CALC_CUSTOMERS!F:F,CALC_ORDERS!G86)</f>
        <v>1</v>
      </c>
      <c r="I86" t="str">
        <f>INDEX(CALC_CUSTOMERS!D:D,MATCH(CALC_ORDERS!G86,CALC_CUSTOMERS!F:F,0))</f>
        <v>The Opposite Pearl Tavern</v>
      </c>
      <c r="J86" t="str">
        <f>INDEX(CALC_CUSTOMERS!E:E,MATCH(CALC_ORDERS!G86,CALC_CUSTOMERS!F:F,0))</f>
        <v>HOBBITTON</v>
      </c>
      <c r="K86">
        <f>INDEX(Beer!C:C,MATCH(CALC_ORDERS!C86,Beer!B:B,0))</f>
        <v>1</v>
      </c>
      <c r="L86">
        <f t="shared" si="10"/>
        <v>12</v>
      </c>
      <c r="M86">
        <f t="shared" si="11"/>
        <v>0</v>
      </c>
      <c r="N86">
        <f t="shared" si="12"/>
        <v>12</v>
      </c>
      <c r="O86">
        <f t="shared" si="13"/>
        <v>1</v>
      </c>
      <c r="P86" t="str">
        <f t="shared" si="14"/>
        <v>T1</v>
      </c>
      <c r="Q86" t="str">
        <f t="shared" si="15"/>
        <v>M1</v>
      </c>
    </row>
    <row r="87" spans="1:17" x14ac:dyDescent="0.25">
      <c r="A87" t="str">
        <f>IF(Orders!A87="","",Orders!A87)</f>
        <v>Mme Austrechild Brownlock</v>
      </c>
      <c r="B87" s="4">
        <f>IF(Orders!B87="","",Orders!B87)</f>
        <v>390109</v>
      </c>
      <c r="C87" t="str">
        <f>IF(Orders!C87="","",Orders!C87)</f>
        <v>Newcastle Brown Ale</v>
      </c>
      <c r="D87">
        <f>IF(Orders!D87="","",Orders!D87)</f>
        <v>20</v>
      </c>
      <c r="E87" t="str">
        <f>IF(Orders!E87="","",Orders!E87)</f>
        <v/>
      </c>
      <c r="F87" t="str">
        <f t="shared" si="8"/>
        <v>Austrechild Brownlock</v>
      </c>
      <c r="G87" t="str">
        <f t="shared" si="9"/>
        <v>AustrechildBrownlock</v>
      </c>
      <c r="H87">
        <f>COUNTIFS(CALC_CUSTOMERS!F:F,CALC_ORDERS!G87)</f>
        <v>1</v>
      </c>
      <c r="I87" t="str">
        <f>INDEX(CALC_CUSTOMERS!D:D,MATCH(CALC_ORDERS!G87,CALC_CUSTOMERS!F:F,0))</f>
        <v>The Defiant Axe</v>
      </c>
      <c r="J87" t="str">
        <f>INDEX(CALC_CUSTOMERS!E:E,MATCH(CALC_ORDERS!G87,CALC_CUSTOMERS!F:F,0))</f>
        <v>BRIDGEFIELDS</v>
      </c>
      <c r="K87">
        <f>INDEX(Beer!C:C,MATCH(CALC_ORDERS!C87,Beer!B:B,0))</f>
        <v>1</v>
      </c>
      <c r="L87">
        <f t="shared" si="10"/>
        <v>20</v>
      </c>
      <c r="M87">
        <f t="shared" si="11"/>
        <v>0</v>
      </c>
      <c r="N87">
        <f t="shared" si="12"/>
        <v>20</v>
      </c>
      <c r="O87">
        <f t="shared" si="13"/>
        <v>1</v>
      </c>
      <c r="P87" t="str">
        <f t="shared" si="14"/>
        <v>T1</v>
      </c>
      <c r="Q87" t="str">
        <f t="shared" si="15"/>
        <v>M1</v>
      </c>
    </row>
    <row r="88" spans="1:17" x14ac:dyDescent="0.25">
      <c r="A88" t="str">
        <f>IF(Orders!A88="","",Orders!A88)</f>
        <v>Mr Willichar Goodwort</v>
      </c>
      <c r="B88" s="4">
        <f>IF(Orders!B88="","",Orders!B88)</f>
        <v>390109</v>
      </c>
      <c r="C88" t="str">
        <f>IF(Orders!C88="","",Orders!C88)</f>
        <v>Hofmeister Lager</v>
      </c>
      <c r="D88">
        <f>IF(Orders!D88="","",Orders!D88)</f>
        <v>4</v>
      </c>
      <c r="E88" t="str">
        <f>IF(Orders!E88="","",Orders!E88)</f>
        <v/>
      </c>
      <c r="F88" t="str">
        <f t="shared" si="8"/>
        <v>Willichar Goodwort</v>
      </c>
      <c r="G88" t="str">
        <f t="shared" si="9"/>
        <v>WillicharGoodwort</v>
      </c>
      <c r="H88">
        <f>COUNTIFS(CALC_CUSTOMERS!F:F,CALC_ORDERS!G88)</f>
        <v>1</v>
      </c>
      <c r="I88" t="str">
        <f>INDEX(CALC_CUSTOMERS!D:D,MATCH(CALC_ORDERS!G88,CALC_CUSTOMERS!F:F,0))</f>
        <v>The Quacking Bison</v>
      </c>
      <c r="J88" t="str">
        <f>INDEX(CALC_CUSTOMERS!E:E,MATCH(CALC_ORDERS!G88,CALC_CUSTOMERS!F:F,0))</f>
        <v>TUCKBOROUGH</v>
      </c>
      <c r="K88">
        <f>INDEX(Beer!C:C,MATCH(CALC_ORDERS!C88,Beer!B:B,0))</f>
        <v>1</v>
      </c>
      <c r="L88">
        <f t="shared" si="10"/>
        <v>4</v>
      </c>
      <c r="M88">
        <f t="shared" si="11"/>
        <v>0</v>
      </c>
      <c r="N88">
        <f t="shared" si="12"/>
        <v>4</v>
      </c>
      <c r="O88">
        <f t="shared" si="13"/>
        <v>1</v>
      </c>
      <c r="P88" t="str">
        <f t="shared" si="14"/>
        <v>T1</v>
      </c>
      <c r="Q88" t="str">
        <f t="shared" si="15"/>
        <v>M1</v>
      </c>
    </row>
    <row r="89" spans="1:17" x14ac:dyDescent="0.25">
      <c r="A89" t="str">
        <f>IF(Orders!A89="","",Orders!A89)</f>
        <v>Mr Adalolf Lothran</v>
      </c>
      <c r="B89" s="4">
        <f>IF(Orders!B89="","",Orders!B89)</f>
        <v>390112</v>
      </c>
      <c r="C89" t="str">
        <f>IF(Orders!C89="","",Orders!C89)</f>
        <v>Hofmeister Lager</v>
      </c>
      <c r="D89">
        <f>IF(Orders!D89="","",Orders!D89)</f>
        <v>18</v>
      </c>
      <c r="E89" t="str">
        <f>IF(Orders!E89="","",Orders!E89)</f>
        <v/>
      </c>
      <c r="F89" t="str">
        <f t="shared" si="8"/>
        <v>Adalolf Lothran</v>
      </c>
      <c r="G89" t="str">
        <f t="shared" si="9"/>
        <v>AdalolfLothran</v>
      </c>
      <c r="H89">
        <f>COUNTIFS(CALC_CUSTOMERS!F:F,CALC_ORDERS!G89)</f>
        <v>1</v>
      </c>
      <c r="I89" t="str">
        <f>INDEX(CALC_CUSTOMERS!D:D,MATCH(CALC_ORDERS!G89,CALC_CUSTOMERS!F:F,0))</f>
        <v>The Infamous Rat Tavern</v>
      </c>
      <c r="J89" t="str">
        <f>INDEX(CALC_CUSTOMERS!E:E,MATCH(CALC_ORDERS!G89,CALC_CUSTOMERS!F:F,0))</f>
        <v>BREE</v>
      </c>
      <c r="K89">
        <f>INDEX(Beer!C:C,MATCH(CALC_ORDERS!C89,Beer!B:B,0))</f>
        <v>1</v>
      </c>
      <c r="L89">
        <f t="shared" si="10"/>
        <v>18</v>
      </c>
      <c r="M89">
        <f t="shared" si="11"/>
        <v>0</v>
      </c>
      <c r="N89">
        <f t="shared" si="12"/>
        <v>18</v>
      </c>
      <c r="O89">
        <f t="shared" si="13"/>
        <v>2</v>
      </c>
      <c r="P89" t="str">
        <f t="shared" si="14"/>
        <v>T1</v>
      </c>
      <c r="Q89" t="str">
        <f t="shared" si="15"/>
        <v>M2</v>
      </c>
    </row>
    <row r="90" spans="1:17" x14ac:dyDescent="0.25">
      <c r="A90" t="str">
        <f>IF(Orders!A90="","",Orders!A90)</f>
        <v xml:space="preserve">Mr Robur Gamwich </v>
      </c>
      <c r="B90" s="4">
        <f>IF(Orders!B90="","",Orders!B90)</f>
        <v>390112</v>
      </c>
      <c r="C90" t="str">
        <f>IF(Orders!C90="","",Orders!C90)</f>
        <v>Tennent's Lager</v>
      </c>
      <c r="D90">
        <f>IF(Orders!D90="","",Orders!D90)</f>
        <v>7</v>
      </c>
      <c r="E90" t="str">
        <f>IF(Orders!E90="","",Orders!E90)</f>
        <v/>
      </c>
      <c r="F90" t="str">
        <f t="shared" si="8"/>
        <v xml:space="preserve">Robur Gamwich </v>
      </c>
      <c r="G90" t="str">
        <f t="shared" si="9"/>
        <v>RoburGamwich</v>
      </c>
      <c r="H90">
        <f>COUNTIFS(CALC_CUSTOMERS!F:F,CALC_ORDERS!G90)</f>
        <v>1</v>
      </c>
      <c r="I90" t="str">
        <f>INDEX(CALC_CUSTOMERS!D:D,MATCH(CALC_ORDERS!G90,CALC_CUSTOMERS!F:F,0))</f>
        <v>The Sour Canary Tavern</v>
      </c>
      <c r="J90" t="str">
        <f>INDEX(CALC_CUSTOMERS!E:E,MATCH(CALC_ORDERS!G90,CALC_CUSTOMERS!F:F,0))</f>
        <v>BRIDGEFIELDS</v>
      </c>
      <c r="K90">
        <f>INDEX(Beer!C:C,MATCH(CALC_ORDERS!C90,Beer!B:B,0))</f>
        <v>0.8</v>
      </c>
      <c r="L90">
        <f t="shared" si="10"/>
        <v>5.6000000000000005</v>
      </c>
      <c r="M90">
        <f t="shared" si="11"/>
        <v>0</v>
      </c>
      <c r="N90">
        <f t="shared" si="12"/>
        <v>5.6000000000000005</v>
      </c>
      <c r="O90">
        <f t="shared" si="13"/>
        <v>2</v>
      </c>
      <c r="P90" t="str">
        <f t="shared" si="14"/>
        <v>T1</v>
      </c>
      <c r="Q90" t="str">
        <f t="shared" si="15"/>
        <v>M2</v>
      </c>
    </row>
    <row r="91" spans="1:17" x14ac:dyDescent="0.25">
      <c r="A91" t="str">
        <f>IF(Orders!A91="","",Orders!A91)</f>
        <v>Mme Pansy Labingi</v>
      </c>
      <c r="B91" s="4">
        <f>IF(Orders!B91="","",Orders!B91)</f>
        <v>390112</v>
      </c>
      <c r="C91" t="str">
        <f>IF(Orders!C91="","",Orders!C91)</f>
        <v>McEwan's</v>
      </c>
      <c r="D91">
        <f>IF(Orders!D91="","",Orders!D91)</f>
        <v>17</v>
      </c>
      <c r="E91" t="str">
        <f>IF(Orders!E91="","",Orders!E91)</f>
        <v/>
      </c>
      <c r="F91" t="str">
        <f t="shared" si="8"/>
        <v>Pansy Labingi</v>
      </c>
      <c r="G91" t="str">
        <f t="shared" si="9"/>
        <v>PansyLabingi</v>
      </c>
      <c r="H91">
        <f>COUNTIFS(CALC_CUSTOMERS!F:F,CALC_ORDERS!G91)</f>
        <v>1</v>
      </c>
      <c r="I91" t="str">
        <f>INDEX(CALC_CUSTOMERS!D:D,MATCH(CALC_ORDERS!G91,CALC_CUSTOMERS!F:F,0))</f>
        <v>The Clumsy City</v>
      </c>
      <c r="J91" t="str">
        <f>INDEX(CALC_CUSTOMERS!E:E,MATCH(CALC_ORDERS!G91,CALC_CUSTOMERS!F:F,0))</f>
        <v>THE HILL</v>
      </c>
      <c r="K91">
        <f>INDEX(Beer!C:C,MATCH(CALC_ORDERS!C91,Beer!B:B,0))</f>
        <v>1</v>
      </c>
      <c r="L91">
        <f t="shared" si="10"/>
        <v>17</v>
      </c>
      <c r="M91">
        <f t="shared" si="11"/>
        <v>0</v>
      </c>
      <c r="N91">
        <f t="shared" si="12"/>
        <v>17</v>
      </c>
      <c r="O91">
        <f t="shared" si="13"/>
        <v>2</v>
      </c>
      <c r="P91" t="str">
        <f t="shared" si="14"/>
        <v>T1</v>
      </c>
      <c r="Q91" t="str">
        <f t="shared" si="15"/>
        <v>M2</v>
      </c>
    </row>
    <row r="92" spans="1:17" x14ac:dyDescent="0.25">
      <c r="A92" t="str">
        <f>IF(Orders!A92="","",Orders!A92)</f>
        <v>Mme Basina  Tunnelly</v>
      </c>
      <c r="B92" s="4">
        <f>IF(Orders!B92="","",Orders!B92)</f>
        <v>390113</v>
      </c>
      <c r="C92" t="str">
        <f>IF(Orders!C92="","",Orders!C92)</f>
        <v>McEwan's</v>
      </c>
      <c r="D92">
        <f>IF(Orders!D92="","",Orders!D92)</f>
        <v>6</v>
      </c>
      <c r="E92" t="str">
        <f>IF(Orders!E92="","",Orders!E92)</f>
        <v/>
      </c>
      <c r="F92" t="str">
        <f t="shared" si="8"/>
        <v>Basina  Tunnelly</v>
      </c>
      <c r="G92" t="str">
        <f t="shared" si="9"/>
        <v>BasinaTunnelly</v>
      </c>
      <c r="H92">
        <f>COUNTIFS(CALC_CUSTOMERS!F:F,CALC_ORDERS!G92)</f>
        <v>1</v>
      </c>
      <c r="I92" t="str">
        <f>INDEX(CALC_CUSTOMERS!D:D,MATCH(CALC_ORDERS!G92,CALC_CUSTOMERS!F:F,0))</f>
        <v>The Blushing Caterpillar</v>
      </c>
      <c r="J92" t="str">
        <f>INDEX(CALC_CUSTOMERS!E:E,MATCH(CALC_ORDERS!G92,CALC_CUSTOMERS!F:F,0))</f>
        <v>TUCKBOROUGH</v>
      </c>
      <c r="K92">
        <f>INDEX(Beer!C:C,MATCH(CALC_ORDERS!C92,Beer!B:B,0))</f>
        <v>1</v>
      </c>
      <c r="L92">
        <f t="shared" si="10"/>
        <v>6</v>
      </c>
      <c r="M92">
        <f t="shared" si="11"/>
        <v>0</v>
      </c>
      <c r="N92">
        <f t="shared" si="12"/>
        <v>6</v>
      </c>
      <c r="O92">
        <f t="shared" si="13"/>
        <v>2</v>
      </c>
      <c r="P92" t="str">
        <f t="shared" si="14"/>
        <v>T1</v>
      </c>
      <c r="Q92" t="str">
        <f t="shared" si="15"/>
        <v>M2</v>
      </c>
    </row>
    <row r="93" spans="1:17" x14ac:dyDescent="0.25">
      <c r="A93" t="str">
        <f>IF(Orders!A93="","",Orders!A93)</f>
        <v>Mme Ruothilde Boulderhill</v>
      </c>
      <c r="B93" s="4">
        <f>IF(Orders!B93="","",Orders!B93)</f>
        <v>390113</v>
      </c>
      <c r="C93" t="str">
        <f>IF(Orders!C93="","",Orders!C93)</f>
        <v>Hofmeister Lager</v>
      </c>
      <c r="D93">
        <f>IF(Orders!D93="","",Orders!D93)</f>
        <v>10</v>
      </c>
      <c r="E93" t="str">
        <f>IF(Orders!E93="","",Orders!E93)</f>
        <v/>
      </c>
      <c r="F93" t="str">
        <f t="shared" si="8"/>
        <v>Ruothilde Boulderhill</v>
      </c>
      <c r="G93" t="str">
        <f t="shared" si="9"/>
        <v>RuothildeBoulderhill</v>
      </c>
      <c r="H93">
        <f>COUNTIFS(CALC_CUSTOMERS!F:F,CALC_ORDERS!G93)</f>
        <v>1</v>
      </c>
      <c r="I93" t="str">
        <f>INDEX(CALC_CUSTOMERS!D:D,MATCH(CALC_ORDERS!G93,CALC_CUSTOMERS!F:F,0))</f>
        <v>The Careless Palm Bar</v>
      </c>
      <c r="J93" t="str">
        <f>INDEX(CALC_CUSTOMERS!E:E,MATCH(CALC_ORDERS!G93,CALC_CUSTOMERS!F:F,0))</f>
        <v>LITTLE DELVING</v>
      </c>
      <c r="K93">
        <f>INDEX(Beer!C:C,MATCH(CALC_ORDERS!C93,Beer!B:B,0))</f>
        <v>1</v>
      </c>
      <c r="L93">
        <f t="shared" si="10"/>
        <v>10</v>
      </c>
      <c r="M93">
        <f t="shared" si="11"/>
        <v>0</v>
      </c>
      <c r="N93">
        <f t="shared" si="12"/>
        <v>10</v>
      </c>
      <c r="O93">
        <f t="shared" si="13"/>
        <v>2</v>
      </c>
      <c r="P93" t="str">
        <f t="shared" si="14"/>
        <v>T1</v>
      </c>
      <c r="Q93" t="str">
        <f t="shared" si="15"/>
        <v>M2</v>
      </c>
    </row>
    <row r="94" spans="1:17" x14ac:dyDescent="0.25">
      <c r="A94" t="str">
        <f>IF(Orders!A94="","",Orders!A94)</f>
        <v>Mlle Selina Goodwort</v>
      </c>
      <c r="B94" s="4">
        <f>IF(Orders!B94="","",Orders!B94)</f>
        <v>390114</v>
      </c>
      <c r="C94" t="str">
        <f>IF(Orders!C94="","",Orders!C94)</f>
        <v>Mackeson Stout</v>
      </c>
      <c r="D94">
        <f>IF(Orders!D94="","",Orders!D94)</f>
        <v>18</v>
      </c>
      <c r="E94" t="str">
        <f>IF(Orders!E94="","",Orders!E94)</f>
        <v/>
      </c>
      <c r="F94" t="str">
        <f t="shared" si="8"/>
        <v>Selina Goodwort</v>
      </c>
      <c r="G94" t="str">
        <f t="shared" si="9"/>
        <v>SelinaGoodwort</v>
      </c>
      <c r="H94">
        <f>COUNTIFS(CALC_CUSTOMERS!F:F,CALC_ORDERS!G94)</f>
        <v>1</v>
      </c>
      <c r="I94" t="str">
        <f>INDEX(CALC_CUSTOMERS!D:D,MATCH(CALC_ORDERS!G94,CALC_CUSTOMERS!F:F,0))</f>
        <v>The Mysterious Canary Pub</v>
      </c>
      <c r="J94" t="str">
        <f>INDEX(CALC_CUSTOMERS!E:E,MATCH(CALC_ORDERS!G94,CALC_CUSTOMERS!F:F,0))</f>
        <v>GREENFIELDS</v>
      </c>
      <c r="K94">
        <f>INDEX(Beer!C:C,MATCH(CALC_ORDERS!C94,Beer!B:B,0))</f>
        <v>1.5</v>
      </c>
      <c r="L94">
        <f t="shared" si="10"/>
        <v>27</v>
      </c>
      <c r="M94">
        <f t="shared" si="11"/>
        <v>0</v>
      </c>
      <c r="N94">
        <f t="shared" si="12"/>
        <v>27</v>
      </c>
      <c r="O94">
        <f t="shared" si="13"/>
        <v>2</v>
      </c>
      <c r="P94" t="str">
        <f t="shared" si="14"/>
        <v>T1</v>
      </c>
      <c r="Q94" t="str">
        <f t="shared" si="15"/>
        <v>M2</v>
      </c>
    </row>
    <row r="95" spans="1:17" x14ac:dyDescent="0.25">
      <c r="A95" t="str">
        <f>IF(Orders!A95="","",Orders!A95)</f>
        <v>Mr Ebrulf Greenhand</v>
      </c>
      <c r="B95" s="4">
        <f>IF(Orders!B95="","",Orders!B95)</f>
        <v>390114</v>
      </c>
      <c r="C95" t="str">
        <f>IF(Orders!C95="","",Orders!C95)</f>
        <v>Boddingtons Bitter</v>
      </c>
      <c r="D95">
        <f>IF(Orders!D95="","",Orders!D95)</f>
        <v>7</v>
      </c>
      <c r="E95" t="str">
        <f>IF(Orders!E95="","",Orders!E95)</f>
        <v/>
      </c>
      <c r="F95" t="str">
        <f t="shared" si="8"/>
        <v>Ebrulf Greenhand</v>
      </c>
      <c r="G95" t="str">
        <f t="shared" si="9"/>
        <v>EbrulfGreenhand</v>
      </c>
      <c r="H95">
        <f>COUNTIFS(CALC_CUSTOMERS!F:F,CALC_ORDERS!G95)</f>
        <v>1</v>
      </c>
      <c r="I95" t="str">
        <f>INDEX(CALC_CUSTOMERS!D:D,MATCH(CALC_ORDERS!G95,CALC_CUSTOMERS!F:F,0))</f>
        <v>The Lethal Trunk Bar</v>
      </c>
      <c r="J95" t="str">
        <f>INDEX(CALC_CUSTOMERS!E:E,MATCH(CALC_ORDERS!G95,CALC_CUSTOMERS!F:F,0))</f>
        <v>GREENFIELDS</v>
      </c>
      <c r="K95">
        <f>INDEX(Beer!C:C,MATCH(CALC_ORDERS!C95,Beer!B:B,0))</f>
        <v>0.8</v>
      </c>
      <c r="L95">
        <f t="shared" si="10"/>
        <v>5.6000000000000005</v>
      </c>
      <c r="M95">
        <f t="shared" si="11"/>
        <v>0</v>
      </c>
      <c r="N95">
        <f t="shared" si="12"/>
        <v>5.6000000000000005</v>
      </c>
      <c r="O95">
        <f t="shared" si="13"/>
        <v>2</v>
      </c>
      <c r="P95" t="str">
        <f t="shared" si="14"/>
        <v>T1</v>
      </c>
      <c r="Q95" t="str">
        <f t="shared" si="15"/>
        <v>M2</v>
      </c>
    </row>
    <row r="96" spans="1:17" x14ac:dyDescent="0.25">
      <c r="A96" t="str">
        <f>IF(Orders!A96="","",Orders!A96)</f>
        <v>Mme Delaney Whitfoot</v>
      </c>
      <c r="B96" s="4">
        <f>IF(Orders!B96="","",Orders!B96)</f>
        <v>390115</v>
      </c>
      <c r="C96" t="str">
        <f>IF(Orders!C96="","",Orders!C96)</f>
        <v>Tennent's Lager</v>
      </c>
      <c r="D96">
        <f>IF(Orders!D96="","",Orders!D96)</f>
        <v>4</v>
      </c>
      <c r="E96" t="str">
        <f>IF(Orders!E96="","",Orders!E96)</f>
        <v/>
      </c>
      <c r="F96" t="str">
        <f t="shared" si="8"/>
        <v>Delaney Whitfoot</v>
      </c>
      <c r="G96" t="str">
        <f t="shared" si="9"/>
        <v>DelaneyWhitfoot</v>
      </c>
      <c r="H96">
        <f>COUNTIFS(CALC_CUSTOMERS!F:F,CALC_ORDERS!G96)</f>
        <v>1</v>
      </c>
      <c r="I96" t="str">
        <f>INDEX(CALC_CUSTOMERS!D:D,MATCH(CALC_ORDERS!G96,CALC_CUSTOMERS!F:F,0))</f>
        <v>Ye Olde Bow Pub</v>
      </c>
      <c r="J96" t="str">
        <f>INDEX(CALC_CUSTOMERS!E:E,MATCH(CALC_ORDERS!G96,CALC_CUSTOMERS!F:F,0))</f>
        <v>GREENFIELDS</v>
      </c>
      <c r="K96">
        <f>INDEX(Beer!C:C,MATCH(CALC_ORDERS!C96,Beer!B:B,0))</f>
        <v>0.8</v>
      </c>
      <c r="L96">
        <f t="shared" si="10"/>
        <v>3.2</v>
      </c>
      <c r="M96">
        <f t="shared" si="11"/>
        <v>0</v>
      </c>
      <c r="N96">
        <f t="shared" si="12"/>
        <v>3.2</v>
      </c>
      <c r="O96">
        <f t="shared" si="13"/>
        <v>2</v>
      </c>
      <c r="P96" t="str">
        <f t="shared" si="14"/>
        <v>T1</v>
      </c>
      <c r="Q96" t="str">
        <f t="shared" si="15"/>
        <v>M2</v>
      </c>
    </row>
    <row r="97" spans="1:17" x14ac:dyDescent="0.25">
      <c r="A97" t="str">
        <f>IF(Orders!A97="","",Orders!A97)</f>
        <v>Mr Alberic Labingi</v>
      </c>
      <c r="B97" s="4">
        <f>IF(Orders!B97="","",Orders!B97)</f>
        <v>390116</v>
      </c>
      <c r="C97" t="str">
        <f>IF(Orders!C97="","",Orders!C97)</f>
        <v>McEwan's</v>
      </c>
      <c r="D97">
        <f>IF(Orders!D97="","",Orders!D97)</f>
        <v>19</v>
      </c>
      <c r="E97" t="str">
        <f>IF(Orders!E97="","",Orders!E97)</f>
        <v/>
      </c>
      <c r="F97" t="str">
        <f t="shared" si="8"/>
        <v>Alberic Labingi</v>
      </c>
      <c r="G97" t="str">
        <f t="shared" si="9"/>
        <v>AlbericLabingi</v>
      </c>
      <c r="H97">
        <f>COUNTIFS(CALC_CUSTOMERS!F:F,CALC_ORDERS!G97)</f>
        <v>1</v>
      </c>
      <c r="I97" t="str">
        <f>INDEX(CALC_CUSTOMERS!D:D,MATCH(CALC_ORDERS!G97,CALC_CUSTOMERS!F:F,0))</f>
        <v>The Next Best Emu Inn</v>
      </c>
      <c r="J97" t="str">
        <f>INDEX(CALC_CUSTOMERS!E:E,MATCH(CALC_ORDERS!G97,CALC_CUSTOMERS!F:F,0))</f>
        <v>SHIRE HOMESTEADS</v>
      </c>
      <c r="K97">
        <f>INDEX(Beer!C:C,MATCH(CALC_ORDERS!C97,Beer!B:B,0))</f>
        <v>1</v>
      </c>
      <c r="L97">
        <f t="shared" si="10"/>
        <v>19</v>
      </c>
      <c r="M97">
        <f t="shared" si="11"/>
        <v>0</v>
      </c>
      <c r="N97">
        <f t="shared" si="12"/>
        <v>19</v>
      </c>
      <c r="O97">
        <f t="shared" si="13"/>
        <v>2</v>
      </c>
      <c r="P97" t="str">
        <f t="shared" si="14"/>
        <v>T1</v>
      </c>
      <c r="Q97" t="str">
        <f t="shared" si="15"/>
        <v>M2</v>
      </c>
    </row>
    <row r="98" spans="1:17" x14ac:dyDescent="0.25">
      <c r="A98" t="str">
        <f>IF(Orders!A98="","",Orders!A98)</f>
        <v>Mr Magnéric Elvellon</v>
      </c>
      <c r="B98" s="4">
        <f>IF(Orders!B98="","",Orders!B98)</f>
        <v>390116</v>
      </c>
      <c r="C98" t="str">
        <f>IF(Orders!C98="","",Orders!C98)</f>
        <v>McEwan's</v>
      </c>
      <c r="D98">
        <f>IF(Orders!D98="","",Orders!D98)</f>
        <v>20</v>
      </c>
      <c r="E98" t="str">
        <f>IF(Orders!E98="","",Orders!E98)</f>
        <v/>
      </c>
      <c r="F98" t="str">
        <f t="shared" si="8"/>
        <v>Magnéric Elvellon</v>
      </c>
      <c r="G98" t="str">
        <f t="shared" si="9"/>
        <v>MagnericElvellon</v>
      </c>
      <c r="H98">
        <f>COUNTIFS(CALC_CUSTOMERS!F:F,CALC_ORDERS!G98)</f>
        <v>1</v>
      </c>
      <c r="I98" t="str">
        <f>INDEX(CALC_CUSTOMERS!D:D,MATCH(CALC_ORDERS!G98,CALC_CUSTOMERS!F:F,0))</f>
        <v>The Tired Hill</v>
      </c>
      <c r="J98" t="str">
        <f>INDEX(CALC_CUSTOMERS!E:E,MATCH(CALC_ORDERS!G98,CALC_CUSTOMERS!F:F,0))</f>
        <v>GREEN HILL COUNTRY</v>
      </c>
      <c r="K98">
        <f>INDEX(Beer!C:C,MATCH(CALC_ORDERS!C98,Beer!B:B,0))</f>
        <v>1</v>
      </c>
      <c r="L98">
        <f t="shared" si="10"/>
        <v>20</v>
      </c>
      <c r="M98">
        <f t="shared" si="11"/>
        <v>0</v>
      </c>
      <c r="N98">
        <f t="shared" si="12"/>
        <v>20</v>
      </c>
      <c r="O98">
        <f t="shared" si="13"/>
        <v>2</v>
      </c>
      <c r="P98" t="str">
        <f t="shared" si="14"/>
        <v>T1</v>
      </c>
      <c r="Q98" t="str">
        <f t="shared" si="15"/>
        <v>M2</v>
      </c>
    </row>
    <row r="99" spans="1:17" x14ac:dyDescent="0.25">
      <c r="A99" t="str">
        <f>IF(Orders!A99="","",Orders!A99)</f>
        <v>Mr Vigor Galbassi</v>
      </c>
      <c r="B99" s="4">
        <f>IF(Orders!B99="","",Orders!B99)</f>
        <v>390117</v>
      </c>
      <c r="C99" t="str">
        <f>IF(Orders!C99="","",Orders!C99)</f>
        <v>Newcastle Brown Ale</v>
      </c>
      <c r="D99">
        <f>IF(Orders!D99="","",Orders!D99)</f>
        <v>13</v>
      </c>
      <c r="E99" t="str">
        <f>IF(Orders!E99="","",Orders!E99)</f>
        <v/>
      </c>
      <c r="F99" t="str">
        <f t="shared" si="8"/>
        <v>Vigor Galbassi</v>
      </c>
      <c r="G99" t="str">
        <f t="shared" si="9"/>
        <v>VigorGalbassi</v>
      </c>
      <c r="H99">
        <f>COUNTIFS(CALC_CUSTOMERS!F:F,CALC_ORDERS!G99)</f>
        <v>1</v>
      </c>
      <c r="I99" t="str">
        <f>INDEX(CALC_CUSTOMERS!D:D,MATCH(CALC_ORDERS!G99,CALC_CUSTOMERS!F:F,0))</f>
        <v>The Smiling Kangaroo Pub</v>
      </c>
      <c r="J99" t="str">
        <f>INDEX(CALC_CUSTOMERS!E:E,MATCH(CALC_ORDERS!G99,CALC_CUSTOMERS!F:F,0))</f>
        <v>LITTLE DELVING</v>
      </c>
      <c r="K99">
        <f>INDEX(Beer!C:C,MATCH(CALC_ORDERS!C99,Beer!B:B,0))</f>
        <v>1</v>
      </c>
      <c r="L99">
        <f t="shared" si="10"/>
        <v>13</v>
      </c>
      <c r="M99">
        <f t="shared" si="11"/>
        <v>0</v>
      </c>
      <c r="N99">
        <f t="shared" si="12"/>
        <v>13</v>
      </c>
      <c r="O99">
        <f t="shared" si="13"/>
        <v>2</v>
      </c>
      <c r="P99" t="str">
        <f t="shared" si="14"/>
        <v>T1</v>
      </c>
      <c r="Q99" t="str">
        <f t="shared" si="15"/>
        <v>M2</v>
      </c>
    </row>
    <row r="100" spans="1:17" x14ac:dyDescent="0.25">
      <c r="A100" t="str">
        <f>IF(Orders!A100="","",Orders!A100)</f>
        <v>Mme Cori Bilberry</v>
      </c>
      <c r="B100" s="4">
        <f>IF(Orders!B100="","",Orders!B100)</f>
        <v>390117</v>
      </c>
      <c r="C100" t="str">
        <f>IF(Orders!C100="","",Orders!C100)</f>
        <v>McEwan's</v>
      </c>
      <c r="D100">
        <f>IF(Orders!D100="","",Orders!D100)</f>
        <v>10</v>
      </c>
      <c r="E100" t="str">
        <f>IF(Orders!E100="","",Orders!E100)</f>
        <v/>
      </c>
      <c r="F100" t="str">
        <f t="shared" si="8"/>
        <v>Cori Bilberry</v>
      </c>
      <c r="G100" t="str">
        <f t="shared" si="9"/>
        <v>CoriBilberry</v>
      </c>
      <c r="H100">
        <f>COUNTIFS(CALC_CUSTOMERS!F:F,CALC_ORDERS!G100)</f>
        <v>1</v>
      </c>
      <c r="I100" t="str">
        <f>INDEX(CALC_CUSTOMERS!D:D,MATCH(CALC_ORDERS!G100,CALC_CUSTOMERS!F:F,0))</f>
        <v>The Crazy Swallow Inn</v>
      </c>
      <c r="J100" t="str">
        <f>INDEX(CALC_CUSTOMERS!E:E,MATCH(CALC_ORDERS!G100,CALC_CUSTOMERS!F:F,0))</f>
        <v>GREENFIELDS</v>
      </c>
      <c r="K100">
        <f>INDEX(Beer!C:C,MATCH(CALC_ORDERS!C100,Beer!B:B,0))</f>
        <v>1</v>
      </c>
      <c r="L100">
        <f t="shared" si="10"/>
        <v>10</v>
      </c>
      <c r="M100">
        <f t="shared" si="11"/>
        <v>0</v>
      </c>
      <c r="N100">
        <f t="shared" si="12"/>
        <v>10</v>
      </c>
      <c r="O100">
        <f t="shared" si="13"/>
        <v>2</v>
      </c>
      <c r="P100" t="str">
        <f t="shared" si="14"/>
        <v>T1</v>
      </c>
      <c r="Q100" t="str">
        <f t="shared" si="15"/>
        <v>M2</v>
      </c>
    </row>
    <row r="101" spans="1:17" x14ac:dyDescent="0.25">
      <c r="A101" t="str">
        <f>IF(Orders!A101="","",Orders!A101)</f>
        <v>Mlle Mantissa Gamwich</v>
      </c>
      <c r="B101" s="4">
        <f>IF(Orders!B101="","",Orders!B101)</f>
        <v>390117</v>
      </c>
      <c r="C101" t="str">
        <f>IF(Orders!C101="","",Orders!C101)</f>
        <v>Old Speckled Hen</v>
      </c>
      <c r="D101">
        <f>IF(Orders!D101="","",Orders!D101)</f>
        <v>8</v>
      </c>
      <c r="E101" t="str">
        <f>IF(Orders!E101="","",Orders!E101)</f>
        <v/>
      </c>
      <c r="F101" t="str">
        <f t="shared" si="8"/>
        <v>Mantissa Gamwich</v>
      </c>
      <c r="G101" t="str">
        <f t="shared" si="9"/>
        <v>MantissaGamwich</v>
      </c>
      <c r="H101">
        <f>COUNTIFS(CALC_CUSTOMERS!F:F,CALC_ORDERS!G101)</f>
        <v>1</v>
      </c>
      <c r="I101" t="str">
        <f>INDEX(CALC_CUSTOMERS!D:D,MATCH(CALC_ORDERS!G101,CALC_CUSTOMERS!F:F,0))</f>
        <v>The Gray Bat Inn</v>
      </c>
      <c r="J101" t="str">
        <f>INDEX(CALC_CUSTOMERS!E:E,MATCH(CALC_ORDERS!G101,CALC_CUSTOMERS!F:F,0))</f>
        <v>TUCKBOROUGH</v>
      </c>
      <c r="K101">
        <f>INDEX(Beer!C:C,MATCH(CALC_ORDERS!C101,Beer!B:B,0))</f>
        <v>1.1000000000000001</v>
      </c>
      <c r="L101">
        <f t="shared" si="10"/>
        <v>8.8000000000000007</v>
      </c>
      <c r="M101">
        <f t="shared" si="11"/>
        <v>0</v>
      </c>
      <c r="N101">
        <f t="shared" si="12"/>
        <v>8.8000000000000007</v>
      </c>
      <c r="O101">
        <f t="shared" si="13"/>
        <v>2</v>
      </c>
      <c r="P101" t="str">
        <f t="shared" si="14"/>
        <v>T1</v>
      </c>
      <c r="Q101" t="str">
        <f t="shared" si="15"/>
        <v>M2</v>
      </c>
    </row>
    <row r="102" spans="1:17" x14ac:dyDescent="0.25">
      <c r="A102" t="str">
        <f>IF(Orders!A102="","",Orders!A102)</f>
        <v>Mr Ratold Pott</v>
      </c>
      <c r="B102" s="4">
        <f>IF(Orders!B102="","",Orders!B102)</f>
        <v>390117</v>
      </c>
      <c r="C102" t="str">
        <f>IF(Orders!C102="","",Orders!C102)</f>
        <v>Draught Bass</v>
      </c>
      <c r="D102">
        <f>IF(Orders!D102="","",Orders!D102)</f>
        <v>18</v>
      </c>
      <c r="E102" t="str">
        <f>IF(Orders!E102="","",Orders!E102)</f>
        <v/>
      </c>
      <c r="F102" t="str">
        <f t="shared" si="8"/>
        <v>Ratold Pott</v>
      </c>
      <c r="G102" t="str">
        <f t="shared" si="9"/>
        <v>RatoldPott</v>
      </c>
      <c r="H102">
        <f>COUNTIFS(CALC_CUSTOMERS!F:F,CALC_ORDERS!G102)</f>
        <v>1</v>
      </c>
      <c r="I102" t="str">
        <f>INDEX(CALC_CUSTOMERS!D:D,MATCH(CALC_ORDERS!G102,CALC_CUSTOMERS!F:F,0))</f>
        <v>The Beautiful Pants</v>
      </c>
      <c r="J102" t="str">
        <f>INDEX(CALC_CUSTOMERS!E:E,MATCH(CALC_ORDERS!G102,CALC_CUSTOMERS!F:F,0))</f>
        <v>GREENFIELDS</v>
      </c>
      <c r="K102">
        <f>INDEX(Beer!C:C,MATCH(CALC_ORDERS!C102,Beer!B:B,0))</f>
        <v>1.2</v>
      </c>
      <c r="L102">
        <f t="shared" si="10"/>
        <v>21.599999999999998</v>
      </c>
      <c r="M102">
        <f t="shared" si="11"/>
        <v>0</v>
      </c>
      <c r="N102">
        <f t="shared" si="12"/>
        <v>21.599999999999998</v>
      </c>
      <c r="O102">
        <f t="shared" si="13"/>
        <v>2</v>
      </c>
      <c r="P102" t="str">
        <f t="shared" si="14"/>
        <v>T1</v>
      </c>
      <c r="Q102" t="str">
        <f t="shared" si="15"/>
        <v>M2</v>
      </c>
    </row>
    <row r="103" spans="1:17" x14ac:dyDescent="0.25">
      <c r="A103" t="str">
        <f>IF(Orders!A103="","",Orders!A103)</f>
        <v>Mme Gundrada Burrowes</v>
      </c>
      <c r="B103" s="4">
        <f>IF(Orders!B103="","",Orders!B103)</f>
        <v>390117</v>
      </c>
      <c r="C103" t="str">
        <f>IF(Orders!C103="","",Orders!C103)</f>
        <v>Hofmeister Lager</v>
      </c>
      <c r="D103">
        <f>IF(Orders!D103="","",Orders!D103)</f>
        <v>16</v>
      </c>
      <c r="E103" t="str">
        <f>IF(Orders!E103="","",Orders!E103)</f>
        <v/>
      </c>
      <c r="F103" t="str">
        <f t="shared" si="8"/>
        <v>Gundrada Burrowes</v>
      </c>
      <c r="G103" t="str">
        <f t="shared" si="9"/>
        <v>GundradaBurrowes</v>
      </c>
      <c r="H103">
        <f>COUNTIFS(CALC_CUSTOMERS!F:F,CALC_ORDERS!G103)</f>
        <v>1</v>
      </c>
      <c r="I103" t="str">
        <f>INDEX(CALC_CUSTOMERS!D:D,MATCH(CALC_ORDERS!G103,CALC_CUSTOMERS!F:F,0))</f>
        <v>The Puny Demon Tavern</v>
      </c>
      <c r="J103" t="str">
        <f>INDEX(CALC_CUSTOMERS!E:E,MATCH(CALC_ORDERS!G103,CALC_CUSTOMERS!F:F,0))</f>
        <v>BRIDGEFIELDS</v>
      </c>
      <c r="K103">
        <f>INDEX(Beer!C:C,MATCH(CALC_ORDERS!C103,Beer!B:B,0))</f>
        <v>1</v>
      </c>
      <c r="L103">
        <f t="shared" si="10"/>
        <v>16</v>
      </c>
      <c r="M103">
        <f t="shared" si="11"/>
        <v>0</v>
      </c>
      <c r="N103">
        <f t="shared" si="12"/>
        <v>16</v>
      </c>
      <c r="O103">
        <f t="shared" si="13"/>
        <v>2</v>
      </c>
      <c r="P103" t="str">
        <f t="shared" si="14"/>
        <v>T1</v>
      </c>
      <c r="Q103" t="str">
        <f t="shared" si="15"/>
        <v>M2</v>
      </c>
    </row>
    <row r="104" spans="1:17" x14ac:dyDescent="0.25">
      <c r="A104" t="str">
        <f>IF(Orders!A104="","",Orders!A104)</f>
        <v>Mme Gundrada Boffin</v>
      </c>
      <c r="B104" s="4">
        <f>IF(Orders!B104="","",Orders!B104)</f>
        <v>390118</v>
      </c>
      <c r="C104" t="str">
        <f>IF(Orders!C104="","",Orders!C104)</f>
        <v>Boddingtons Bitter</v>
      </c>
      <c r="D104">
        <f>IF(Orders!D104="","",Orders!D104)</f>
        <v>11</v>
      </c>
      <c r="E104" t="str">
        <f>IF(Orders!E104="","",Orders!E104)</f>
        <v/>
      </c>
      <c r="F104" t="str">
        <f t="shared" si="8"/>
        <v>Gundrada Boffin</v>
      </c>
      <c r="G104" t="str">
        <f t="shared" si="9"/>
        <v>GundradaBoffin</v>
      </c>
      <c r="H104">
        <f>COUNTIFS(CALC_CUSTOMERS!F:F,CALC_ORDERS!G104)</f>
        <v>1</v>
      </c>
      <c r="I104" t="str">
        <f>INDEX(CALC_CUSTOMERS!D:D,MATCH(CALC_ORDERS!G104,CALC_CUSTOMERS!F:F,0))</f>
        <v>The Thundering Spoon Inn</v>
      </c>
      <c r="J104" t="str">
        <f>INDEX(CALC_CUSTOMERS!E:E,MATCH(CALC_ORDERS!G104,CALC_CUSTOMERS!F:F,0))</f>
        <v>BREE</v>
      </c>
      <c r="K104">
        <f>INDEX(Beer!C:C,MATCH(CALC_ORDERS!C104,Beer!B:B,0))</f>
        <v>0.8</v>
      </c>
      <c r="L104">
        <f t="shared" si="10"/>
        <v>8.8000000000000007</v>
      </c>
      <c r="M104">
        <f t="shared" si="11"/>
        <v>0</v>
      </c>
      <c r="N104">
        <f t="shared" si="12"/>
        <v>8.8000000000000007</v>
      </c>
      <c r="O104">
        <f t="shared" si="13"/>
        <v>2</v>
      </c>
      <c r="P104" t="str">
        <f t="shared" si="14"/>
        <v>T1</v>
      </c>
      <c r="Q104" t="str">
        <f t="shared" si="15"/>
        <v>M2</v>
      </c>
    </row>
    <row r="105" spans="1:17" x14ac:dyDescent="0.25">
      <c r="A105" t="str">
        <f>IF(Orders!A105="","",Orders!A105)</f>
        <v>Mme Llewella Headstrong</v>
      </c>
      <c r="B105" s="4">
        <f>IF(Orders!B105="","",Orders!B105)</f>
        <v>390119</v>
      </c>
      <c r="C105" t="str">
        <f>IF(Orders!C105="","",Orders!C105)</f>
        <v>Newcastle Brown Ale</v>
      </c>
      <c r="D105">
        <f>IF(Orders!D105="","",Orders!D105)</f>
        <v>5</v>
      </c>
      <c r="E105" t="str">
        <f>IF(Orders!E105="","",Orders!E105)</f>
        <v/>
      </c>
      <c r="F105" t="str">
        <f t="shared" si="8"/>
        <v>Llewella Headstrong</v>
      </c>
      <c r="G105" t="str">
        <f t="shared" si="9"/>
        <v>LlewellaHeadstrong</v>
      </c>
      <c r="H105">
        <f>COUNTIFS(CALC_CUSTOMERS!F:F,CALC_ORDERS!G105)</f>
        <v>1</v>
      </c>
      <c r="I105" t="str">
        <f>INDEX(CALC_CUSTOMERS!D:D,MATCH(CALC_ORDERS!G105,CALC_CUSTOMERS!F:F,0))</f>
        <v>The Thick Cat Pub</v>
      </c>
      <c r="J105" t="str">
        <f>INDEX(CALC_CUSTOMERS!E:E,MATCH(CALC_ORDERS!G105,CALC_CUSTOMERS!F:F,0))</f>
        <v>BRIDGEFIELDS</v>
      </c>
      <c r="K105">
        <f>INDEX(Beer!C:C,MATCH(CALC_ORDERS!C105,Beer!B:B,0))</f>
        <v>1</v>
      </c>
      <c r="L105">
        <f t="shared" si="10"/>
        <v>5</v>
      </c>
      <c r="M105">
        <f t="shared" si="11"/>
        <v>0</v>
      </c>
      <c r="N105">
        <f t="shared" si="12"/>
        <v>5</v>
      </c>
      <c r="O105">
        <f t="shared" si="13"/>
        <v>2</v>
      </c>
      <c r="P105" t="str">
        <f t="shared" si="14"/>
        <v>T1</v>
      </c>
      <c r="Q105" t="str">
        <f t="shared" si="15"/>
        <v>M2</v>
      </c>
    </row>
    <row r="106" spans="1:17" x14ac:dyDescent="0.25">
      <c r="A106" t="str">
        <f>IF(Orders!A106="","",Orders!A106)</f>
        <v>Mlle Selina Goodwort</v>
      </c>
      <c r="B106" s="4">
        <f>IF(Orders!B106="","",Orders!B106)</f>
        <v>390119</v>
      </c>
      <c r="C106" t="str">
        <f>IF(Orders!C106="","",Orders!C106)</f>
        <v>Mackeson Stout</v>
      </c>
      <c r="D106">
        <f>IF(Orders!D106="","",Orders!D106)</f>
        <v>14</v>
      </c>
      <c r="E106" t="str">
        <f>IF(Orders!E106="","",Orders!E106)</f>
        <v/>
      </c>
      <c r="F106" t="str">
        <f t="shared" si="8"/>
        <v>Selina Goodwort</v>
      </c>
      <c r="G106" t="str">
        <f t="shared" si="9"/>
        <v>SelinaGoodwort</v>
      </c>
      <c r="H106">
        <f>COUNTIFS(CALC_CUSTOMERS!F:F,CALC_ORDERS!G106)</f>
        <v>1</v>
      </c>
      <c r="I106" t="str">
        <f>INDEX(CALC_CUSTOMERS!D:D,MATCH(CALC_ORDERS!G106,CALC_CUSTOMERS!F:F,0))</f>
        <v>The Mysterious Canary Pub</v>
      </c>
      <c r="J106" t="str">
        <f>INDEX(CALC_CUSTOMERS!E:E,MATCH(CALC_ORDERS!G106,CALC_CUSTOMERS!F:F,0))</f>
        <v>GREENFIELDS</v>
      </c>
      <c r="K106">
        <f>INDEX(Beer!C:C,MATCH(CALC_ORDERS!C106,Beer!B:B,0))</f>
        <v>1.5</v>
      </c>
      <c r="L106">
        <f t="shared" si="10"/>
        <v>21</v>
      </c>
      <c r="M106">
        <f t="shared" si="11"/>
        <v>0</v>
      </c>
      <c r="N106">
        <f t="shared" si="12"/>
        <v>21</v>
      </c>
      <c r="O106">
        <f t="shared" si="13"/>
        <v>2</v>
      </c>
      <c r="P106" t="str">
        <f t="shared" si="14"/>
        <v>T1</v>
      </c>
      <c r="Q106" t="str">
        <f t="shared" si="15"/>
        <v>M2</v>
      </c>
    </row>
    <row r="107" spans="1:17" x14ac:dyDescent="0.25">
      <c r="A107" t="str">
        <f>IF(Orders!A107="","",Orders!A107)</f>
        <v>Mme Alicia Brandybuck</v>
      </c>
      <c r="B107" s="4">
        <f>IF(Orders!B107="","",Orders!B107)</f>
        <v>390119</v>
      </c>
      <c r="C107" t="str">
        <f>IF(Orders!C107="","",Orders!C107)</f>
        <v>Draught Bass</v>
      </c>
      <c r="D107">
        <f>IF(Orders!D107="","",Orders!D107)</f>
        <v>9</v>
      </c>
      <c r="E107" t="str">
        <f>IF(Orders!E107="","",Orders!E107)</f>
        <v/>
      </c>
      <c r="F107" t="str">
        <f t="shared" si="8"/>
        <v>Alicia Brandybuck</v>
      </c>
      <c r="G107" t="str">
        <f t="shared" si="9"/>
        <v>AliciaBrandybuck</v>
      </c>
      <c r="H107">
        <f>COUNTIFS(CALC_CUSTOMERS!F:F,CALC_ORDERS!G107)</f>
        <v>1</v>
      </c>
      <c r="I107" t="str">
        <f>INDEX(CALC_CUSTOMERS!D:D,MATCH(CALC_ORDERS!G107,CALC_CUSTOMERS!F:F,0))</f>
        <v>The Peaceful Hamsters</v>
      </c>
      <c r="J107" t="str">
        <f>INDEX(CALC_CUSTOMERS!E:E,MATCH(CALC_ORDERS!G107,CALC_CUSTOMERS!F:F,0))</f>
        <v>THE MARISH</v>
      </c>
      <c r="K107">
        <f>INDEX(Beer!C:C,MATCH(CALC_ORDERS!C107,Beer!B:B,0))</f>
        <v>1.2</v>
      </c>
      <c r="L107">
        <f t="shared" si="10"/>
        <v>10.799999999999999</v>
      </c>
      <c r="M107">
        <f t="shared" si="11"/>
        <v>0</v>
      </c>
      <c r="N107">
        <f t="shared" si="12"/>
        <v>10.799999999999999</v>
      </c>
      <c r="O107">
        <f t="shared" si="13"/>
        <v>2</v>
      </c>
      <c r="P107" t="str">
        <f t="shared" si="14"/>
        <v>T1</v>
      </c>
      <c r="Q107" t="str">
        <f t="shared" si="15"/>
        <v>M2</v>
      </c>
    </row>
    <row r="108" spans="1:17" x14ac:dyDescent="0.25">
      <c r="A108" t="str">
        <f>IF(Orders!A108="","",Orders!A108)</f>
        <v>Mr Walcaud Gamwich</v>
      </c>
      <c r="B108" s="4">
        <f>IF(Orders!B108="","",Orders!B108)</f>
        <v>390119</v>
      </c>
      <c r="C108" t="str">
        <f>IF(Orders!C108="","",Orders!C108)</f>
        <v>Foster's Lager</v>
      </c>
      <c r="D108">
        <f>IF(Orders!D108="","",Orders!D108)</f>
        <v>15</v>
      </c>
      <c r="E108" t="str">
        <f>IF(Orders!E108="","",Orders!E108)</f>
        <v/>
      </c>
      <c r="F108" t="str">
        <f t="shared" si="8"/>
        <v>Walcaud Gamwich</v>
      </c>
      <c r="G108" t="str">
        <f t="shared" si="9"/>
        <v>WalcaudGamwich</v>
      </c>
      <c r="H108">
        <f>COUNTIFS(CALC_CUSTOMERS!F:F,CALC_ORDERS!G108)</f>
        <v>1</v>
      </c>
      <c r="I108" t="str">
        <f>INDEX(CALC_CUSTOMERS!D:D,MATCH(CALC_ORDERS!G108,CALC_CUSTOMERS!F:F,0))</f>
        <v>The Regular Orc Bar</v>
      </c>
      <c r="J108" t="str">
        <f>INDEX(CALC_CUSTOMERS!E:E,MATCH(CALC_ORDERS!G108,CALC_CUSTOMERS!F:F,0))</f>
        <v>HOBBITTON</v>
      </c>
      <c r="K108">
        <f>INDEX(Beer!C:C,MATCH(CALC_ORDERS!C108,Beer!B:B,0))</f>
        <v>0.7</v>
      </c>
      <c r="L108">
        <f t="shared" si="10"/>
        <v>10.5</v>
      </c>
      <c r="M108">
        <f t="shared" si="11"/>
        <v>0</v>
      </c>
      <c r="N108">
        <f t="shared" si="12"/>
        <v>10.5</v>
      </c>
      <c r="O108">
        <f t="shared" si="13"/>
        <v>2</v>
      </c>
      <c r="P108" t="str">
        <f t="shared" si="14"/>
        <v>T1</v>
      </c>
      <c r="Q108" t="str">
        <f t="shared" si="15"/>
        <v>M2</v>
      </c>
    </row>
    <row r="109" spans="1:17" x14ac:dyDescent="0.25">
      <c r="A109" t="str">
        <f>IF(Orders!A109="","",Orders!A109)</f>
        <v>Mr Leodegar Pott</v>
      </c>
      <c r="B109" s="4">
        <f>IF(Orders!B109="","",Orders!B109)</f>
        <v>390119</v>
      </c>
      <c r="C109" t="str">
        <f>IF(Orders!C109="","",Orders!C109)</f>
        <v>Foster's Lager</v>
      </c>
      <c r="D109">
        <f>IF(Orders!D109="","",Orders!D109)</f>
        <v>1</v>
      </c>
      <c r="E109" t="str">
        <f>IF(Orders!E109="","",Orders!E109)</f>
        <v/>
      </c>
      <c r="F109" t="str">
        <f t="shared" si="8"/>
        <v>Leodegar Pott</v>
      </c>
      <c r="G109" t="str">
        <f t="shared" si="9"/>
        <v>LeodegarPott</v>
      </c>
      <c r="H109">
        <f>COUNTIFS(CALC_CUSTOMERS!F:F,CALC_ORDERS!G109)</f>
        <v>1</v>
      </c>
      <c r="I109" t="str">
        <f>INDEX(CALC_CUSTOMERS!D:D,MATCH(CALC_ORDERS!G109,CALC_CUSTOMERS!F:F,0))</f>
        <v>The Dapper Tomato Tavern</v>
      </c>
      <c r="J109" t="str">
        <f>INDEX(CALC_CUSTOMERS!E:E,MATCH(CALC_ORDERS!G109,CALC_CUSTOMERS!F:F,0))</f>
        <v>GREEN HILL COUNTRY</v>
      </c>
      <c r="K109">
        <f>INDEX(Beer!C:C,MATCH(CALC_ORDERS!C109,Beer!B:B,0))</f>
        <v>0.7</v>
      </c>
      <c r="L109">
        <f t="shared" si="10"/>
        <v>0.7</v>
      </c>
      <c r="M109">
        <f t="shared" si="11"/>
        <v>0</v>
      </c>
      <c r="N109">
        <f t="shared" si="12"/>
        <v>0.7</v>
      </c>
      <c r="O109">
        <f t="shared" si="13"/>
        <v>2</v>
      </c>
      <c r="P109" t="str">
        <f t="shared" si="14"/>
        <v>T1</v>
      </c>
      <c r="Q109" t="str">
        <f t="shared" si="15"/>
        <v>M2</v>
      </c>
    </row>
    <row r="110" spans="1:17" x14ac:dyDescent="0.25">
      <c r="A110" t="str">
        <f>IF(Orders!A110="","",Orders!A110)</f>
        <v>Mlle Ermentrudis Chubb</v>
      </c>
      <c r="B110" s="4">
        <f>IF(Orders!B110="","",Orders!B110)</f>
        <v>390120</v>
      </c>
      <c r="C110" t="str">
        <f>IF(Orders!C110="","",Orders!C110)</f>
        <v>Draught Bass</v>
      </c>
      <c r="D110">
        <f>IF(Orders!D110="","",Orders!D110)</f>
        <v>12</v>
      </c>
      <c r="E110" t="str">
        <f>IF(Orders!E110="","",Orders!E110)</f>
        <v/>
      </c>
      <c r="F110" t="str">
        <f t="shared" si="8"/>
        <v>Ermentrudis Chubb</v>
      </c>
      <c r="G110" t="str">
        <f t="shared" si="9"/>
        <v>ErmentrudisChubb</v>
      </c>
      <c r="H110">
        <f>COUNTIFS(CALC_CUSTOMERS!F:F,CALC_ORDERS!G110)</f>
        <v>1</v>
      </c>
      <c r="I110" t="str">
        <f>INDEX(CALC_CUSTOMERS!D:D,MATCH(CALC_ORDERS!G110,CALC_CUSTOMERS!F:F,0))</f>
        <v>The Sour Lobster Pub</v>
      </c>
      <c r="J110" t="str">
        <f>INDEX(CALC_CUSTOMERS!E:E,MATCH(CALC_ORDERS!G110,CALC_CUSTOMERS!F:F,0))</f>
        <v>BREE</v>
      </c>
      <c r="K110">
        <f>INDEX(Beer!C:C,MATCH(CALC_ORDERS!C110,Beer!B:B,0))</f>
        <v>1.2</v>
      </c>
      <c r="L110">
        <f t="shared" si="10"/>
        <v>14.399999999999999</v>
      </c>
      <c r="M110">
        <f t="shared" si="11"/>
        <v>0</v>
      </c>
      <c r="N110">
        <f t="shared" si="12"/>
        <v>14.399999999999999</v>
      </c>
      <c r="O110">
        <f t="shared" si="13"/>
        <v>2</v>
      </c>
      <c r="P110" t="str">
        <f t="shared" si="14"/>
        <v>T1</v>
      </c>
      <c r="Q110" t="str">
        <f t="shared" si="15"/>
        <v>M2</v>
      </c>
    </row>
    <row r="111" spans="1:17" x14ac:dyDescent="0.25">
      <c r="A111" t="str">
        <f>IF(Orders!A111="","",Orders!A111)</f>
        <v>Mlle Selina Goodwort</v>
      </c>
      <c r="B111" s="4">
        <f>IF(Orders!B111="","",Orders!B111)</f>
        <v>390120</v>
      </c>
      <c r="C111" t="str">
        <f>IF(Orders!C111="","",Orders!C111)</f>
        <v>Tennent's Super</v>
      </c>
      <c r="D111">
        <f>IF(Orders!D111="","",Orders!D111)</f>
        <v>17</v>
      </c>
      <c r="E111" t="str">
        <f>IF(Orders!E111="","",Orders!E111)</f>
        <v/>
      </c>
      <c r="F111" t="str">
        <f t="shared" si="8"/>
        <v>Selina Goodwort</v>
      </c>
      <c r="G111" t="str">
        <f t="shared" si="9"/>
        <v>SelinaGoodwort</v>
      </c>
      <c r="H111">
        <f>COUNTIFS(CALC_CUSTOMERS!F:F,CALC_ORDERS!G111)</f>
        <v>1</v>
      </c>
      <c r="I111" t="str">
        <f>INDEX(CALC_CUSTOMERS!D:D,MATCH(CALC_ORDERS!G111,CALC_CUSTOMERS!F:F,0))</f>
        <v>The Mysterious Canary Pub</v>
      </c>
      <c r="J111" t="str">
        <f>INDEX(CALC_CUSTOMERS!E:E,MATCH(CALC_ORDERS!G111,CALC_CUSTOMERS!F:F,0))</f>
        <v>GREENFIELDS</v>
      </c>
      <c r="K111">
        <f>INDEX(Beer!C:C,MATCH(CALC_ORDERS!C111,Beer!B:B,0))</f>
        <v>0.9</v>
      </c>
      <c r="L111">
        <f t="shared" si="10"/>
        <v>15.3</v>
      </c>
      <c r="M111">
        <f t="shared" si="11"/>
        <v>0</v>
      </c>
      <c r="N111">
        <f t="shared" si="12"/>
        <v>15.3</v>
      </c>
      <c r="O111">
        <f t="shared" si="13"/>
        <v>2</v>
      </c>
      <c r="P111" t="str">
        <f t="shared" si="14"/>
        <v>T1</v>
      </c>
      <c r="Q111" t="str">
        <f t="shared" si="15"/>
        <v>M2</v>
      </c>
    </row>
    <row r="112" spans="1:17" x14ac:dyDescent="0.25">
      <c r="A112" t="str">
        <f>IF(Orders!A112="","",Orders!A112)</f>
        <v>Mr Arbogastes Whitfoot</v>
      </c>
      <c r="B112" s="4">
        <f>IF(Orders!B112="","",Orders!B112)</f>
        <v>390121</v>
      </c>
      <c r="C112" t="str">
        <f>IF(Orders!C112="","",Orders!C112)</f>
        <v>Foster's Lager</v>
      </c>
      <c r="D112">
        <f>IF(Orders!D112="","",Orders!D112)</f>
        <v>5</v>
      </c>
      <c r="E112" t="str">
        <f>IF(Orders!E112="","",Orders!E112)</f>
        <v/>
      </c>
      <c r="F112" t="str">
        <f t="shared" si="8"/>
        <v>Arbogastes Whitfoot</v>
      </c>
      <c r="G112" t="str">
        <f t="shared" si="9"/>
        <v>ArbogastesWhitfoot</v>
      </c>
      <c r="H112">
        <f>COUNTIFS(CALC_CUSTOMERS!F:F,CALC_ORDERS!G112)</f>
        <v>1</v>
      </c>
      <c r="I112" t="str">
        <f>INDEX(CALC_CUSTOMERS!D:D,MATCH(CALC_ORDERS!G112,CALC_CUSTOMERS!F:F,0))</f>
        <v>The Awesome Whale Bar</v>
      </c>
      <c r="J112" t="str">
        <f>INDEX(CALC_CUSTOMERS!E:E,MATCH(CALC_ORDERS!G112,CALC_CUSTOMERS!F:F,0))</f>
        <v>GREEN HILL COUNTRY</v>
      </c>
      <c r="K112">
        <f>INDEX(Beer!C:C,MATCH(CALC_ORDERS!C112,Beer!B:B,0))</f>
        <v>0.7</v>
      </c>
      <c r="L112">
        <f t="shared" si="10"/>
        <v>3.5</v>
      </c>
      <c r="M112">
        <f t="shared" si="11"/>
        <v>0</v>
      </c>
      <c r="N112">
        <f t="shared" si="12"/>
        <v>3.5</v>
      </c>
      <c r="O112">
        <f t="shared" si="13"/>
        <v>2</v>
      </c>
      <c r="P112" t="str">
        <f t="shared" si="14"/>
        <v>T1</v>
      </c>
      <c r="Q112" t="str">
        <f t="shared" si="15"/>
        <v>M2</v>
      </c>
    </row>
    <row r="113" spans="1:17" x14ac:dyDescent="0.25">
      <c r="A113" t="str">
        <f>IF(Orders!A113="","",Orders!A113)</f>
        <v>Mlle Fredegunde Banks</v>
      </c>
      <c r="B113" s="4">
        <f>IF(Orders!B113="","",Orders!B113)</f>
        <v>390121</v>
      </c>
      <c r="C113" t="str">
        <f>IF(Orders!C113="","",Orders!C113)</f>
        <v>Tennent's Lager</v>
      </c>
      <c r="D113">
        <f>IF(Orders!D113="","",Orders!D113)</f>
        <v>15</v>
      </c>
      <c r="E113" t="str">
        <f>IF(Orders!E113="","",Orders!E113)</f>
        <v/>
      </c>
      <c r="F113" t="str">
        <f t="shared" si="8"/>
        <v>Fredegunde Banks</v>
      </c>
      <c r="G113" t="str">
        <f t="shared" si="9"/>
        <v>FredegundeBanks</v>
      </c>
      <c r="H113">
        <f>COUNTIFS(CALC_CUSTOMERS!F:F,CALC_ORDERS!G113)</f>
        <v>1</v>
      </c>
      <c r="I113" t="str">
        <f>INDEX(CALC_CUSTOMERS!D:D,MATCH(CALC_ORDERS!G113,CALC_CUSTOMERS!F:F,0))</f>
        <v>The Best Cello</v>
      </c>
      <c r="J113" t="str">
        <f>INDEX(CALC_CUSTOMERS!E:E,MATCH(CALC_ORDERS!G113,CALC_CUSTOMERS!F:F,0))</f>
        <v>GREENFIELDS</v>
      </c>
      <c r="K113">
        <f>INDEX(Beer!C:C,MATCH(CALC_ORDERS!C113,Beer!B:B,0))</f>
        <v>0.8</v>
      </c>
      <c r="L113">
        <f t="shared" si="10"/>
        <v>12</v>
      </c>
      <c r="M113">
        <f t="shared" si="11"/>
        <v>0</v>
      </c>
      <c r="N113">
        <f t="shared" si="12"/>
        <v>12</v>
      </c>
      <c r="O113">
        <f t="shared" si="13"/>
        <v>2</v>
      </c>
      <c r="P113" t="str">
        <f t="shared" si="14"/>
        <v>T1</v>
      </c>
      <c r="Q113" t="str">
        <f t="shared" si="15"/>
        <v>M2</v>
      </c>
    </row>
    <row r="114" spans="1:17" x14ac:dyDescent="0.25">
      <c r="A114" t="str">
        <f>IF(Orders!A114="","",Orders!A114)</f>
        <v>Mr Ilberic Grubb</v>
      </c>
      <c r="B114" s="4">
        <f>IF(Orders!B114="","",Orders!B114)</f>
        <v>390121</v>
      </c>
      <c r="C114" t="str">
        <f>IF(Orders!C114="","",Orders!C114)</f>
        <v>Hofmeister Lager</v>
      </c>
      <c r="D114">
        <f>IF(Orders!D114="","",Orders!D114)</f>
        <v>15</v>
      </c>
      <c r="E114" t="str">
        <f>IF(Orders!E114="","",Orders!E114)</f>
        <v/>
      </c>
      <c r="F114" t="str">
        <f t="shared" si="8"/>
        <v>Ilberic Grubb</v>
      </c>
      <c r="G114" t="str">
        <f t="shared" si="9"/>
        <v>IlbericGrubb</v>
      </c>
      <c r="H114">
        <f>COUNTIFS(CALC_CUSTOMERS!F:F,CALC_ORDERS!G114)</f>
        <v>1</v>
      </c>
      <c r="I114" t="str">
        <f>INDEX(CALC_CUSTOMERS!D:D,MATCH(CALC_ORDERS!G114,CALC_CUSTOMERS!F:F,0))</f>
        <v>The Sweet And Sour Curry Inn</v>
      </c>
      <c r="J114" t="str">
        <f>INDEX(CALC_CUSTOMERS!E:E,MATCH(CALC_ORDERS!G114,CALC_CUSTOMERS!F:F,0))</f>
        <v>GREEN HILL COUNTRY</v>
      </c>
      <c r="K114">
        <f>INDEX(Beer!C:C,MATCH(CALC_ORDERS!C114,Beer!B:B,0))</f>
        <v>1</v>
      </c>
      <c r="L114">
        <f t="shared" si="10"/>
        <v>15</v>
      </c>
      <c r="M114">
        <f t="shared" si="11"/>
        <v>0</v>
      </c>
      <c r="N114">
        <f t="shared" si="12"/>
        <v>15</v>
      </c>
      <c r="O114">
        <f t="shared" si="13"/>
        <v>2</v>
      </c>
      <c r="P114" t="str">
        <f t="shared" si="14"/>
        <v>T1</v>
      </c>
      <c r="Q114" t="str">
        <f t="shared" si="15"/>
        <v>M2</v>
      </c>
    </row>
    <row r="115" spans="1:17" x14ac:dyDescent="0.25">
      <c r="A115" t="str">
        <f>IF(Orders!A115="","",Orders!A115)</f>
        <v>Mlle Victoria Hopesinger</v>
      </c>
      <c r="B115" s="4">
        <f>IF(Orders!B115="","",Orders!B115)</f>
        <v>390122</v>
      </c>
      <c r="C115" t="str">
        <f>IF(Orders!C115="","",Orders!C115)</f>
        <v>Old Speckled Hen</v>
      </c>
      <c r="D115">
        <f>IF(Orders!D115="","",Orders!D115)</f>
        <v>16</v>
      </c>
      <c r="E115" t="str">
        <f>IF(Orders!E115="","",Orders!E115)</f>
        <v/>
      </c>
      <c r="F115" t="str">
        <f t="shared" si="8"/>
        <v>Victoria Hopesinger</v>
      </c>
      <c r="G115" t="str">
        <f t="shared" si="9"/>
        <v>VictoriaHopesinger</v>
      </c>
      <c r="H115">
        <f>COUNTIFS(CALC_CUSTOMERS!F:F,CALC_ORDERS!G115)</f>
        <v>1</v>
      </c>
      <c r="I115" t="str">
        <f>INDEX(CALC_CUSTOMERS!D:D,MATCH(CALC_ORDERS!G115,CALC_CUSTOMERS!F:F,0))</f>
        <v>The Messy Skunk</v>
      </c>
      <c r="J115" t="str">
        <f>INDEX(CALC_CUSTOMERS!E:E,MATCH(CALC_ORDERS!G115,CALC_CUSTOMERS!F:F,0))</f>
        <v>STOCK</v>
      </c>
      <c r="K115">
        <f>INDEX(Beer!C:C,MATCH(CALC_ORDERS!C115,Beer!B:B,0))</f>
        <v>1.1000000000000001</v>
      </c>
      <c r="L115">
        <f t="shared" si="10"/>
        <v>17.600000000000001</v>
      </c>
      <c r="M115">
        <f t="shared" si="11"/>
        <v>0</v>
      </c>
      <c r="N115">
        <f t="shared" si="12"/>
        <v>17.600000000000001</v>
      </c>
      <c r="O115">
        <f t="shared" si="13"/>
        <v>2</v>
      </c>
      <c r="P115" t="str">
        <f t="shared" si="14"/>
        <v>T1</v>
      </c>
      <c r="Q115" t="str">
        <f t="shared" si="15"/>
        <v>M2</v>
      </c>
    </row>
    <row r="116" spans="1:17" x14ac:dyDescent="0.25">
      <c r="A116" t="str">
        <f>IF(Orders!A116="","",Orders!A116)</f>
        <v>Mlle Shawna Took-Brandybuck</v>
      </c>
      <c r="B116" s="4">
        <f>IF(Orders!B116="","",Orders!B116)</f>
        <v>390122</v>
      </c>
      <c r="C116" t="str">
        <f>IF(Orders!C116="","",Orders!C116)</f>
        <v>McEwan's</v>
      </c>
      <c r="D116">
        <f>IF(Orders!D116="","",Orders!D116)</f>
        <v>17</v>
      </c>
      <c r="E116" t="str">
        <f>IF(Orders!E116="","",Orders!E116)</f>
        <v/>
      </c>
      <c r="F116" t="str">
        <f t="shared" si="8"/>
        <v>Shawna Took-Brandybuck</v>
      </c>
      <c r="G116" t="str">
        <f t="shared" si="9"/>
        <v>ShawnaTookBrandybuck</v>
      </c>
      <c r="H116">
        <f>COUNTIFS(CALC_CUSTOMERS!F:F,CALC_ORDERS!G116)</f>
        <v>1</v>
      </c>
      <c r="I116" t="str">
        <f>INDEX(CALC_CUSTOMERS!D:D,MATCH(CALC_ORDERS!G116,CALC_CUSTOMERS!F:F,0))</f>
        <v>The Narrow Lychee Bar</v>
      </c>
      <c r="J116" t="str">
        <f>INDEX(CALC_CUSTOMERS!E:E,MATCH(CALC_ORDERS!G116,CALC_CUSTOMERS!F:F,0))</f>
        <v>BUCKLAND</v>
      </c>
      <c r="K116">
        <f>INDEX(Beer!C:C,MATCH(CALC_ORDERS!C116,Beer!B:B,0))</f>
        <v>1</v>
      </c>
      <c r="L116">
        <f t="shared" si="10"/>
        <v>17</v>
      </c>
      <c r="M116">
        <f t="shared" si="11"/>
        <v>0</v>
      </c>
      <c r="N116">
        <f t="shared" si="12"/>
        <v>17</v>
      </c>
      <c r="O116">
        <f t="shared" si="13"/>
        <v>2</v>
      </c>
      <c r="P116" t="str">
        <f t="shared" si="14"/>
        <v>T1</v>
      </c>
      <c r="Q116" t="str">
        <f t="shared" si="15"/>
        <v>M2</v>
      </c>
    </row>
    <row r="117" spans="1:17" x14ac:dyDescent="0.25">
      <c r="A117" t="str">
        <f>IF(Orders!A117="","",Orders!A117)</f>
        <v>Mr Lanfranc Stumbletoe</v>
      </c>
      <c r="B117" s="4">
        <f>IF(Orders!B117="","",Orders!B117)</f>
        <v>390122</v>
      </c>
      <c r="C117" t="str">
        <f>IF(Orders!C117="","",Orders!C117)</f>
        <v>Mackeson Stout</v>
      </c>
      <c r="D117">
        <f>IF(Orders!D117="","",Orders!D117)</f>
        <v>1</v>
      </c>
      <c r="E117" t="str">
        <f>IF(Orders!E117="","",Orders!E117)</f>
        <v/>
      </c>
      <c r="F117" t="str">
        <f t="shared" si="8"/>
        <v>Lanfranc Stumbletoe</v>
      </c>
      <c r="G117" t="str">
        <f t="shared" si="9"/>
        <v>LanfrancStumbletoe</v>
      </c>
      <c r="H117">
        <f>COUNTIFS(CALC_CUSTOMERS!F:F,CALC_ORDERS!G117)</f>
        <v>1</v>
      </c>
      <c r="I117" t="str">
        <f>INDEX(CALC_CUSTOMERS!D:D,MATCH(CALC_ORDERS!G117,CALC_CUSTOMERS!F:F,0))</f>
        <v>The Marvelous Worker</v>
      </c>
      <c r="J117" t="str">
        <f>INDEX(CALC_CUSTOMERS!E:E,MATCH(CALC_ORDERS!G117,CALC_CUSTOMERS!F:F,0))</f>
        <v>TUCKBOROUGH</v>
      </c>
      <c r="K117">
        <f>INDEX(Beer!C:C,MATCH(CALC_ORDERS!C117,Beer!B:B,0))</f>
        <v>1.5</v>
      </c>
      <c r="L117">
        <f t="shared" si="10"/>
        <v>1.5</v>
      </c>
      <c r="M117">
        <f t="shared" si="11"/>
        <v>0</v>
      </c>
      <c r="N117">
        <f t="shared" si="12"/>
        <v>1.5</v>
      </c>
      <c r="O117">
        <f t="shared" si="13"/>
        <v>2</v>
      </c>
      <c r="P117" t="str">
        <f t="shared" si="14"/>
        <v>T1</v>
      </c>
      <c r="Q117" t="str">
        <f t="shared" si="15"/>
        <v>M2</v>
      </c>
    </row>
    <row r="118" spans="1:17" x14ac:dyDescent="0.25">
      <c r="A118" t="str">
        <f>IF(Orders!A118="","",Orders!A118)</f>
        <v>Mlle Alexis Greenhand</v>
      </c>
      <c r="B118" s="4">
        <f>IF(Orders!B118="","",Orders!B118)</f>
        <v>390123</v>
      </c>
      <c r="C118" t="str">
        <f>IF(Orders!C118="","",Orders!C118)</f>
        <v>Mackeson Stout</v>
      </c>
      <c r="D118">
        <f>IF(Orders!D118="","",Orders!D118)</f>
        <v>19</v>
      </c>
      <c r="E118" t="str">
        <f>IF(Orders!E118="","",Orders!E118)</f>
        <v/>
      </c>
      <c r="F118" t="str">
        <f t="shared" si="8"/>
        <v>Alexis Greenhand</v>
      </c>
      <c r="G118" t="str">
        <f t="shared" si="9"/>
        <v>AlexisGreenhand</v>
      </c>
      <c r="H118">
        <f>COUNTIFS(CALC_CUSTOMERS!F:F,CALC_ORDERS!G118)</f>
        <v>1</v>
      </c>
      <c r="I118" t="str">
        <f>INDEX(CALC_CUSTOMERS!D:D,MATCH(CALC_ORDERS!G118,CALC_CUSTOMERS!F:F,0))</f>
        <v>The Melting Leg Inn</v>
      </c>
      <c r="J118" t="str">
        <f>INDEX(CALC_CUSTOMERS!E:E,MATCH(CALC_ORDERS!G118,CALC_CUSTOMERS!F:F,0))</f>
        <v>BRIDGEFIELDS</v>
      </c>
      <c r="K118">
        <f>INDEX(Beer!C:C,MATCH(CALC_ORDERS!C118,Beer!B:B,0))</f>
        <v>1.5</v>
      </c>
      <c r="L118">
        <f t="shared" si="10"/>
        <v>28.5</v>
      </c>
      <c r="M118">
        <f t="shared" si="11"/>
        <v>0</v>
      </c>
      <c r="N118">
        <f t="shared" si="12"/>
        <v>28.5</v>
      </c>
      <c r="O118">
        <f t="shared" si="13"/>
        <v>2</v>
      </c>
      <c r="P118" t="str">
        <f t="shared" si="14"/>
        <v>T1</v>
      </c>
      <c r="Q118" t="str">
        <f t="shared" si="15"/>
        <v>M2</v>
      </c>
    </row>
    <row r="119" spans="1:17" x14ac:dyDescent="0.25">
      <c r="A119" t="str">
        <f>IF(Orders!A119="","",Orders!A119)</f>
        <v>Mr Ouèn Cotton</v>
      </c>
      <c r="B119" s="4">
        <f>IF(Orders!B119="","",Orders!B119)</f>
        <v>390123</v>
      </c>
      <c r="C119" t="str">
        <f>IF(Orders!C119="","",Orders!C119)</f>
        <v>Foster's Lager</v>
      </c>
      <c r="D119">
        <f>IF(Orders!D119="","",Orders!D119)</f>
        <v>3</v>
      </c>
      <c r="E119" t="str">
        <f>IF(Orders!E119="","",Orders!E119)</f>
        <v/>
      </c>
      <c r="F119" t="str">
        <f t="shared" si="8"/>
        <v>Ouèn Cotton</v>
      </c>
      <c r="G119" t="str">
        <f t="shared" si="9"/>
        <v>OuenCotton</v>
      </c>
      <c r="H119">
        <f>COUNTIFS(CALC_CUSTOMERS!F:F,CALC_ORDERS!G119)</f>
        <v>1</v>
      </c>
      <c r="I119" t="str">
        <f>INDEX(CALC_CUSTOMERS!D:D,MATCH(CALC_ORDERS!G119,CALC_CUSTOMERS!F:F,0))</f>
        <v>The Curious Discovery</v>
      </c>
      <c r="J119" t="str">
        <f>INDEX(CALC_CUSTOMERS!E:E,MATCH(CALC_ORDERS!G119,CALC_CUSTOMERS!F:F,0))</f>
        <v>TUCKBOROUGH</v>
      </c>
      <c r="K119">
        <f>INDEX(Beer!C:C,MATCH(CALC_ORDERS!C119,Beer!B:B,0))</f>
        <v>0.7</v>
      </c>
      <c r="L119">
        <f t="shared" si="10"/>
        <v>2.0999999999999996</v>
      </c>
      <c r="M119">
        <f t="shared" si="11"/>
        <v>0</v>
      </c>
      <c r="N119">
        <f t="shared" si="12"/>
        <v>2.0999999999999996</v>
      </c>
      <c r="O119">
        <f t="shared" si="13"/>
        <v>2</v>
      </c>
      <c r="P119" t="str">
        <f t="shared" si="14"/>
        <v>T1</v>
      </c>
      <c r="Q119" t="str">
        <f t="shared" si="15"/>
        <v>M2</v>
      </c>
    </row>
    <row r="120" spans="1:17" x14ac:dyDescent="0.25">
      <c r="A120" t="str">
        <f>IF(Orders!A120="","",Orders!A120)</f>
        <v>Mr Hamilcar Mugwort</v>
      </c>
      <c r="B120" s="4">
        <f>IF(Orders!B120="","",Orders!B120)</f>
        <v>390123</v>
      </c>
      <c r="C120" t="str">
        <f>IF(Orders!C120="","",Orders!C120)</f>
        <v>Draught Bass</v>
      </c>
      <c r="D120">
        <f>IF(Orders!D120="","",Orders!D120)</f>
        <v>8</v>
      </c>
      <c r="E120" t="str">
        <f>IF(Orders!E120="","",Orders!E120)</f>
        <v/>
      </c>
      <c r="F120" t="str">
        <f t="shared" si="8"/>
        <v>Hamilcar Mugwort</v>
      </c>
      <c r="G120" t="str">
        <f t="shared" si="9"/>
        <v>HamilcarMugwort</v>
      </c>
      <c r="H120">
        <f>COUNTIFS(CALC_CUSTOMERS!F:F,CALC_ORDERS!G120)</f>
        <v>1</v>
      </c>
      <c r="I120" t="str">
        <f>INDEX(CALC_CUSTOMERS!D:D,MATCH(CALC_ORDERS!G120,CALC_CUSTOMERS!F:F,0))</f>
        <v>The Greasy Triangle</v>
      </c>
      <c r="J120" t="str">
        <f>INDEX(CALC_CUSTOMERS!E:E,MATCH(CALC_ORDERS!G120,CALC_CUSTOMERS!F:F,0))</f>
        <v>HOBBITTON</v>
      </c>
      <c r="K120">
        <f>INDEX(Beer!C:C,MATCH(CALC_ORDERS!C120,Beer!B:B,0))</f>
        <v>1.2</v>
      </c>
      <c r="L120">
        <f t="shared" si="10"/>
        <v>9.6</v>
      </c>
      <c r="M120">
        <f t="shared" si="11"/>
        <v>0</v>
      </c>
      <c r="N120">
        <f t="shared" si="12"/>
        <v>9.6</v>
      </c>
      <c r="O120">
        <f t="shared" si="13"/>
        <v>2</v>
      </c>
      <c r="P120" t="str">
        <f t="shared" si="14"/>
        <v>T1</v>
      </c>
      <c r="Q120" t="str">
        <f t="shared" si="15"/>
        <v>M2</v>
      </c>
    </row>
    <row r="121" spans="1:17" x14ac:dyDescent="0.25">
      <c r="A121" t="str">
        <f>IF(Orders!A121="","",Orders!A121)</f>
        <v>Mlle Amanda Oldbuck</v>
      </c>
      <c r="B121" s="4">
        <f>IF(Orders!B121="","",Orders!B121)</f>
        <v>390123</v>
      </c>
      <c r="C121" t="str">
        <f>IF(Orders!C121="","",Orders!C121)</f>
        <v>Tennent's Super</v>
      </c>
      <c r="D121">
        <f>IF(Orders!D121="","",Orders!D121)</f>
        <v>8</v>
      </c>
      <c r="E121" t="str">
        <f>IF(Orders!E121="","",Orders!E121)</f>
        <v/>
      </c>
      <c r="F121" t="str">
        <f t="shared" si="8"/>
        <v>Amanda Oldbuck</v>
      </c>
      <c r="G121" t="str">
        <f t="shared" si="9"/>
        <v>AmandaOldbuck</v>
      </c>
      <c r="H121">
        <f>COUNTIFS(CALC_CUSTOMERS!F:F,CALC_ORDERS!G121)</f>
        <v>1</v>
      </c>
      <c r="I121" t="str">
        <f>INDEX(CALC_CUSTOMERS!D:D,MATCH(CALC_ORDERS!G121,CALC_CUSTOMERS!F:F,0))</f>
        <v>The Impossible Tauren</v>
      </c>
      <c r="J121" t="str">
        <f>INDEX(CALC_CUSTOMERS!E:E,MATCH(CALC_ORDERS!G121,CALC_CUSTOMERS!F:F,0))</f>
        <v>SHIRE HOMESTEADS</v>
      </c>
      <c r="K121">
        <f>INDEX(Beer!C:C,MATCH(CALC_ORDERS!C121,Beer!B:B,0))</f>
        <v>0.9</v>
      </c>
      <c r="L121">
        <f t="shared" si="10"/>
        <v>7.2</v>
      </c>
      <c r="M121">
        <f t="shared" si="11"/>
        <v>0</v>
      </c>
      <c r="N121">
        <f t="shared" si="12"/>
        <v>7.2</v>
      </c>
      <c r="O121">
        <f t="shared" si="13"/>
        <v>2</v>
      </c>
      <c r="P121" t="str">
        <f t="shared" si="14"/>
        <v>T1</v>
      </c>
      <c r="Q121" t="str">
        <f t="shared" si="15"/>
        <v>M2</v>
      </c>
    </row>
    <row r="122" spans="1:17" x14ac:dyDescent="0.25">
      <c r="A122" t="str">
        <f>IF(Orders!A122="","",Orders!A122)</f>
        <v>Mr Willichar Underburrow</v>
      </c>
      <c r="B122" s="4">
        <f>IF(Orders!B122="","",Orders!B122)</f>
        <v>390125</v>
      </c>
      <c r="C122" t="str">
        <f>IF(Orders!C122="","",Orders!C122)</f>
        <v>Old Speckled Hen</v>
      </c>
      <c r="D122">
        <f>IF(Orders!D122="","",Orders!D122)</f>
        <v>14</v>
      </c>
      <c r="E122" t="str">
        <f>IF(Orders!E122="","",Orders!E122)</f>
        <v/>
      </c>
      <c r="F122" t="str">
        <f t="shared" si="8"/>
        <v>Willichar Underburrow</v>
      </c>
      <c r="G122" t="str">
        <f t="shared" si="9"/>
        <v>WillicharUnderburrow</v>
      </c>
      <c r="H122">
        <f>COUNTIFS(CALC_CUSTOMERS!F:F,CALC_ORDERS!G122)</f>
        <v>1</v>
      </c>
      <c r="I122" t="str">
        <f>INDEX(CALC_CUSTOMERS!D:D,MATCH(CALC_ORDERS!G122,CALC_CUSTOMERS!F:F,0))</f>
        <v>The Annoying Spiders Tavern</v>
      </c>
      <c r="J122" t="str">
        <f>INDEX(CALC_CUSTOMERS!E:E,MATCH(CALC_ORDERS!G122,CALC_CUSTOMERS!F:F,0))</f>
        <v>THE HILL</v>
      </c>
      <c r="K122">
        <f>INDEX(Beer!C:C,MATCH(CALC_ORDERS!C122,Beer!B:B,0))</f>
        <v>1.1000000000000001</v>
      </c>
      <c r="L122">
        <f t="shared" si="10"/>
        <v>15.400000000000002</v>
      </c>
      <c r="M122">
        <f t="shared" si="11"/>
        <v>0</v>
      </c>
      <c r="N122">
        <f t="shared" si="12"/>
        <v>15.400000000000002</v>
      </c>
      <c r="O122">
        <f t="shared" si="13"/>
        <v>2</v>
      </c>
      <c r="P122" t="str">
        <f t="shared" si="14"/>
        <v>T1</v>
      </c>
      <c r="Q122" t="str">
        <f t="shared" si="15"/>
        <v>M2</v>
      </c>
    </row>
    <row r="123" spans="1:17" x14ac:dyDescent="0.25">
      <c r="A123" t="str">
        <f>IF(Orders!A123="","",Orders!A123)</f>
        <v>Mr Seredic Hayward</v>
      </c>
      <c r="B123" s="4">
        <f>IF(Orders!B123="","",Orders!B123)</f>
        <v>390125</v>
      </c>
      <c r="C123" t="str">
        <f>IF(Orders!C123="","",Orders!C123)</f>
        <v>Tennent's Super</v>
      </c>
      <c r="D123">
        <f>IF(Orders!D123="","",Orders!D123)</f>
        <v>19</v>
      </c>
      <c r="E123" t="str">
        <f>IF(Orders!E123="","",Orders!E123)</f>
        <v/>
      </c>
      <c r="F123" t="str">
        <f t="shared" si="8"/>
        <v>Seredic Hayward</v>
      </c>
      <c r="G123" t="str">
        <f t="shared" si="9"/>
        <v>SeredicHayward</v>
      </c>
      <c r="H123">
        <f>COUNTIFS(CALC_CUSTOMERS!F:F,CALC_ORDERS!G123)</f>
        <v>1</v>
      </c>
      <c r="I123" t="str">
        <f>INDEX(CALC_CUSTOMERS!D:D,MATCH(CALC_ORDERS!G123,CALC_CUSTOMERS!F:F,0))</f>
        <v>The Hidden Chicken Inn</v>
      </c>
      <c r="J123" t="str">
        <f>INDEX(CALC_CUSTOMERS!E:E,MATCH(CALC_ORDERS!G123,CALC_CUSTOMERS!F:F,0))</f>
        <v>GREEN HILL COUNTRY</v>
      </c>
      <c r="K123">
        <f>INDEX(Beer!C:C,MATCH(CALC_ORDERS!C123,Beer!B:B,0))</f>
        <v>0.9</v>
      </c>
      <c r="L123">
        <f t="shared" si="10"/>
        <v>17.100000000000001</v>
      </c>
      <c r="M123">
        <f t="shared" si="11"/>
        <v>0</v>
      </c>
      <c r="N123">
        <f t="shared" si="12"/>
        <v>17.100000000000001</v>
      </c>
      <c r="O123">
        <f t="shared" si="13"/>
        <v>2</v>
      </c>
      <c r="P123" t="str">
        <f t="shared" si="14"/>
        <v>T1</v>
      </c>
      <c r="Q123" t="str">
        <f t="shared" si="15"/>
        <v>M2</v>
      </c>
    </row>
    <row r="124" spans="1:17" x14ac:dyDescent="0.25">
      <c r="A124" t="str">
        <f>IF(Orders!A124="","",Orders!A124)</f>
        <v>Mr Bertulf Sackville</v>
      </c>
      <c r="B124" s="4">
        <f>IF(Orders!B124="","",Orders!B124)</f>
        <v>390125</v>
      </c>
      <c r="C124" t="str">
        <f>IF(Orders!C124="","",Orders!C124)</f>
        <v>Tennent's Super</v>
      </c>
      <c r="D124">
        <f>IF(Orders!D124="","",Orders!D124)</f>
        <v>14</v>
      </c>
      <c r="E124" t="str">
        <f>IF(Orders!E124="","",Orders!E124)</f>
        <v/>
      </c>
      <c r="F124" t="str">
        <f t="shared" si="8"/>
        <v>Bertulf Sackville</v>
      </c>
      <c r="G124" t="str">
        <f t="shared" si="9"/>
        <v>BertulfSackville</v>
      </c>
      <c r="H124">
        <f>COUNTIFS(CALC_CUSTOMERS!F:F,CALC_ORDERS!G124)</f>
        <v>1</v>
      </c>
      <c r="I124" t="str">
        <f>INDEX(CALC_CUSTOMERS!D:D,MATCH(CALC_ORDERS!G124,CALC_CUSTOMERS!F:F,0))</f>
        <v>The Venomous Lady Inn</v>
      </c>
      <c r="J124" t="str">
        <f>INDEX(CALC_CUSTOMERS!E:E,MATCH(CALC_ORDERS!G124,CALC_CUSTOMERS!F:F,0))</f>
        <v>BUCKLAND</v>
      </c>
      <c r="K124">
        <f>INDEX(Beer!C:C,MATCH(CALC_ORDERS!C124,Beer!B:B,0))</f>
        <v>0.9</v>
      </c>
      <c r="L124">
        <f t="shared" si="10"/>
        <v>12.6</v>
      </c>
      <c r="M124">
        <f t="shared" si="11"/>
        <v>0</v>
      </c>
      <c r="N124">
        <f t="shared" si="12"/>
        <v>12.6</v>
      </c>
      <c r="O124">
        <f t="shared" si="13"/>
        <v>2</v>
      </c>
      <c r="P124" t="str">
        <f t="shared" si="14"/>
        <v>T1</v>
      </c>
      <c r="Q124" t="str">
        <f t="shared" si="15"/>
        <v>M2</v>
      </c>
    </row>
    <row r="125" spans="1:17" x14ac:dyDescent="0.25">
      <c r="A125" t="str">
        <f>IF(Orders!A125="","",Orders!A125)</f>
        <v>Mme Savannah Gaukrogers</v>
      </c>
      <c r="B125" s="4">
        <f>IF(Orders!B125="","",Orders!B125)</f>
        <v>390125</v>
      </c>
      <c r="C125" t="str">
        <f>IF(Orders!C125="","",Orders!C125)</f>
        <v>Foster's Lager</v>
      </c>
      <c r="D125">
        <f>IF(Orders!D125="","",Orders!D125)</f>
        <v>1</v>
      </c>
      <c r="E125" t="str">
        <f>IF(Orders!E125="","",Orders!E125)</f>
        <v/>
      </c>
      <c r="F125" t="str">
        <f t="shared" si="8"/>
        <v>Savannah Gaukrogers</v>
      </c>
      <c r="G125" t="str">
        <f t="shared" si="9"/>
        <v>SavannahGaukrogers</v>
      </c>
      <c r="H125">
        <f>COUNTIFS(CALC_CUSTOMERS!F:F,CALC_ORDERS!G125)</f>
        <v>1</v>
      </c>
      <c r="I125" t="str">
        <f>INDEX(CALC_CUSTOMERS!D:D,MATCH(CALC_ORDERS!G125,CALC_CUSTOMERS!F:F,0))</f>
        <v>The Sudden Cliff Inn</v>
      </c>
      <c r="J125" t="str">
        <f>INDEX(CALC_CUSTOMERS!E:E,MATCH(CALC_ORDERS!G125,CALC_CUSTOMERS!F:F,0))</f>
        <v>STOCK</v>
      </c>
      <c r="K125">
        <f>INDEX(Beer!C:C,MATCH(CALC_ORDERS!C125,Beer!B:B,0))</f>
        <v>0.7</v>
      </c>
      <c r="L125">
        <f t="shared" si="10"/>
        <v>0.7</v>
      </c>
      <c r="M125">
        <f t="shared" si="11"/>
        <v>0</v>
      </c>
      <c r="N125">
        <f t="shared" si="12"/>
        <v>0.7</v>
      </c>
      <c r="O125">
        <f t="shared" si="13"/>
        <v>2</v>
      </c>
      <c r="P125" t="str">
        <f t="shared" si="14"/>
        <v>T1</v>
      </c>
      <c r="Q125" t="str">
        <f t="shared" si="15"/>
        <v>M2</v>
      </c>
    </row>
    <row r="126" spans="1:17" x14ac:dyDescent="0.25">
      <c r="A126" t="str">
        <f>IF(Orders!A126="","",Orders!A126)</f>
        <v>Mme Nantechildis Greenhill</v>
      </c>
      <c r="B126" s="4">
        <f>IF(Orders!B126="","",Orders!B126)</f>
        <v>390126</v>
      </c>
      <c r="C126" t="str">
        <f>IF(Orders!C126="","",Orders!C126)</f>
        <v>McEwan's</v>
      </c>
      <c r="D126">
        <f>IF(Orders!D126="","",Orders!D126)</f>
        <v>18</v>
      </c>
      <c r="E126" t="str">
        <f>IF(Orders!E126="","",Orders!E126)</f>
        <v/>
      </c>
      <c r="F126" t="str">
        <f t="shared" si="8"/>
        <v>Nantechildis Greenhill</v>
      </c>
      <c r="G126" t="str">
        <f t="shared" si="9"/>
        <v>NantechildisGreenhill</v>
      </c>
      <c r="H126">
        <f>COUNTIFS(CALC_CUSTOMERS!F:F,CALC_ORDERS!G126)</f>
        <v>1</v>
      </c>
      <c r="I126" t="str">
        <f>INDEX(CALC_CUSTOMERS!D:D,MATCH(CALC_ORDERS!G126,CALC_CUSTOMERS!F:F,0))</f>
        <v>The Psychotic Tavern</v>
      </c>
      <c r="J126" t="str">
        <f>INDEX(CALC_CUSTOMERS!E:E,MATCH(CALC_ORDERS!G126,CALC_CUSTOMERS!F:F,0))</f>
        <v>TUCKBOROUGH</v>
      </c>
      <c r="K126">
        <f>INDEX(Beer!C:C,MATCH(CALC_ORDERS!C126,Beer!B:B,0))</f>
        <v>1</v>
      </c>
      <c r="L126">
        <f t="shared" si="10"/>
        <v>18</v>
      </c>
      <c r="M126">
        <f t="shared" si="11"/>
        <v>0</v>
      </c>
      <c r="N126">
        <f t="shared" si="12"/>
        <v>18</v>
      </c>
      <c r="O126">
        <f t="shared" si="13"/>
        <v>2</v>
      </c>
      <c r="P126" t="str">
        <f t="shared" si="14"/>
        <v>T1</v>
      </c>
      <c r="Q126" t="str">
        <f t="shared" si="15"/>
        <v>M2</v>
      </c>
    </row>
    <row r="127" spans="1:17" x14ac:dyDescent="0.25">
      <c r="A127" t="str">
        <f>IF(Orders!A127="","",Orders!A127)</f>
        <v>Mr Einhard Tinyfoot</v>
      </c>
      <c r="B127" s="4">
        <f>IF(Orders!B127="","",Orders!B127)</f>
        <v>390126</v>
      </c>
      <c r="C127" t="str">
        <f>IF(Orders!C127="","",Orders!C127)</f>
        <v>Newcastle Brown Ale</v>
      </c>
      <c r="D127">
        <f>IF(Orders!D127="","",Orders!D127)</f>
        <v>6</v>
      </c>
      <c r="E127" t="str">
        <f>IF(Orders!E127="","",Orders!E127)</f>
        <v/>
      </c>
      <c r="F127" t="str">
        <f t="shared" si="8"/>
        <v>Einhard Tinyfoot</v>
      </c>
      <c r="G127" t="str">
        <f t="shared" si="9"/>
        <v>EinhardTinyfoot</v>
      </c>
      <c r="H127">
        <f>COUNTIFS(CALC_CUSTOMERS!F:F,CALC_ORDERS!G127)</f>
        <v>1</v>
      </c>
      <c r="I127" t="str">
        <f>INDEX(CALC_CUSTOMERS!D:D,MATCH(CALC_ORDERS!G127,CALC_CUSTOMERS!F:F,0))</f>
        <v>The Flashy Bells Bar</v>
      </c>
      <c r="J127" t="str">
        <f>INDEX(CALC_CUSTOMERS!E:E,MATCH(CALC_ORDERS!G127,CALC_CUSTOMERS!F:F,0))</f>
        <v>TUCKBOROUGH</v>
      </c>
      <c r="K127">
        <f>INDEX(Beer!C:C,MATCH(CALC_ORDERS!C127,Beer!B:B,0))</f>
        <v>1</v>
      </c>
      <c r="L127">
        <f t="shared" si="10"/>
        <v>6</v>
      </c>
      <c r="M127">
        <f t="shared" si="11"/>
        <v>0</v>
      </c>
      <c r="N127">
        <f t="shared" si="12"/>
        <v>6</v>
      </c>
      <c r="O127">
        <f t="shared" si="13"/>
        <v>2</v>
      </c>
      <c r="P127" t="str">
        <f t="shared" si="14"/>
        <v>T1</v>
      </c>
      <c r="Q127" t="str">
        <f t="shared" si="15"/>
        <v>M2</v>
      </c>
    </row>
    <row r="128" spans="1:17" x14ac:dyDescent="0.25">
      <c r="A128" t="str">
        <f>IF(Orders!A128="","",Orders!A128)</f>
        <v>Mme Goiswinth North-took</v>
      </c>
      <c r="B128" s="4">
        <f>IF(Orders!B128="","",Orders!B128)</f>
        <v>390126</v>
      </c>
      <c r="C128" t="str">
        <f>IF(Orders!C128="","",Orders!C128)</f>
        <v>Tennent's Lager</v>
      </c>
      <c r="D128">
        <f>IF(Orders!D128="","",Orders!D128)</f>
        <v>20</v>
      </c>
      <c r="E128" t="str">
        <f>IF(Orders!E128="","",Orders!E128)</f>
        <v/>
      </c>
      <c r="F128" t="str">
        <f t="shared" si="8"/>
        <v>Goiswinth North-took</v>
      </c>
      <c r="G128" t="str">
        <f t="shared" si="9"/>
        <v>GoiswinthNorthtook</v>
      </c>
      <c r="H128">
        <f>COUNTIFS(CALC_CUSTOMERS!F:F,CALC_ORDERS!G128)</f>
        <v>1</v>
      </c>
      <c r="I128" t="str">
        <f>INDEX(CALC_CUSTOMERS!D:D,MATCH(CALC_ORDERS!G128,CALC_CUSTOMERS!F:F,0))</f>
        <v>The Tricky Bats</v>
      </c>
      <c r="J128" t="str">
        <f>INDEX(CALC_CUSTOMERS!E:E,MATCH(CALC_ORDERS!G128,CALC_CUSTOMERS!F:F,0))</f>
        <v>HOBBITTON</v>
      </c>
      <c r="K128">
        <f>INDEX(Beer!C:C,MATCH(CALC_ORDERS!C128,Beer!B:B,0))</f>
        <v>0.8</v>
      </c>
      <c r="L128">
        <f t="shared" si="10"/>
        <v>16</v>
      </c>
      <c r="M128">
        <f t="shared" si="11"/>
        <v>0</v>
      </c>
      <c r="N128">
        <f t="shared" si="12"/>
        <v>16</v>
      </c>
      <c r="O128">
        <f t="shared" si="13"/>
        <v>2</v>
      </c>
      <c r="P128" t="str">
        <f t="shared" si="14"/>
        <v>T1</v>
      </c>
      <c r="Q128" t="str">
        <f t="shared" si="15"/>
        <v>M2</v>
      </c>
    </row>
    <row r="129" spans="1:17" x14ac:dyDescent="0.25">
      <c r="A129" t="str">
        <f>IF(Orders!A129="","",Orders!A129)</f>
        <v>Mr Bertulf Sackville</v>
      </c>
      <c r="B129" s="4">
        <f>IF(Orders!B129="","",Orders!B129)</f>
        <v>390126</v>
      </c>
      <c r="C129" t="str">
        <f>IF(Orders!C129="","",Orders!C129)</f>
        <v>Tennent's Lager</v>
      </c>
      <c r="D129">
        <f>IF(Orders!D129="","",Orders!D129)</f>
        <v>13</v>
      </c>
      <c r="E129" t="str">
        <f>IF(Orders!E129="","",Orders!E129)</f>
        <v/>
      </c>
      <c r="F129" t="str">
        <f t="shared" si="8"/>
        <v>Bertulf Sackville</v>
      </c>
      <c r="G129" t="str">
        <f t="shared" si="9"/>
        <v>BertulfSackville</v>
      </c>
      <c r="H129">
        <f>COUNTIFS(CALC_CUSTOMERS!F:F,CALC_ORDERS!G129)</f>
        <v>1</v>
      </c>
      <c r="I129" t="str">
        <f>INDEX(CALC_CUSTOMERS!D:D,MATCH(CALC_ORDERS!G129,CALC_CUSTOMERS!F:F,0))</f>
        <v>The Venomous Lady Inn</v>
      </c>
      <c r="J129" t="str">
        <f>INDEX(CALC_CUSTOMERS!E:E,MATCH(CALC_ORDERS!G129,CALC_CUSTOMERS!F:F,0))</f>
        <v>BUCKLAND</v>
      </c>
      <c r="K129">
        <f>INDEX(Beer!C:C,MATCH(CALC_ORDERS!C129,Beer!B:B,0))</f>
        <v>0.8</v>
      </c>
      <c r="L129">
        <f t="shared" si="10"/>
        <v>10.4</v>
      </c>
      <c r="M129">
        <f t="shared" si="11"/>
        <v>0</v>
      </c>
      <c r="N129">
        <f t="shared" si="12"/>
        <v>10.4</v>
      </c>
      <c r="O129">
        <f t="shared" si="13"/>
        <v>2</v>
      </c>
      <c r="P129" t="str">
        <f t="shared" si="14"/>
        <v>T1</v>
      </c>
      <c r="Q129" t="str">
        <f t="shared" si="15"/>
        <v>M2</v>
      </c>
    </row>
    <row r="130" spans="1:17" x14ac:dyDescent="0.25">
      <c r="A130" t="str">
        <f>IF(Orders!A130="","",Orders!A130)</f>
        <v>Mr Seredic Hayward</v>
      </c>
      <c r="B130" s="4">
        <f>IF(Orders!B130="","",Orders!B130)</f>
        <v>390127</v>
      </c>
      <c r="C130" t="str">
        <f>IF(Orders!C130="","",Orders!C130)</f>
        <v>Hofmeister Lager</v>
      </c>
      <c r="D130">
        <f>IF(Orders!D130="","",Orders!D130)</f>
        <v>18</v>
      </c>
      <c r="E130" t="str">
        <f>IF(Orders!E130="","",Orders!E130)</f>
        <v/>
      </c>
      <c r="F130" t="str">
        <f t="shared" si="8"/>
        <v>Seredic Hayward</v>
      </c>
      <c r="G130" t="str">
        <f t="shared" si="9"/>
        <v>SeredicHayward</v>
      </c>
      <c r="H130">
        <f>COUNTIFS(CALC_CUSTOMERS!F:F,CALC_ORDERS!G130)</f>
        <v>1</v>
      </c>
      <c r="I130" t="str">
        <f>INDEX(CALC_CUSTOMERS!D:D,MATCH(CALC_ORDERS!G130,CALC_CUSTOMERS!F:F,0))</f>
        <v>The Hidden Chicken Inn</v>
      </c>
      <c r="J130" t="str">
        <f>INDEX(CALC_CUSTOMERS!E:E,MATCH(CALC_ORDERS!G130,CALC_CUSTOMERS!F:F,0))</f>
        <v>GREEN HILL COUNTRY</v>
      </c>
      <c r="K130">
        <f>INDEX(Beer!C:C,MATCH(CALC_ORDERS!C130,Beer!B:B,0))</f>
        <v>1</v>
      </c>
      <c r="L130">
        <f t="shared" si="10"/>
        <v>18</v>
      </c>
      <c r="M130">
        <f t="shared" si="11"/>
        <v>0</v>
      </c>
      <c r="N130">
        <f t="shared" si="12"/>
        <v>18</v>
      </c>
      <c r="O130">
        <f t="shared" si="13"/>
        <v>2</v>
      </c>
      <c r="P130" t="str">
        <f t="shared" si="14"/>
        <v>T1</v>
      </c>
      <c r="Q130" t="str">
        <f t="shared" si="15"/>
        <v>M2</v>
      </c>
    </row>
    <row r="131" spans="1:17" x14ac:dyDescent="0.25">
      <c r="A131" t="str">
        <f>IF(Orders!A131="","",Orders!A131)</f>
        <v>Mme Austrechild Brownlock</v>
      </c>
      <c r="B131" s="4">
        <f>IF(Orders!B131="","",Orders!B131)</f>
        <v>390127</v>
      </c>
      <c r="C131" t="str">
        <f>IF(Orders!C131="","",Orders!C131)</f>
        <v>Tennent's Super</v>
      </c>
      <c r="D131">
        <f>IF(Orders!D131="","",Orders!D131)</f>
        <v>15</v>
      </c>
      <c r="E131" t="str">
        <f>IF(Orders!E131="","",Orders!E131)</f>
        <v/>
      </c>
      <c r="F131" t="str">
        <f t="shared" ref="F131:F194" si="16">IF(LEFT(A131,2)="Mr",MID(A131,4,LEN(A131)-3),
IF(LEFT(A131,3)="Mme",MID(A131,5,LEN(A131)-4),
IF(LEFT(A131,4)="Mlle",MID(A131,6,LEN(A131)-5),"")))</f>
        <v>Austrechild Brownlock</v>
      </c>
      <c r="G131" t="str">
        <f t="shared" ref="G131:G194" si="17">SUBSTITUTE(SUBSTITUTE(SUBSTITUTE(SUBSTITUTE(SUBSTITUTE(SUBSTITUTE(F131," ",""),"-",""),"é","e"),"ü","u"),"ï","i"),"è","e")</f>
        <v>AustrechildBrownlock</v>
      </c>
      <c r="H131">
        <f>COUNTIFS(CALC_CUSTOMERS!F:F,CALC_ORDERS!G131)</f>
        <v>1</v>
      </c>
      <c r="I131" t="str">
        <f>INDEX(CALC_CUSTOMERS!D:D,MATCH(CALC_ORDERS!G131,CALC_CUSTOMERS!F:F,0))</f>
        <v>The Defiant Axe</v>
      </c>
      <c r="J131" t="str">
        <f>INDEX(CALC_CUSTOMERS!E:E,MATCH(CALC_ORDERS!G131,CALC_CUSTOMERS!F:F,0))</f>
        <v>BRIDGEFIELDS</v>
      </c>
      <c r="K131">
        <f>INDEX(Beer!C:C,MATCH(CALC_ORDERS!C131,Beer!B:B,0))</f>
        <v>0.9</v>
      </c>
      <c r="L131">
        <f t="shared" ref="L131:L194" si="18">K131*D131</f>
        <v>13.5</v>
      </c>
      <c r="M131">
        <f t="shared" ref="M131:M194" si="19">IF(E131="",0,E131*L131)</f>
        <v>0</v>
      </c>
      <c r="N131">
        <f t="shared" ref="N131:N194" si="20">L131-M131</f>
        <v>13.5</v>
      </c>
      <c r="O131">
        <f t="shared" ref="O131:O194" si="21">MONTH(B131)</f>
        <v>2</v>
      </c>
      <c r="P131" t="str">
        <f t="shared" ref="P131:P194" si="22">IF(AND(O131&gt;0,O131&lt;4),"T1",
IF(AND(O131&gt;3,O131&lt;7),"T2",
IF(AND(O131&gt;6,O131&lt;10),"T3",
IF(AND(O131&gt;9,O131&lt;13),"T4","erreur"))))</f>
        <v>T1</v>
      </c>
      <c r="Q131" t="str">
        <f t="shared" ref="Q131:Q194" si="23">"M"&amp;O131</f>
        <v>M2</v>
      </c>
    </row>
    <row r="132" spans="1:17" x14ac:dyDescent="0.25">
      <c r="A132" t="str">
        <f>IF(Orders!A132="","",Orders!A132)</f>
        <v>Mme Regnetrudis Puddlefoot</v>
      </c>
      <c r="B132" s="4">
        <f>IF(Orders!B132="","",Orders!B132)</f>
        <v>390127</v>
      </c>
      <c r="C132" t="str">
        <f>IF(Orders!C132="","",Orders!C132)</f>
        <v>Foster's Lager</v>
      </c>
      <c r="D132">
        <f>IF(Orders!D132="","",Orders!D132)</f>
        <v>15</v>
      </c>
      <c r="E132" t="str">
        <f>IF(Orders!E132="","",Orders!E132)</f>
        <v/>
      </c>
      <c r="F132" t="str">
        <f t="shared" si="16"/>
        <v>Regnetrudis Puddlefoot</v>
      </c>
      <c r="G132" t="str">
        <f t="shared" si="17"/>
        <v>RegnetrudisPuddlefoot</v>
      </c>
      <c r="H132">
        <f>COUNTIFS(CALC_CUSTOMERS!F:F,CALC_ORDERS!G132)</f>
        <v>1</v>
      </c>
      <c r="I132" t="str">
        <f>INDEX(CALC_CUSTOMERS!D:D,MATCH(CALC_ORDERS!G132,CALC_CUSTOMERS!F:F,0))</f>
        <v>The Vagabond Falcon</v>
      </c>
      <c r="J132" t="str">
        <f>INDEX(CALC_CUSTOMERS!E:E,MATCH(CALC_ORDERS!G132,CALC_CUSTOMERS!F:F,0))</f>
        <v>BRIDGEFIELDS</v>
      </c>
      <c r="K132">
        <f>INDEX(Beer!C:C,MATCH(CALC_ORDERS!C132,Beer!B:B,0))</f>
        <v>0.7</v>
      </c>
      <c r="L132">
        <f t="shared" si="18"/>
        <v>10.5</v>
      </c>
      <c r="M132">
        <f t="shared" si="19"/>
        <v>0</v>
      </c>
      <c r="N132">
        <f t="shared" si="20"/>
        <v>10.5</v>
      </c>
      <c r="O132">
        <f t="shared" si="21"/>
        <v>2</v>
      </c>
      <c r="P132" t="str">
        <f t="shared" si="22"/>
        <v>T1</v>
      </c>
      <c r="Q132" t="str">
        <f t="shared" si="23"/>
        <v>M2</v>
      </c>
    </row>
    <row r="133" spans="1:17" x14ac:dyDescent="0.25">
      <c r="A133" t="str">
        <f>IF(Orders!A133="","",Orders!A133)</f>
        <v>Mr Remacle Bramblethorn</v>
      </c>
      <c r="B133" s="4">
        <f>IF(Orders!B133="","",Orders!B133)</f>
        <v>390127</v>
      </c>
      <c r="C133" t="str">
        <f>IF(Orders!C133="","",Orders!C133)</f>
        <v>Hofmeister Lager</v>
      </c>
      <c r="D133">
        <f>IF(Orders!D133="","",Orders!D133)</f>
        <v>18</v>
      </c>
      <c r="E133" t="str">
        <f>IF(Orders!E133="","",Orders!E133)</f>
        <v/>
      </c>
      <c r="F133" t="str">
        <f t="shared" si="16"/>
        <v>Remacle Bramblethorn</v>
      </c>
      <c r="G133" t="str">
        <f t="shared" si="17"/>
        <v>RemacleBramblethorn</v>
      </c>
      <c r="H133">
        <f>COUNTIFS(CALC_CUSTOMERS!F:F,CALC_ORDERS!G133)</f>
        <v>1</v>
      </c>
      <c r="I133" t="str">
        <f>INDEX(CALC_CUSTOMERS!D:D,MATCH(CALC_ORDERS!G133,CALC_CUSTOMERS!F:F,0))</f>
        <v>The Super Hamsters</v>
      </c>
      <c r="J133" t="str">
        <f>INDEX(CALC_CUSTOMERS!E:E,MATCH(CALC_ORDERS!G133,CALC_CUSTOMERS!F:F,0))</f>
        <v>GREENFIELDS</v>
      </c>
      <c r="K133">
        <f>INDEX(Beer!C:C,MATCH(CALC_ORDERS!C133,Beer!B:B,0))</f>
        <v>1</v>
      </c>
      <c r="L133">
        <f t="shared" si="18"/>
        <v>18</v>
      </c>
      <c r="M133">
        <f t="shared" si="19"/>
        <v>0</v>
      </c>
      <c r="N133">
        <f t="shared" si="20"/>
        <v>18</v>
      </c>
      <c r="O133">
        <f t="shared" si="21"/>
        <v>2</v>
      </c>
      <c r="P133" t="str">
        <f t="shared" si="22"/>
        <v>T1</v>
      </c>
      <c r="Q133" t="str">
        <f t="shared" si="23"/>
        <v>M2</v>
      </c>
    </row>
    <row r="134" spans="1:17" x14ac:dyDescent="0.25">
      <c r="A134" t="str">
        <f>IF(Orders!A134="","",Orders!A134)</f>
        <v>Mlle Nantechildis Labingi</v>
      </c>
      <c r="B134" s="4">
        <f>IF(Orders!B134="","",Orders!B134)</f>
        <v>390127</v>
      </c>
      <c r="C134" t="str">
        <f>IF(Orders!C134="","",Orders!C134)</f>
        <v>Boddingtons Bitter</v>
      </c>
      <c r="D134">
        <f>IF(Orders!D134="","",Orders!D134)</f>
        <v>5</v>
      </c>
      <c r="E134" t="str">
        <f>IF(Orders!E134="","",Orders!E134)</f>
        <v/>
      </c>
      <c r="F134" t="str">
        <f t="shared" si="16"/>
        <v>Nantechildis Labingi</v>
      </c>
      <c r="G134" t="str">
        <f t="shared" si="17"/>
        <v>NantechildisLabingi</v>
      </c>
      <c r="H134">
        <f>COUNTIFS(CALC_CUSTOMERS!F:F,CALC_ORDERS!G134)</f>
        <v>1</v>
      </c>
      <c r="I134" t="str">
        <f>INDEX(CALC_CUSTOMERS!D:D,MATCH(CALC_ORDERS!G134,CALC_CUSTOMERS!F:F,0))</f>
        <v>The Goofy Chair Pub</v>
      </c>
      <c r="J134" t="str">
        <f>INDEX(CALC_CUSTOMERS!E:E,MATCH(CALC_ORDERS!G134,CALC_CUSTOMERS!F:F,0))</f>
        <v>BUDGEFORD</v>
      </c>
      <c r="K134">
        <f>INDEX(Beer!C:C,MATCH(CALC_ORDERS!C134,Beer!B:B,0))</f>
        <v>0.8</v>
      </c>
      <c r="L134">
        <f t="shared" si="18"/>
        <v>4</v>
      </c>
      <c r="M134">
        <f t="shared" si="19"/>
        <v>0</v>
      </c>
      <c r="N134">
        <f t="shared" si="20"/>
        <v>4</v>
      </c>
      <c r="O134">
        <f t="shared" si="21"/>
        <v>2</v>
      </c>
      <c r="P134" t="str">
        <f t="shared" si="22"/>
        <v>T1</v>
      </c>
      <c r="Q134" t="str">
        <f t="shared" si="23"/>
        <v>M2</v>
      </c>
    </row>
    <row r="135" spans="1:17" x14ac:dyDescent="0.25">
      <c r="A135" t="str">
        <f>IF(Orders!A135="","",Orders!A135)</f>
        <v>Mme Katherine Goodbody</v>
      </c>
      <c r="B135" s="4">
        <f>IF(Orders!B135="","",Orders!B135)</f>
        <v>390128</v>
      </c>
      <c r="C135" t="str">
        <f>IF(Orders!C135="","",Orders!C135)</f>
        <v>McEwan's</v>
      </c>
      <c r="D135">
        <f>IF(Orders!D135="","",Orders!D135)</f>
        <v>12</v>
      </c>
      <c r="E135" t="str">
        <f>IF(Orders!E135="","",Orders!E135)</f>
        <v/>
      </c>
      <c r="F135" t="str">
        <f t="shared" si="16"/>
        <v>Katherine Goodbody</v>
      </c>
      <c r="G135" t="str">
        <f t="shared" si="17"/>
        <v>KatherineGoodbody</v>
      </c>
      <c r="H135">
        <f>COUNTIFS(CALC_CUSTOMERS!F:F,CALC_ORDERS!G135)</f>
        <v>1</v>
      </c>
      <c r="I135" t="str">
        <f>INDEX(CALC_CUSTOMERS!D:D,MATCH(CALC_ORDERS!G135,CALC_CUSTOMERS!F:F,0))</f>
        <v>The Absent Scream Tavern</v>
      </c>
      <c r="J135" t="str">
        <f>INDEX(CALC_CUSTOMERS!E:E,MATCH(CALC_ORDERS!G135,CALC_CUSTOMERS!F:F,0))</f>
        <v>HOBBITTON</v>
      </c>
      <c r="K135">
        <f>INDEX(Beer!C:C,MATCH(CALC_ORDERS!C135,Beer!B:B,0))</f>
        <v>1</v>
      </c>
      <c r="L135">
        <f t="shared" si="18"/>
        <v>12</v>
      </c>
      <c r="M135">
        <f t="shared" si="19"/>
        <v>0</v>
      </c>
      <c r="N135">
        <f t="shared" si="20"/>
        <v>12</v>
      </c>
      <c r="O135">
        <f t="shared" si="21"/>
        <v>2</v>
      </c>
      <c r="P135" t="str">
        <f t="shared" si="22"/>
        <v>T1</v>
      </c>
      <c r="Q135" t="str">
        <f t="shared" si="23"/>
        <v>M2</v>
      </c>
    </row>
    <row r="136" spans="1:17" x14ac:dyDescent="0.25">
      <c r="A136" t="str">
        <f>IF(Orders!A136="","",Orders!A136)</f>
        <v>Mme Ruothilde Boulderhill</v>
      </c>
      <c r="B136" s="4">
        <f>IF(Orders!B136="","",Orders!B136)</f>
        <v>390128</v>
      </c>
      <c r="C136" t="str">
        <f>IF(Orders!C136="","",Orders!C136)</f>
        <v>Draught Bass</v>
      </c>
      <c r="D136">
        <f>IF(Orders!D136="","",Orders!D136)</f>
        <v>11</v>
      </c>
      <c r="E136" t="str">
        <f>IF(Orders!E136="","",Orders!E136)</f>
        <v/>
      </c>
      <c r="F136" t="str">
        <f t="shared" si="16"/>
        <v>Ruothilde Boulderhill</v>
      </c>
      <c r="G136" t="str">
        <f t="shared" si="17"/>
        <v>RuothildeBoulderhill</v>
      </c>
      <c r="H136">
        <f>COUNTIFS(CALC_CUSTOMERS!F:F,CALC_ORDERS!G136)</f>
        <v>1</v>
      </c>
      <c r="I136" t="str">
        <f>INDEX(CALC_CUSTOMERS!D:D,MATCH(CALC_ORDERS!G136,CALC_CUSTOMERS!F:F,0))</f>
        <v>The Careless Palm Bar</v>
      </c>
      <c r="J136" t="str">
        <f>INDEX(CALC_CUSTOMERS!E:E,MATCH(CALC_ORDERS!G136,CALC_CUSTOMERS!F:F,0))</f>
        <v>LITTLE DELVING</v>
      </c>
      <c r="K136">
        <f>INDEX(Beer!C:C,MATCH(CALC_ORDERS!C136,Beer!B:B,0))</f>
        <v>1.2</v>
      </c>
      <c r="L136">
        <f t="shared" si="18"/>
        <v>13.2</v>
      </c>
      <c r="M136">
        <f t="shared" si="19"/>
        <v>0</v>
      </c>
      <c r="N136">
        <f t="shared" si="20"/>
        <v>13.2</v>
      </c>
      <c r="O136">
        <f t="shared" si="21"/>
        <v>2</v>
      </c>
      <c r="P136" t="str">
        <f t="shared" si="22"/>
        <v>T1</v>
      </c>
      <c r="Q136" t="str">
        <f t="shared" si="23"/>
        <v>M2</v>
      </c>
    </row>
    <row r="137" spans="1:17" x14ac:dyDescent="0.25">
      <c r="A137" t="str">
        <f>IF(Orders!A137="","",Orders!A137)</f>
        <v>Mr Ouüs Fallohide</v>
      </c>
      <c r="B137" s="4">
        <f>IF(Orders!B137="","",Orders!B137)</f>
        <v>390129</v>
      </c>
      <c r="C137" t="str">
        <f>IF(Orders!C137="","",Orders!C137)</f>
        <v>Tennent's Super</v>
      </c>
      <c r="D137">
        <f>IF(Orders!D137="","",Orders!D137)</f>
        <v>14</v>
      </c>
      <c r="E137" t="str">
        <f>IF(Orders!E137="","",Orders!E137)</f>
        <v/>
      </c>
      <c r="F137" t="str">
        <f t="shared" si="16"/>
        <v>Ouüs Fallohide</v>
      </c>
      <c r="G137" t="str">
        <f t="shared" si="17"/>
        <v>OuusFallohide</v>
      </c>
      <c r="H137">
        <f>COUNTIFS(CALC_CUSTOMERS!F:F,CALC_ORDERS!G137)</f>
        <v>1</v>
      </c>
      <c r="I137" t="str">
        <f>INDEX(CALC_CUSTOMERS!D:D,MATCH(CALC_ORDERS!G137,CALC_CUSTOMERS!F:F,0))</f>
        <v>The Tacky Troll</v>
      </c>
      <c r="J137" t="str">
        <f>INDEX(CALC_CUSTOMERS!E:E,MATCH(CALC_ORDERS!G137,CALC_CUSTOMERS!F:F,0))</f>
        <v>BRIDGEFIELDS</v>
      </c>
      <c r="K137">
        <f>INDEX(Beer!C:C,MATCH(CALC_ORDERS!C137,Beer!B:B,0))</f>
        <v>0.9</v>
      </c>
      <c r="L137">
        <f t="shared" si="18"/>
        <v>12.6</v>
      </c>
      <c r="M137">
        <f t="shared" si="19"/>
        <v>0</v>
      </c>
      <c r="N137">
        <f t="shared" si="20"/>
        <v>12.6</v>
      </c>
      <c r="O137">
        <f t="shared" si="21"/>
        <v>2</v>
      </c>
      <c r="P137" t="str">
        <f t="shared" si="22"/>
        <v>T1</v>
      </c>
      <c r="Q137" t="str">
        <f t="shared" si="23"/>
        <v>M2</v>
      </c>
    </row>
    <row r="138" spans="1:17" x14ac:dyDescent="0.25">
      <c r="A138" t="str">
        <f>IF(Orders!A138="","",Orders!A138)</f>
        <v>Mr Heribald Burrowes</v>
      </c>
      <c r="B138" s="4">
        <f>IF(Orders!B138="","",Orders!B138)</f>
        <v>390130</v>
      </c>
      <c r="C138" t="str">
        <f>IF(Orders!C138="","",Orders!C138)</f>
        <v>Mackeson Stout</v>
      </c>
      <c r="D138">
        <f>IF(Orders!D138="","",Orders!D138)</f>
        <v>5</v>
      </c>
      <c r="E138" t="str">
        <f>IF(Orders!E138="","",Orders!E138)</f>
        <v/>
      </c>
      <c r="F138" t="str">
        <f t="shared" si="16"/>
        <v>Heribald Burrowes</v>
      </c>
      <c r="G138" t="str">
        <f t="shared" si="17"/>
        <v>HeribaldBurrowes</v>
      </c>
      <c r="H138">
        <f>COUNTIFS(CALC_CUSTOMERS!F:F,CALC_ORDERS!G138)</f>
        <v>1</v>
      </c>
      <c r="I138" t="str">
        <f>INDEX(CALC_CUSTOMERS!D:D,MATCH(CALC_ORDERS!G138,CALC_CUSTOMERS!F:F,0))</f>
        <v>The Bizarre Seals Bar</v>
      </c>
      <c r="J138" t="str">
        <f>INDEX(CALC_CUSTOMERS!E:E,MATCH(CALC_ORDERS!G138,CALC_CUSTOMERS!F:F,0))</f>
        <v>GREEN HILL COUNTRY</v>
      </c>
      <c r="K138">
        <f>INDEX(Beer!C:C,MATCH(CALC_ORDERS!C138,Beer!B:B,0))</f>
        <v>1.5</v>
      </c>
      <c r="L138">
        <f t="shared" si="18"/>
        <v>7.5</v>
      </c>
      <c r="M138">
        <f t="shared" si="19"/>
        <v>0</v>
      </c>
      <c r="N138">
        <f t="shared" si="20"/>
        <v>7.5</v>
      </c>
      <c r="O138">
        <f t="shared" si="21"/>
        <v>2</v>
      </c>
      <c r="P138" t="str">
        <f t="shared" si="22"/>
        <v>T1</v>
      </c>
      <c r="Q138" t="str">
        <f t="shared" si="23"/>
        <v>M2</v>
      </c>
    </row>
    <row r="139" spans="1:17" x14ac:dyDescent="0.25">
      <c r="A139" t="str">
        <f>IF(Orders!A139="","",Orders!A139)</f>
        <v>Mme Nantechildis Greenhill</v>
      </c>
      <c r="B139" s="4">
        <f>IF(Orders!B139="","",Orders!B139)</f>
        <v>390130</v>
      </c>
      <c r="C139" t="str">
        <f>IF(Orders!C139="","",Orders!C139)</f>
        <v>Hofmeister Lager</v>
      </c>
      <c r="D139">
        <f>IF(Orders!D139="","",Orders!D139)</f>
        <v>17</v>
      </c>
      <c r="E139" t="str">
        <f>IF(Orders!E139="","",Orders!E139)</f>
        <v/>
      </c>
      <c r="F139" t="str">
        <f t="shared" si="16"/>
        <v>Nantechildis Greenhill</v>
      </c>
      <c r="G139" t="str">
        <f t="shared" si="17"/>
        <v>NantechildisGreenhill</v>
      </c>
      <c r="H139">
        <f>COUNTIFS(CALC_CUSTOMERS!F:F,CALC_ORDERS!G139)</f>
        <v>1</v>
      </c>
      <c r="I139" t="str">
        <f>INDEX(CALC_CUSTOMERS!D:D,MATCH(CALC_ORDERS!G139,CALC_CUSTOMERS!F:F,0))</f>
        <v>The Psychotic Tavern</v>
      </c>
      <c r="J139" t="str">
        <f>INDEX(CALC_CUSTOMERS!E:E,MATCH(CALC_ORDERS!G139,CALC_CUSTOMERS!F:F,0))</f>
        <v>TUCKBOROUGH</v>
      </c>
      <c r="K139">
        <f>INDEX(Beer!C:C,MATCH(CALC_ORDERS!C139,Beer!B:B,0))</f>
        <v>1</v>
      </c>
      <c r="L139">
        <f t="shared" si="18"/>
        <v>17</v>
      </c>
      <c r="M139">
        <f t="shared" si="19"/>
        <v>0</v>
      </c>
      <c r="N139">
        <f t="shared" si="20"/>
        <v>17</v>
      </c>
      <c r="O139">
        <f t="shared" si="21"/>
        <v>2</v>
      </c>
      <c r="P139" t="str">
        <f t="shared" si="22"/>
        <v>T1</v>
      </c>
      <c r="Q139" t="str">
        <f t="shared" si="23"/>
        <v>M2</v>
      </c>
    </row>
    <row r="140" spans="1:17" x14ac:dyDescent="0.25">
      <c r="A140" t="str">
        <f>IF(Orders!A140="","",Orders!A140)</f>
        <v>Mr Gerold Littlefoot</v>
      </c>
      <c r="B140" s="4">
        <f>IF(Orders!B140="","",Orders!B140)</f>
        <v>390130</v>
      </c>
      <c r="C140" t="str">
        <f>IF(Orders!C140="","",Orders!C140)</f>
        <v>Old Speckled Hen</v>
      </c>
      <c r="D140">
        <f>IF(Orders!D140="","",Orders!D140)</f>
        <v>14</v>
      </c>
      <c r="E140" t="str">
        <f>IF(Orders!E140="","",Orders!E140)</f>
        <v/>
      </c>
      <c r="F140" t="str">
        <f t="shared" si="16"/>
        <v>Gerold Littlefoot</v>
      </c>
      <c r="G140" t="str">
        <f t="shared" si="17"/>
        <v>GeroldLittlefoot</v>
      </c>
      <c r="H140">
        <f>COUNTIFS(CALC_CUSTOMERS!F:F,CALC_ORDERS!G140)</f>
        <v>1</v>
      </c>
      <c r="I140" t="str">
        <f>INDEX(CALC_CUSTOMERS!D:D,MATCH(CALC_ORDERS!G140,CALC_CUSTOMERS!F:F,0))</f>
        <v>The Deep King</v>
      </c>
      <c r="J140" t="str">
        <f>INDEX(CALC_CUSTOMERS!E:E,MATCH(CALC_ORDERS!G140,CALC_CUSTOMERS!F:F,0))</f>
        <v>LITTLE DELVING</v>
      </c>
      <c r="K140">
        <f>INDEX(Beer!C:C,MATCH(CALC_ORDERS!C140,Beer!B:B,0))</f>
        <v>1.1000000000000001</v>
      </c>
      <c r="L140">
        <f t="shared" si="18"/>
        <v>15.400000000000002</v>
      </c>
      <c r="M140">
        <f t="shared" si="19"/>
        <v>0</v>
      </c>
      <c r="N140">
        <f t="shared" si="20"/>
        <v>15.400000000000002</v>
      </c>
      <c r="O140">
        <f t="shared" si="21"/>
        <v>2</v>
      </c>
      <c r="P140" t="str">
        <f t="shared" si="22"/>
        <v>T1</v>
      </c>
      <c r="Q140" t="str">
        <f t="shared" si="23"/>
        <v>M2</v>
      </c>
    </row>
    <row r="141" spans="1:17" x14ac:dyDescent="0.25">
      <c r="A141" t="str">
        <f>IF(Orders!A141="","",Orders!A141)</f>
        <v>Mlle Vulfegundis Thornburrow</v>
      </c>
      <c r="B141" s="4">
        <f>IF(Orders!B141="","",Orders!B141)</f>
        <v>390130</v>
      </c>
      <c r="C141" t="str">
        <f>IF(Orders!C141="","",Orders!C141)</f>
        <v>Hofmeister Lager</v>
      </c>
      <c r="D141">
        <f>IF(Orders!D141="","",Orders!D141)</f>
        <v>1</v>
      </c>
      <c r="E141" t="str">
        <f>IF(Orders!E141="","",Orders!E141)</f>
        <v/>
      </c>
      <c r="F141" t="str">
        <f t="shared" si="16"/>
        <v>Vulfegundis Thornburrow</v>
      </c>
      <c r="G141" t="str">
        <f t="shared" si="17"/>
        <v>VulfegundisThornburrow</v>
      </c>
      <c r="H141">
        <f>COUNTIFS(CALC_CUSTOMERS!F:F,CALC_ORDERS!G141)</f>
        <v>1</v>
      </c>
      <c r="I141" t="str">
        <f>INDEX(CALC_CUSTOMERS!D:D,MATCH(CALC_ORDERS!G141,CALC_CUSTOMERS!F:F,0))</f>
        <v>The Painful Lavender Tavern</v>
      </c>
      <c r="J141" t="str">
        <f>INDEX(CALC_CUSTOMERS!E:E,MATCH(CALC_ORDERS!G141,CALC_CUSTOMERS!F:F,0))</f>
        <v>LITTLE DELVING</v>
      </c>
      <c r="K141">
        <f>INDEX(Beer!C:C,MATCH(CALC_ORDERS!C141,Beer!B:B,0))</f>
        <v>1</v>
      </c>
      <c r="L141">
        <f t="shared" si="18"/>
        <v>1</v>
      </c>
      <c r="M141">
        <f t="shared" si="19"/>
        <v>0</v>
      </c>
      <c r="N141">
        <f t="shared" si="20"/>
        <v>1</v>
      </c>
      <c r="O141">
        <f t="shared" si="21"/>
        <v>2</v>
      </c>
      <c r="P141" t="str">
        <f t="shared" si="22"/>
        <v>T1</v>
      </c>
      <c r="Q141" t="str">
        <f t="shared" si="23"/>
        <v>M2</v>
      </c>
    </row>
    <row r="142" spans="1:17" x14ac:dyDescent="0.25">
      <c r="A142" t="str">
        <f>IF(Orders!A142="","",Orders!A142)</f>
        <v>Mr Evrard Burrows</v>
      </c>
      <c r="B142" s="4">
        <f>IF(Orders!B142="","",Orders!B142)</f>
        <v>390131</v>
      </c>
      <c r="C142" t="str">
        <f>IF(Orders!C142="","",Orders!C142)</f>
        <v>Newcastle Brown Ale</v>
      </c>
      <c r="D142">
        <f>IF(Orders!D142="","",Orders!D142)</f>
        <v>4</v>
      </c>
      <c r="E142" t="str">
        <f>IF(Orders!E142="","",Orders!E142)</f>
        <v/>
      </c>
      <c r="F142" t="str">
        <f t="shared" si="16"/>
        <v>Evrard Burrows</v>
      </c>
      <c r="G142" t="str">
        <f t="shared" si="17"/>
        <v>EvrardBurrows</v>
      </c>
      <c r="H142">
        <f>COUNTIFS(CALC_CUSTOMERS!F:F,CALC_ORDERS!G142)</f>
        <v>1</v>
      </c>
      <c r="I142" t="str">
        <f>INDEX(CALC_CUSTOMERS!D:D,MATCH(CALC_ORDERS!G142,CALC_CUSTOMERS!F:F,0))</f>
        <v>The Glorious Head Bar</v>
      </c>
      <c r="J142" t="str">
        <f>INDEX(CALC_CUSTOMERS!E:E,MATCH(CALC_ORDERS!G142,CALC_CUSTOMERS!F:F,0))</f>
        <v>SHIRE HOMESTEADS</v>
      </c>
      <c r="K142">
        <f>INDEX(Beer!C:C,MATCH(CALC_ORDERS!C142,Beer!B:B,0))</f>
        <v>1</v>
      </c>
      <c r="L142">
        <f t="shared" si="18"/>
        <v>4</v>
      </c>
      <c r="M142">
        <f t="shared" si="19"/>
        <v>0</v>
      </c>
      <c r="N142">
        <f t="shared" si="20"/>
        <v>4</v>
      </c>
      <c r="O142">
        <f t="shared" si="21"/>
        <v>2</v>
      </c>
      <c r="P142" t="str">
        <f t="shared" si="22"/>
        <v>T1</v>
      </c>
      <c r="Q142" t="str">
        <f t="shared" si="23"/>
        <v>M2</v>
      </c>
    </row>
    <row r="143" spans="1:17" x14ac:dyDescent="0.25">
      <c r="A143" t="str">
        <f>IF(Orders!A143="","",Orders!A143)</f>
        <v>Mme Cori Bilberry</v>
      </c>
      <c r="B143" s="4">
        <f>IF(Orders!B143="","",Orders!B143)</f>
        <v>390131</v>
      </c>
      <c r="C143" t="str">
        <f>IF(Orders!C143="","",Orders!C143)</f>
        <v>Old Speckled Hen</v>
      </c>
      <c r="D143">
        <f>IF(Orders!D143="","",Orders!D143)</f>
        <v>15</v>
      </c>
      <c r="E143" t="str">
        <f>IF(Orders!E143="","",Orders!E143)</f>
        <v/>
      </c>
      <c r="F143" t="str">
        <f t="shared" si="16"/>
        <v>Cori Bilberry</v>
      </c>
      <c r="G143" t="str">
        <f t="shared" si="17"/>
        <v>CoriBilberry</v>
      </c>
      <c r="H143">
        <f>COUNTIFS(CALC_CUSTOMERS!F:F,CALC_ORDERS!G143)</f>
        <v>1</v>
      </c>
      <c r="I143" t="str">
        <f>INDEX(CALC_CUSTOMERS!D:D,MATCH(CALC_ORDERS!G143,CALC_CUSTOMERS!F:F,0))</f>
        <v>The Crazy Swallow Inn</v>
      </c>
      <c r="J143" t="str">
        <f>INDEX(CALC_CUSTOMERS!E:E,MATCH(CALC_ORDERS!G143,CALC_CUSTOMERS!F:F,0))</f>
        <v>GREENFIELDS</v>
      </c>
      <c r="K143">
        <f>INDEX(Beer!C:C,MATCH(CALC_ORDERS!C143,Beer!B:B,0))</f>
        <v>1.1000000000000001</v>
      </c>
      <c r="L143">
        <f t="shared" si="18"/>
        <v>16.5</v>
      </c>
      <c r="M143">
        <f t="shared" si="19"/>
        <v>0</v>
      </c>
      <c r="N143">
        <f t="shared" si="20"/>
        <v>16.5</v>
      </c>
      <c r="O143">
        <f t="shared" si="21"/>
        <v>2</v>
      </c>
      <c r="P143" t="str">
        <f t="shared" si="22"/>
        <v>T1</v>
      </c>
      <c r="Q143" t="str">
        <f t="shared" si="23"/>
        <v>M2</v>
      </c>
    </row>
    <row r="144" spans="1:17" x14ac:dyDescent="0.25">
      <c r="A144" t="str">
        <f>IF(Orders!A144="","",Orders!A144)</f>
        <v>Mme Asphodel Burrowes</v>
      </c>
      <c r="B144" s="4">
        <f>IF(Orders!B144="","",Orders!B144)</f>
        <v>390131</v>
      </c>
      <c r="C144" t="str">
        <f>IF(Orders!C144="","",Orders!C144)</f>
        <v>Tennent's Lager</v>
      </c>
      <c r="D144">
        <f>IF(Orders!D144="","",Orders!D144)</f>
        <v>2</v>
      </c>
      <c r="E144" t="str">
        <f>IF(Orders!E144="","",Orders!E144)</f>
        <v/>
      </c>
      <c r="F144" t="str">
        <f t="shared" si="16"/>
        <v>Asphodel Burrowes</v>
      </c>
      <c r="G144" t="str">
        <f t="shared" si="17"/>
        <v>AsphodelBurrowes</v>
      </c>
      <c r="H144">
        <f>COUNTIFS(CALC_CUSTOMERS!F:F,CALC_ORDERS!G144)</f>
        <v>1</v>
      </c>
      <c r="I144" t="str">
        <f>INDEX(CALC_CUSTOMERS!D:D,MATCH(CALC_ORDERS!G144,CALC_CUSTOMERS!F:F,0))</f>
        <v>The Impossible Beavers Bar</v>
      </c>
      <c r="J144" t="str">
        <f>INDEX(CALC_CUSTOMERS!E:E,MATCH(CALC_ORDERS!G144,CALC_CUSTOMERS!F:F,0))</f>
        <v>BRIDGEFIELDS</v>
      </c>
      <c r="K144">
        <f>INDEX(Beer!C:C,MATCH(CALC_ORDERS!C144,Beer!B:B,0))</f>
        <v>0.8</v>
      </c>
      <c r="L144">
        <f t="shared" si="18"/>
        <v>1.6</v>
      </c>
      <c r="M144">
        <f t="shared" si="19"/>
        <v>0</v>
      </c>
      <c r="N144">
        <f t="shared" si="20"/>
        <v>1.6</v>
      </c>
      <c r="O144">
        <f t="shared" si="21"/>
        <v>2</v>
      </c>
      <c r="P144" t="str">
        <f t="shared" si="22"/>
        <v>T1</v>
      </c>
      <c r="Q144" t="str">
        <f t="shared" si="23"/>
        <v>M2</v>
      </c>
    </row>
    <row r="145" spans="1:17" x14ac:dyDescent="0.25">
      <c r="A145" t="str">
        <f>IF(Orders!A145="","",Orders!A145)</f>
        <v>Mr Odo Proudfoot</v>
      </c>
      <c r="B145" s="4">
        <f>IF(Orders!B145="","",Orders!B145)</f>
        <v>390131</v>
      </c>
      <c r="C145" t="str">
        <f>IF(Orders!C145="","",Orders!C145)</f>
        <v>Old Speckled Hen</v>
      </c>
      <c r="D145">
        <f>IF(Orders!D145="","",Orders!D145)</f>
        <v>13</v>
      </c>
      <c r="E145" t="str">
        <f>IF(Orders!E145="","",Orders!E145)</f>
        <v/>
      </c>
      <c r="F145" t="str">
        <f t="shared" si="16"/>
        <v>Odo Proudfoot</v>
      </c>
      <c r="G145" t="str">
        <f t="shared" si="17"/>
        <v>OdoProudfoot</v>
      </c>
      <c r="H145">
        <f>COUNTIFS(CALC_CUSTOMERS!F:F,CALC_ORDERS!G145)</f>
        <v>1</v>
      </c>
      <c r="I145" t="str">
        <f>INDEX(CALC_CUSTOMERS!D:D,MATCH(CALC_ORDERS!G145,CALC_CUSTOMERS!F:F,0))</f>
        <v>The Fine Toad Pub</v>
      </c>
      <c r="J145" t="str">
        <f>INDEX(CALC_CUSTOMERS!E:E,MATCH(CALC_ORDERS!G145,CALC_CUSTOMERS!F:F,0))</f>
        <v>GREENFIELDS</v>
      </c>
      <c r="K145">
        <f>INDEX(Beer!C:C,MATCH(CALC_ORDERS!C145,Beer!B:B,0))</f>
        <v>1.1000000000000001</v>
      </c>
      <c r="L145">
        <f t="shared" si="18"/>
        <v>14.3</v>
      </c>
      <c r="M145">
        <f t="shared" si="19"/>
        <v>0</v>
      </c>
      <c r="N145">
        <f t="shared" si="20"/>
        <v>14.3</v>
      </c>
      <c r="O145">
        <f t="shared" si="21"/>
        <v>2</v>
      </c>
      <c r="P145" t="str">
        <f t="shared" si="22"/>
        <v>T1</v>
      </c>
      <c r="Q145" t="str">
        <f t="shared" si="23"/>
        <v>M2</v>
      </c>
    </row>
    <row r="146" spans="1:17" x14ac:dyDescent="0.25">
      <c r="A146" t="str">
        <f>IF(Orders!A146="","",Orders!A146)</f>
        <v>Mme Tiffany Brown</v>
      </c>
      <c r="B146" s="4">
        <f>IF(Orders!B146="","",Orders!B146)</f>
        <v>390131</v>
      </c>
      <c r="C146" t="str">
        <f>IF(Orders!C146="","",Orders!C146)</f>
        <v>Tennent's Lager</v>
      </c>
      <c r="D146">
        <f>IF(Orders!D146="","",Orders!D146)</f>
        <v>15</v>
      </c>
      <c r="E146" t="str">
        <f>IF(Orders!E146="","",Orders!E146)</f>
        <v/>
      </c>
      <c r="F146" t="str">
        <f t="shared" si="16"/>
        <v>Tiffany Brown</v>
      </c>
      <c r="G146" t="str">
        <f t="shared" si="17"/>
        <v>TiffanyBrown</v>
      </c>
      <c r="H146">
        <f>COUNTIFS(CALC_CUSTOMERS!F:F,CALC_ORDERS!G146)</f>
        <v>1</v>
      </c>
      <c r="I146" t="str">
        <f>INDEX(CALC_CUSTOMERS!D:D,MATCH(CALC_ORDERS!G146,CALC_CUSTOMERS!F:F,0))</f>
        <v>The Blushing Dragon Tavern</v>
      </c>
      <c r="J146" t="str">
        <f>INDEX(CALC_CUSTOMERS!E:E,MATCH(CALC_ORDERS!G146,CALC_CUSTOMERS!F:F,0))</f>
        <v>HOBBITTON</v>
      </c>
      <c r="K146">
        <f>INDEX(Beer!C:C,MATCH(CALC_ORDERS!C146,Beer!B:B,0))</f>
        <v>0.8</v>
      </c>
      <c r="L146">
        <f t="shared" si="18"/>
        <v>12</v>
      </c>
      <c r="M146">
        <f t="shared" si="19"/>
        <v>0</v>
      </c>
      <c r="N146">
        <f t="shared" si="20"/>
        <v>12</v>
      </c>
      <c r="O146">
        <f t="shared" si="21"/>
        <v>2</v>
      </c>
      <c r="P146" t="str">
        <f t="shared" si="22"/>
        <v>T1</v>
      </c>
      <c r="Q146" t="str">
        <f t="shared" si="23"/>
        <v>M2</v>
      </c>
    </row>
    <row r="147" spans="1:17" x14ac:dyDescent="0.25">
      <c r="A147" t="str">
        <f>IF(Orders!A147="","",Orders!A147)</f>
        <v>Mme Basina  Tunnelly</v>
      </c>
      <c r="B147" s="4">
        <f>IF(Orders!B147="","",Orders!B147)</f>
        <v>390132</v>
      </c>
      <c r="C147" t="str">
        <f>IF(Orders!C147="","",Orders!C147)</f>
        <v>Boddingtons Bitter</v>
      </c>
      <c r="D147">
        <f>IF(Orders!D147="","",Orders!D147)</f>
        <v>8</v>
      </c>
      <c r="E147" t="str">
        <f>IF(Orders!E147="","",Orders!E147)</f>
        <v/>
      </c>
      <c r="F147" t="str">
        <f t="shared" si="16"/>
        <v>Basina  Tunnelly</v>
      </c>
      <c r="G147" t="str">
        <f t="shared" si="17"/>
        <v>BasinaTunnelly</v>
      </c>
      <c r="H147">
        <f>COUNTIFS(CALC_CUSTOMERS!F:F,CALC_ORDERS!G147)</f>
        <v>1</v>
      </c>
      <c r="I147" t="str">
        <f>INDEX(CALC_CUSTOMERS!D:D,MATCH(CALC_ORDERS!G147,CALC_CUSTOMERS!F:F,0))</f>
        <v>The Blushing Caterpillar</v>
      </c>
      <c r="J147" t="str">
        <f>INDEX(CALC_CUSTOMERS!E:E,MATCH(CALC_ORDERS!G147,CALC_CUSTOMERS!F:F,0))</f>
        <v>TUCKBOROUGH</v>
      </c>
      <c r="K147">
        <f>INDEX(Beer!C:C,MATCH(CALC_ORDERS!C147,Beer!B:B,0))</f>
        <v>0.8</v>
      </c>
      <c r="L147">
        <f t="shared" si="18"/>
        <v>6.4</v>
      </c>
      <c r="M147">
        <f t="shared" si="19"/>
        <v>0</v>
      </c>
      <c r="N147">
        <f t="shared" si="20"/>
        <v>6.4</v>
      </c>
      <c r="O147">
        <f t="shared" si="21"/>
        <v>2</v>
      </c>
      <c r="P147" t="str">
        <f t="shared" si="22"/>
        <v>T1</v>
      </c>
      <c r="Q147" t="str">
        <f t="shared" si="23"/>
        <v>M2</v>
      </c>
    </row>
    <row r="148" spans="1:17" x14ac:dyDescent="0.25">
      <c r="A148" t="str">
        <f>IF(Orders!A148="","",Orders!A148)</f>
        <v>Mme Elizabeth Whitbottom</v>
      </c>
      <c r="B148" s="4">
        <f>IF(Orders!B148="","",Orders!B148)</f>
        <v>390132</v>
      </c>
      <c r="C148" t="str">
        <f>IF(Orders!C148="","",Orders!C148)</f>
        <v>Tennent's Super</v>
      </c>
      <c r="D148">
        <f>IF(Orders!D148="","",Orders!D148)</f>
        <v>3</v>
      </c>
      <c r="E148" t="str">
        <f>IF(Orders!E148="","",Orders!E148)</f>
        <v/>
      </c>
      <c r="F148" t="str">
        <f t="shared" si="16"/>
        <v>Elizabeth Whitbottom</v>
      </c>
      <c r="G148" t="str">
        <f t="shared" si="17"/>
        <v>ElizabethWhitbottom</v>
      </c>
      <c r="H148">
        <f>COUNTIFS(CALC_CUSTOMERS!F:F,CALC_ORDERS!G148)</f>
        <v>1</v>
      </c>
      <c r="I148" t="str">
        <f>INDEX(CALC_CUSTOMERS!D:D,MATCH(CALC_ORDERS!G148,CALC_CUSTOMERS!F:F,0))</f>
        <v>The Short Tower Bar</v>
      </c>
      <c r="J148" t="str">
        <f>INDEX(CALC_CUSTOMERS!E:E,MATCH(CALC_ORDERS!G148,CALC_CUSTOMERS!F:F,0))</f>
        <v>HOBBITTON</v>
      </c>
      <c r="K148">
        <f>INDEX(Beer!C:C,MATCH(CALC_ORDERS!C148,Beer!B:B,0))</f>
        <v>0.9</v>
      </c>
      <c r="L148">
        <f t="shared" si="18"/>
        <v>2.7</v>
      </c>
      <c r="M148">
        <f t="shared" si="19"/>
        <v>0</v>
      </c>
      <c r="N148">
        <f t="shared" si="20"/>
        <v>2.7</v>
      </c>
      <c r="O148">
        <f t="shared" si="21"/>
        <v>2</v>
      </c>
      <c r="P148" t="str">
        <f t="shared" si="22"/>
        <v>T1</v>
      </c>
      <c r="Q148" t="str">
        <f t="shared" si="23"/>
        <v>M2</v>
      </c>
    </row>
    <row r="149" spans="1:17" x14ac:dyDescent="0.25">
      <c r="A149" t="str">
        <f>IF(Orders!A149="","",Orders!A149)</f>
        <v>Mme Morgan Lothran</v>
      </c>
      <c r="B149" s="4">
        <f>IF(Orders!B149="","",Orders!B149)</f>
        <v>390132</v>
      </c>
      <c r="C149" t="str">
        <f>IF(Orders!C149="","",Orders!C149)</f>
        <v>Hofmeister Lager</v>
      </c>
      <c r="D149">
        <f>IF(Orders!D149="","",Orders!D149)</f>
        <v>10</v>
      </c>
      <c r="E149" t="str">
        <f>IF(Orders!E149="","",Orders!E149)</f>
        <v/>
      </c>
      <c r="F149" t="str">
        <f t="shared" si="16"/>
        <v>Morgan Lothran</v>
      </c>
      <c r="G149" t="str">
        <f t="shared" si="17"/>
        <v>MorganLothran</v>
      </c>
      <c r="H149">
        <f>COUNTIFS(CALC_CUSTOMERS!F:F,CALC_ORDERS!G149)</f>
        <v>1</v>
      </c>
      <c r="I149" t="str">
        <f>INDEX(CALC_CUSTOMERS!D:D,MATCH(CALC_ORDERS!G149,CALC_CUSTOMERS!F:F,0))</f>
        <v>The Obedient Peon Tavern</v>
      </c>
      <c r="J149" t="str">
        <f>INDEX(CALC_CUSTOMERS!E:E,MATCH(CALC_ORDERS!G149,CALC_CUSTOMERS!F:F,0))</f>
        <v>BRIDGEFIELDS</v>
      </c>
      <c r="K149">
        <f>INDEX(Beer!C:C,MATCH(CALC_ORDERS!C149,Beer!B:B,0))</f>
        <v>1</v>
      </c>
      <c r="L149">
        <f t="shared" si="18"/>
        <v>10</v>
      </c>
      <c r="M149">
        <f t="shared" si="19"/>
        <v>0</v>
      </c>
      <c r="N149">
        <f t="shared" si="20"/>
        <v>10</v>
      </c>
      <c r="O149">
        <f t="shared" si="21"/>
        <v>2</v>
      </c>
      <c r="P149" t="str">
        <f t="shared" si="22"/>
        <v>T1</v>
      </c>
      <c r="Q149" t="str">
        <f t="shared" si="23"/>
        <v>M2</v>
      </c>
    </row>
    <row r="150" spans="1:17" x14ac:dyDescent="0.25">
      <c r="A150" t="str">
        <f>IF(Orders!A150="","",Orders!A150)</f>
        <v>Mr Riquier Longfoot</v>
      </c>
      <c r="B150" s="4">
        <f>IF(Orders!B150="","",Orders!B150)</f>
        <v>390133</v>
      </c>
      <c r="C150" t="str">
        <f>IF(Orders!C150="","",Orders!C150)</f>
        <v>Tennent's Lager</v>
      </c>
      <c r="D150">
        <f>IF(Orders!D150="","",Orders!D150)</f>
        <v>14</v>
      </c>
      <c r="E150" t="str">
        <f>IF(Orders!E150="","",Orders!E150)</f>
        <v/>
      </c>
      <c r="F150" t="str">
        <f t="shared" si="16"/>
        <v>Riquier Longfoot</v>
      </c>
      <c r="G150" t="str">
        <f t="shared" si="17"/>
        <v>RiquierLongfoot</v>
      </c>
      <c r="H150">
        <f>COUNTIFS(CALC_CUSTOMERS!F:F,CALC_ORDERS!G150)</f>
        <v>1</v>
      </c>
      <c r="I150" t="str">
        <f>INDEX(CALC_CUSTOMERS!D:D,MATCH(CALC_ORDERS!G150,CALC_CUSTOMERS!F:F,0))</f>
        <v>The Tasty Snowball Bar</v>
      </c>
      <c r="J150" t="str">
        <f>INDEX(CALC_CUSTOMERS!E:E,MATCH(CALC_ORDERS!G150,CALC_CUSTOMERS!F:F,0))</f>
        <v>BROKENBORINGS</v>
      </c>
      <c r="K150">
        <f>INDEX(Beer!C:C,MATCH(CALC_ORDERS!C150,Beer!B:B,0))</f>
        <v>0.8</v>
      </c>
      <c r="L150">
        <f t="shared" si="18"/>
        <v>11.200000000000001</v>
      </c>
      <c r="M150">
        <f t="shared" si="19"/>
        <v>0</v>
      </c>
      <c r="N150">
        <f t="shared" si="20"/>
        <v>11.200000000000001</v>
      </c>
      <c r="O150">
        <f t="shared" si="21"/>
        <v>2</v>
      </c>
      <c r="P150" t="str">
        <f t="shared" si="22"/>
        <v>T1</v>
      </c>
      <c r="Q150" t="str">
        <f t="shared" si="23"/>
        <v>M2</v>
      </c>
    </row>
    <row r="151" spans="1:17" x14ac:dyDescent="0.25">
      <c r="A151" t="str">
        <f>IF(Orders!A151="","",Orders!A151)</f>
        <v xml:space="preserve">Mr Robur Gamwich </v>
      </c>
      <c r="B151" s="4">
        <f>IF(Orders!B151="","",Orders!B151)</f>
        <v>390133</v>
      </c>
      <c r="C151" t="str">
        <f>IF(Orders!C151="","",Orders!C151)</f>
        <v>Draught Bass</v>
      </c>
      <c r="D151">
        <f>IF(Orders!D151="","",Orders!D151)</f>
        <v>3</v>
      </c>
      <c r="E151" t="str">
        <f>IF(Orders!E151="","",Orders!E151)</f>
        <v/>
      </c>
      <c r="F151" t="str">
        <f t="shared" si="16"/>
        <v xml:space="preserve">Robur Gamwich </v>
      </c>
      <c r="G151" t="str">
        <f t="shared" si="17"/>
        <v>RoburGamwich</v>
      </c>
      <c r="H151">
        <f>COUNTIFS(CALC_CUSTOMERS!F:F,CALC_ORDERS!G151)</f>
        <v>1</v>
      </c>
      <c r="I151" t="str">
        <f>INDEX(CALC_CUSTOMERS!D:D,MATCH(CALC_ORDERS!G151,CALC_CUSTOMERS!F:F,0))</f>
        <v>The Sour Canary Tavern</v>
      </c>
      <c r="J151" t="str">
        <f>INDEX(CALC_CUSTOMERS!E:E,MATCH(CALC_ORDERS!G151,CALC_CUSTOMERS!F:F,0))</f>
        <v>BRIDGEFIELDS</v>
      </c>
      <c r="K151">
        <f>INDEX(Beer!C:C,MATCH(CALC_ORDERS!C151,Beer!B:B,0))</f>
        <v>1.2</v>
      </c>
      <c r="L151">
        <f t="shared" si="18"/>
        <v>3.5999999999999996</v>
      </c>
      <c r="M151">
        <f t="shared" si="19"/>
        <v>0</v>
      </c>
      <c r="N151">
        <f t="shared" si="20"/>
        <v>3.5999999999999996</v>
      </c>
      <c r="O151">
        <f t="shared" si="21"/>
        <v>2</v>
      </c>
      <c r="P151" t="str">
        <f t="shared" si="22"/>
        <v>T1</v>
      </c>
      <c r="Q151" t="str">
        <f t="shared" si="23"/>
        <v>M2</v>
      </c>
    </row>
    <row r="152" spans="1:17" x14ac:dyDescent="0.25">
      <c r="A152" t="str">
        <f>IF(Orders!A152="","",Orders!A152)</f>
        <v>Mr Bernhard Goodbody</v>
      </c>
      <c r="B152" s="4">
        <f>IF(Orders!B152="","",Orders!B152)</f>
        <v>390134</v>
      </c>
      <c r="C152" t="str">
        <f>IF(Orders!C152="","",Orders!C152)</f>
        <v>Tennent's Lager</v>
      </c>
      <c r="D152">
        <f>IF(Orders!D152="","",Orders!D152)</f>
        <v>12</v>
      </c>
      <c r="E152" t="str">
        <f>IF(Orders!E152="","",Orders!E152)</f>
        <v/>
      </c>
      <c r="F152" t="str">
        <f t="shared" si="16"/>
        <v>Bernhard Goodbody</v>
      </c>
      <c r="G152" t="str">
        <f t="shared" si="17"/>
        <v>BernhardGoodbody</v>
      </c>
      <c r="H152">
        <f>COUNTIFS(CALC_CUSTOMERS!F:F,CALC_ORDERS!G152)</f>
        <v>1</v>
      </c>
      <c r="I152" t="str">
        <f>INDEX(CALC_CUSTOMERS!D:D,MATCH(CALC_ORDERS!G152,CALC_CUSTOMERS!F:F,0))</f>
        <v>The Faint Stick</v>
      </c>
      <c r="J152" t="str">
        <f>INDEX(CALC_CUSTOMERS!E:E,MATCH(CALC_ORDERS!G152,CALC_CUSTOMERS!F:F,0))</f>
        <v>TUCKBOROUGH</v>
      </c>
      <c r="K152">
        <f>INDEX(Beer!C:C,MATCH(CALC_ORDERS!C152,Beer!B:B,0))</f>
        <v>0.8</v>
      </c>
      <c r="L152">
        <f t="shared" si="18"/>
        <v>9.6000000000000014</v>
      </c>
      <c r="M152">
        <f t="shared" si="19"/>
        <v>0</v>
      </c>
      <c r="N152">
        <f t="shared" si="20"/>
        <v>9.6000000000000014</v>
      </c>
      <c r="O152">
        <f t="shared" si="21"/>
        <v>2</v>
      </c>
      <c r="P152" t="str">
        <f t="shared" si="22"/>
        <v>T1</v>
      </c>
      <c r="Q152" t="str">
        <f t="shared" si="23"/>
        <v>M2</v>
      </c>
    </row>
    <row r="153" spans="1:17" x14ac:dyDescent="0.25">
      <c r="A153" t="str">
        <f>IF(Orders!A153="","",Orders!A153)</f>
        <v>Mlle Taryn Langham</v>
      </c>
      <c r="B153" s="4">
        <f>IF(Orders!B153="","",Orders!B153)</f>
        <v>390134</v>
      </c>
      <c r="C153" t="str">
        <f>IF(Orders!C153="","",Orders!C153)</f>
        <v>Tennent's Super</v>
      </c>
      <c r="D153">
        <f>IF(Orders!D153="","",Orders!D153)</f>
        <v>8</v>
      </c>
      <c r="E153" t="str">
        <f>IF(Orders!E153="","",Orders!E153)</f>
        <v/>
      </c>
      <c r="F153" t="str">
        <f t="shared" si="16"/>
        <v>Taryn Langham</v>
      </c>
      <c r="G153" t="str">
        <f t="shared" si="17"/>
        <v>TarynLangham</v>
      </c>
      <c r="H153">
        <f>COUNTIFS(CALC_CUSTOMERS!F:F,CALC_ORDERS!G153)</f>
        <v>1</v>
      </c>
      <c r="I153" t="str">
        <f>INDEX(CALC_CUSTOMERS!D:D,MATCH(CALC_ORDERS!G153,CALC_CUSTOMERS!F:F,0))</f>
        <v>The Kind Bear</v>
      </c>
      <c r="J153" t="str">
        <f>INDEX(CALC_CUSTOMERS!E:E,MATCH(CALC_ORDERS!G153,CALC_CUSTOMERS!F:F,0))</f>
        <v>TUCKBOROUGH</v>
      </c>
      <c r="K153">
        <f>INDEX(Beer!C:C,MATCH(CALC_ORDERS!C153,Beer!B:B,0))</f>
        <v>0.9</v>
      </c>
      <c r="L153">
        <f t="shared" si="18"/>
        <v>7.2</v>
      </c>
      <c r="M153">
        <f t="shared" si="19"/>
        <v>0</v>
      </c>
      <c r="N153">
        <f t="shared" si="20"/>
        <v>7.2</v>
      </c>
      <c r="O153">
        <f t="shared" si="21"/>
        <v>2</v>
      </c>
      <c r="P153" t="str">
        <f t="shared" si="22"/>
        <v>T1</v>
      </c>
      <c r="Q153" t="str">
        <f t="shared" si="23"/>
        <v>M2</v>
      </c>
    </row>
    <row r="154" spans="1:17" x14ac:dyDescent="0.25">
      <c r="A154" t="str">
        <f>IF(Orders!A154="","",Orders!A154)</f>
        <v>Mr Warmann Heathertoes</v>
      </c>
      <c r="B154" s="4">
        <f>IF(Orders!B154="","",Orders!B154)</f>
        <v>390134</v>
      </c>
      <c r="C154" t="str">
        <f>IF(Orders!C154="","",Orders!C154)</f>
        <v>Tennent's Lager</v>
      </c>
      <c r="D154">
        <f>IF(Orders!D154="","",Orders!D154)</f>
        <v>10</v>
      </c>
      <c r="E154" t="str">
        <f>IF(Orders!E154="","",Orders!E154)</f>
        <v/>
      </c>
      <c r="F154" t="str">
        <f t="shared" si="16"/>
        <v>Warmann Heathertoes</v>
      </c>
      <c r="G154" t="str">
        <f t="shared" si="17"/>
        <v>WarmannHeathertoes</v>
      </c>
      <c r="H154">
        <f>COUNTIFS(CALC_CUSTOMERS!F:F,CALC_ORDERS!G154)</f>
        <v>1</v>
      </c>
      <c r="I154" t="str">
        <f>INDEX(CALC_CUSTOMERS!D:D,MATCH(CALC_ORDERS!G154,CALC_CUSTOMERS!F:F,0))</f>
        <v>The Wandering Hamster Inn</v>
      </c>
      <c r="J154" t="str">
        <f>INDEX(CALC_CUSTOMERS!E:E,MATCH(CALC_ORDERS!G154,CALC_CUSTOMERS!F:F,0))</f>
        <v>TUCKBOROUGH</v>
      </c>
      <c r="K154">
        <f>INDEX(Beer!C:C,MATCH(CALC_ORDERS!C154,Beer!B:B,0))</f>
        <v>0.8</v>
      </c>
      <c r="L154">
        <f t="shared" si="18"/>
        <v>8</v>
      </c>
      <c r="M154">
        <f t="shared" si="19"/>
        <v>0</v>
      </c>
      <c r="N154">
        <f t="shared" si="20"/>
        <v>8</v>
      </c>
      <c r="O154">
        <f t="shared" si="21"/>
        <v>2</v>
      </c>
      <c r="P154" t="str">
        <f t="shared" si="22"/>
        <v>T1</v>
      </c>
      <c r="Q154" t="str">
        <f t="shared" si="23"/>
        <v>M2</v>
      </c>
    </row>
    <row r="155" spans="1:17" x14ac:dyDescent="0.25">
      <c r="A155" t="str">
        <f>IF(Orders!A155="","",Orders!A155)</f>
        <v>Mme Austrechild Brownlock</v>
      </c>
      <c r="B155" s="4">
        <f>IF(Orders!B155="","",Orders!B155)</f>
        <v>390134</v>
      </c>
      <c r="C155" t="str">
        <f>IF(Orders!C155="","",Orders!C155)</f>
        <v>Draught Bass</v>
      </c>
      <c r="D155">
        <f>IF(Orders!D155="","",Orders!D155)</f>
        <v>13</v>
      </c>
      <c r="E155" t="str">
        <f>IF(Orders!E155="","",Orders!E155)</f>
        <v/>
      </c>
      <c r="F155" t="str">
        <f t="shared" si="16"/>
        <v>Austrechild Brownlock</v>
      </c>
      <c r="G155" t="str">
        <f t="shared" si="17"/>
        <v>AustrechildBrownlock</v>
      </c>
      <c r="H155">
        <f>COUNTIFS(CALC_CUSTOMERS!F:F,CALC_ORDERS!G155)</f>
        <v>1</v>
      </c>
      <c r="I155" t="str">
        <f>INDEX(CALC_CUSTOMERS!D:D,MATCH(CALC_ORDERS!G155,CALC_CUSTOMERS!F:F,0))</f>
        <v>The Defiant Axe</v>
      </c>
      <c r="J155" t="str">
        <f>INDEX(CALC_CUSTOMERS!E:E,MATCH(CALC_ORDERS!G155,CALC_CUSTOMERS!F:F,0))</f>
        <v>BRIDGEFIELDS</v>
      </c>
      <c r="K155">
        <f>INDEX(Beer!C:C,MATCH(CALC_ORDERS!C155,Beer!B:B,0))</f>
        <v>1.2</v>
      </c>
      <c r="L155">
        <f t="shared" si="18"/>
        <v>15.6</v>
      </c>
      <c r="M155">
        <f t="shared" si="19"/>
        <v>0</v>
      </c>
      <c r="N155">
        <f t="shared" si="20"/>
        <v>15.6</v>
      </c>
      <c r="O155">
        <f t="shared" si="21"/>
        <v>2</v>
      </c>
      <c r="P155" t="str">
        <f t="shared" si="22"/>
        <v>T1</v>
      </c>
      <c r="Q155" t="str">
        <f t="shared" si="23"/>
        <v>M2</v>
      </c>
    </row>
    <row r="156" spans="1:17" x14ac:dyDescent="0.25">
      <c r="A156" t="str">
        <f>IF(Orders!A156="","",Orders!A156)</f>
        <v>Mlle Madison Underhill</v>
      </c>
      <c r="B156" s="4">
        <f>IF(Orders!B156="","",Orders!B156)</f>
        <v>390134</v>
      </c>
      <c r="C156" t="str">
        <f>IF(Orders!C156="","",Orders!C156)</f>
        <v>Mackeson Stout</v>
      </c>
      <c r="D156">
        <f>IF(Orders!D156="","",Orders!D156)</f>
        <v>4</v>
      </c>
      <c r="E156" t="str">
        <f>IF(Orders!E156="","",Orders!E156)</f>
        <v/>
      </c>
      <c r="F156" t="str">
        <f t="shared" si="16"/>
        <v>Madison Underhill</v>
      </c>
      <c r="G156" t="str">
        <f t="shared" si="17"/>
        <v>MadisonUnderhill</v>
      </c>
      <c r="H156">
        <f>COUNTIFS(CALC_CUSTOMERS!F:F,CALC_ORDERS!G156)</f>
        <v>1</v>
      </c>
      <c r="I156" t="str">
        <f>INDEX(CALC_CUSTOMERS!D:D,MATCH(CALC_ORDERS!G156,CALC_CUSTOMERS!F:F,0))</f>
        <v>The Mushy Rapier Bar</v>
      </c>
      <c r="J156" t="str">
        <f>INDEX(CALC_CUSTOMERS!E:E,MATCH(CALC_ORDERS!G156,CALC_CUSTOMERS!F:F,0))</f>
        <v>LITTLE DELVING</v>
      </c>
      <c r="K156">
        <f>INDEX(Beer!C:C,MATCH(CALC_ORDERS!C156,Beer!B:B,0))</f>
        <v>1.5</v>
      </c>
      <c r="L156">
        <f t="shared" si="18"/>
        <v>6</v>
      </c>
      <c r="M156">
        <f t="shared" si="19"/>
        <v>0</v>
      </c>
      <c r="N156">
        <f t="shared" si="20"/>
        <v>6</v>
      </c>
      <c r="O156">
        <f t="shared" si="21"/>
        <v>2</v>
      </c>
      <c r="P156" t="str">
        <f t="shared" si="22"/>
        <v>T1</v>
      </c>
      <c r="Q156" t="str">
        <f t="shared" si="23"/>
        <v>M2</v>
      </c>
    </row>
    <row r="157" spans="1:17" x14ac:dyDescent="0.25">
      <c r="A157" t="str">
        <f>IF(Orders!A157="","",Orders!A157)</f>
        <v>Mr Arnulf Riverhopper</v>
      </c>
      <c r="B157" s="4">
        <f>IF(Orders!B157="","",Orders!B157)</f>
        <v>390134</v>
      </c>
      <c r="C157" t="str">
        <f>IF(Orders!C157="","",Orders!C157)</f>
        <v>Hofmeister Lager</v>
      </c>
      <c r="D157">
        <f>IF(Orders!D157="","",Orders!D157)</f>
        <v>9</v>
      </c>
      <c r="E157" t="str">
        <f>IF(Orders!E157="","",Orders!E157)</f>
        <v/>
      </c>
      <c r="F157" t="str">
        <f t="shared" si="16"/>
        <v>Arnulf Riverhopper</v>
      </c>
      <c r="G157" t="str">
        <f t="shared" si="17"/>
        <v>ArnulfRiverhopper</v>
      </c>
      <c r="H157">
        <f>COUNTIFS(CALC_CUSTOMERS!F:F,CALC_ORDERS!G157)</f>
        <v>1</v>
      </c>
      <c r="I157" t="str">
        <f>INDEX(CALC_CUSTOMERS!D:D,MATCH(CALC_ORDERS!G157,CALC_CUSTOMERS!F:F,0))</f>
        <v>The Sore Guitar Tavern</v>
      </c>
      <c r="J157" t="str">
        <f>INDEX(CALC_CUSTOMERS!E:E,MATCH(CALC_ORDERS!G157,CALC_CUSTOMERS!F:F,0))</f>
        <v>HOBBITTON</v>
      </c>
      <c r="K157">
        <f>INDEX(Beer!C:C,MATCH(CALC_ORDERS!C157,Beer!B:B,0))</f>
        <v>1</v>
      </c>
      <c r="L157">
        <f t="shared" si="18"/>
        <v>9</v>
      </c>
      <c r="M157">
        <f t="shared" si="19"/>
        <v>0</v>
      </c>
      <c r="N157">
        <f t="shared" si="20"/>
        <v>9</v>
      </c>
      <c r="O157">
        <f t="shared" si="21"/>
        <v>2</v>
      </c>
      <c r="P157" t="str">
        <f t="shared" si="22"/>
        <v>T1</v>
      </c>
      <c r="Q157" t="str">
        <f t="shared" si="23"/>
        <v>M2</v>
      </c>
    </row>
    <row r="158" spans="1:17" x14ac:dyDescent="0.25">
      <c r="A158" t="str">
        <f>IF(Orders!A158="","",Orders!A158)</f>
        <v>Mlle Irmingard Knotwise</v>
      </c>
      <c r="B158" s="4">
        <f>IF(Orders!B158="","",Orders!B158)</f>
        <v>390135</v>
      </c>
      <c r="C158" t="str">
        <f>IF(Orders!C158="","",Orders!C158)</f>
        <v>McEwan's</v>
      </c>
      <c r="D158">
        <f>IF(Orders!D158="","",Orders!D158)</f>
        <v>6</v>
      </c>
      <c r="E158" t="str">
        <f>IF(Orders!E158="","",Orders!E158)</f>
        <v/>
      </c>
      <c r="F158" t="str">
        <f t="shared" si="16"/>
        <v>Irmingard Knotwise</v>
      </c>
      <c r="G158" t="str">
        <f t="shared" si="17"/>
        <v>IrmingardKnotwise</v>
      </c>
      <c r="H158">
        <f>COUNTIFS(CALC_CUSTOMERS!F:F,CALC_ORDERS!G158)</f>
        <v>1</v>
      </c>
      <c r="I158" t="str">
        <f>INDEX(CALC_CUSTOMERS!D:D,MATCH(CALC_ORDERS!G158,CALC_CUSTOMERS!F:F,0))</f>
        <v>The Romantic Seal</v>
      </c>
      <c r="J158" t="str">
        <f>INDEX(CALC_CUSTOMERS!E:E,MATCH(CALC_ORDERS!G158,CALC_CUSTOMERS!F:F,0))</f>
        <v>LITTLE DELVING</v>
      </c>
      <c r="K158">
        <f>INDEX(Beer!C:C,MATCH(CALC_ORDERS!C158,Beer!B:B,0))</f>
        <v>1</v>
      </c>
      <c r="L158">
        <f t="shared" si="18"/>
        <v>6</v>
      </c>
      <c r="M158">
        <f t="shared" si="19"/>
        <v>0</v>
      </c>
      <c r="N158">
        <f t="shared" si="20"/>
        <v>6</v>
      </c>
      <c r="O158">
        <f t="shared" si="21"/>
        <v>2</v>
      </c>
      <c r="P158" t="str">
        <f t="shared" si="22"/>
        <v>T1</v>
      </c>
      <c r="Q158" t="str">
        <f t="shared" si="23"/>
        <v>M2</v>
      </c>
    </row>
    <row r="159" spans="1:17" x14ac:dyDescent="0.25">
      <c r="A159" t="str">
        <f>IF(Orders!A159="","",Orders!A159)</f>
        <v>Mlle Mantissa Gamwich</v>
      </c>
      <c r="B159" s="4">
        <f>IF(Orders!B159="","",Orders!B159)</f>
        <v>390135</v>
      </c>
      <c r="C159" t="str">
        <f>IF(Orders!C159="","",Orders!C159)</f>
        <v>Mackeson Stout</v>
      </c>
      <c r="D159">
        <f>IF(Orders!D159="","",Orders!D159)</f>
        <v>6</v>
      </c>
      <c r="E159" t="str">
        <f>IF(Orders!E159="","",Orders!E159)</f>
        <v/>
      </c>
      <c r="F159" t="str">
        <f t="shared" si="16"/>
        <v>Mantissa Gamwich</v>
      </c>
      <c r="G159" t="str">
        <f t="shared" si="17"/>
        <v>MantissaGamwich</v>
      </c>
      <c r="H159">
        <f>COUNTIFS(CALC_CUSTOMERS!F:F,CALC_ORDERS!G159)</f>
        <v>1</v>
      </c>
      <c r="I159" t="str">
        <f>INDEX(CALC_CUSTOMERS!D:D,MATCH(CALC_ORDERS!G159,CALC_CUSTOMERS!F:F,0))</f>
        <v>The Gray Bat Inn</v>
      </c>
      <c r="J159" t="str">
        <f>INDEX(CALC_CUSTOMERS!E:E,MATCH(CALC_ORDERS!G159,CALC_CUSTOMERS!F:F,0))</f>
        <v>TUCKBOROUGH</v>
      </c>
      <c r="K159">
        <f>INDEX(Beer!C:C,MATCH(CALC_ORDERS!C159,Beer!B:B,0))</f>
        <v>1.5</v>
      </c>
      <c r="L159">
        <f t="shared" si="18"/>
        <v>9</v>
      </c>
      <c r="M159">
        <f t="shared" si="19"/>
        <v>0</v>
      </c>
      <c r="N159">
        <f t="shared" si="20"/>
        <v>9</v>
      </c>
      <c r="O159">
        <f t="shared" si="21"/>
        <v>2</v>
      </c>
      <c r="P159" t="str">
        <f t="shared" si="22"/>
        <v>T1</v>
      </c>
      <c r="Q159" t="str">
        <f t="shared" si="23"/>
        <v>M2</v>
      </c>
    </row>
    <row r="160" spans="1:17" x14ac:dyDescent="0.25">
      <c r="A160" t="str">
        <f>IF(Orders!A160="","",Orders!A160)</f>
        <v>Mme Liutgarde Twofoot</v>
      </c>
      <c r="B160" s="4">
        <f>IF(Orders!B160="","",Orders!B160)</f>
        <v>390135</v>
      </c>
      <c r="C160" t="str">
        <f>IF(Orders!C160="","",Orders!C160)</f>
        <v>McEwan's</v>
      </c>
      <c r="D160">
        <f>IF(Orders!D160="","",Orders!D160)</f>
        <v>16</v>
      </c>
      <c r="E160" t="str">
        <f>IF(Orders!E160="","",Orders!E160)</f>
        <v/>
      </c>
      <c r="F160" t="str">
        <f t="shared" si="16"/>
        <v>Liutgarde Twofoot</v>
      </c>
      <c r="G160" t="str">
        <f t="shared" si="17"/>
        <v>LiutgardeTwofoot</v>
      </c>
      <c r="H160">
        <f>COUNTIFS(CALC_CUSTOMERS!F:F,CALC_ORDERS!G160)</f>
        <v>1</v>
      </c>
      <c r="I160" t="str">
        <f>INDEX(CALC_CUSTOMERS!D:D,MATCH(CALC_ORDERS!G160,CALC_CUSTOMERS!F:F,0))</f>
        <v>The Excellent Woodpecker Inn</v>
      </c>
      <c r="J160" t="str">
        <f>INDEX(CALC_CUSTOMERS!E:E,MATCH(CALC_ORDERS!G160,CALC_CUSTOMERS!F:F,0))</f>
        <v>SHIRE HOMESTEADS</v>
      </c>
      <c r="K160">
        <f>INDEX(Beer!C:C,MATCH(CALC_ORDERS!C160,Beer!B:B,0))</f>
        <v>1</v>
      </c>
      <c r="L160">
        <f t="shared" si="18"/>
        <v>16</v>
      </c>
      <c r="M160">
        <f t="shared" si="19"/>
        <v>0</v>
      </c>
      <c r="N160">
        <f t="shared" si="20"/>
        <v>16</v>
      </c>
      <c r="O160">
        <f t="shared" si="21"/>
        <v>2</v>
      </c>
      <c r="P160" t="str">
        <f t="shared" si="22"/>
        <v>T1</v>
      </c>
      <c r="Q160" t="str">
        <f t="shared" si="23"/>
        <v>M2</v>
      </c>
    </row>
    <row r="161" spans="1:17" x14ac:dyDescent="0.25">
      <c r="A161" t="str">
        <f>IF(Orders!A161="","",Orders!A161)</f>
        <v>Mr Remacle Bramblethorn</v>
      </c>
      <c r="B161" s="4">
        <f>IF(Orders!B161="","",Orders!B161)</f>
        <v>390135</v>
      </c>
      <c r="C161" t="str">
        <f>IF(Orders!C161="","",Orders!C161)</f>
        <v>McEwan's</v>
      </c>
      <c r="D161">
        <f>IF(Orders!D161="","",Orders!D161)</f>
        <v>5</v>
      </c>
      <c r="E161" t="str">
        <f>IF(Orders!E161="","",Orders!E161)</f>
        <v/>
      </c>
      <c r="F161" t="str">
        <f t="shared" si="16"/>
        <v>Remacle Bramblethorn</v>
      </c>
      <c r="G161" t="str">
        <f t="shared" si="17"/>
        <v>RemacleBramblethorn</v>
      </c>
      <c r="H161">
        <f>COUNTIFS(CALC_CUSTOMERS!F:F,CALC_ORDERS!G161)</f>
        <v>1</v>
      </c>
      <c r="I161" t="str">
        <f>INDEX(CALC_CUSTOMERS!D:D,MATCH(CALC_ORDERS!G161,CALC_CUSTOMERS!F:F,0))</f>
        <v>The Super Hamsters</v>
      </c>
      <c r="J161" t="str">
        <f>INDEX(CALC_CUSTOMERS!E:E,MATCH(CALC_ORDERS!G161,CALC_CUSTOMERS!F:F,0))</f>
        <v>GREENFIELDS</v>
      </c>
      <c r="K161">
        <f>INDEX(Beer!C:C,MATCH(CALC_ORDERS!C161,Beer!B:B,0))</f>
        <v>1</v>
      </c>
      <c r="L161">
        <f t="shared" si="18"/>
        <v>5</v>
      </c>
      <c r="M161">
        <f t="shared" si="19"/>
        <v>0</v>
      </c>
      <c r="N161">
        <f t="shared" si="20"/>
        <v>5</v>
      </c>
      <c r="O161">
        <f t="shared" si="21"/>
        <v>2</v>
      </c>
      <c r="P161" t="str">
        <f t="shared" si="22"/>
        <v>T1</v>
      </c>
      <c r="Q161" t="str">
        <f t="shared" si="23"/>
        <v>M2</v>
      </c>
    </row>
    <row r="162" spans="1:17" x14ac:dyDescent="0.25">
      <c r="A162" t="str">
        <f>IF(Orders!A162="","",Orders!A162)</f>
        <v>Mr Ilberic Grubb</v>
      </c>
      <c r="B162" s="4">
        <f>IF(Orders!B162="","",Orders!B162)</f>
        <v>390135</v>
      </c>
      <c r="C162" t="str">
        <f>IF(Orders!C162="","",Orders!C162)</f>
        <v>Boddingtons Bitter</v>
      </c>
      <c r="D162">
        <f>IF(Orders!D162="","",Orders!D162)</f>
        <v>18</v>
      </c>
      <c r="E162" t="str">
        <f>IF(Orders!E162="","",Orders!E162)</f>
        <v/>
      </c>
      <c r="F162" t="str">
        <f t="shared" si="16"/>
        <v>Ilberic Grubb</v>
      </c>
      <c r="G162" t="str">
        <f t="shared" si="17"/>
        <v>IlbericGrubb</v>
      </c>
      <c r="H162">
        <f>COUNTIFS(CALC_CUSTOMERS!F:F,CALC_ORDERS!G162)</f>
        <v>1</v>
      </c>
      <c r="I162" t="str">
        <f>INDEX(CALC_CUSTOMERS!D:D,MATCH(CALC_ORDERS!G162,CALC_CUSTOMERS!F:F,0))</f>
        <v>The Sweet And Sour Curry Inn</v>
      </c>
      <c r="J162" t="str">
        <f>INDEX(CALC_CUSTOMERS!E:E,MATCH(CALC_ORDERS!G162,CALC_CUSTOMERS!F:F,0))</f>
        <v>GREEN HILL COUNTRY</v>
      </c>
      <c r="K162">
        <f>INDEX(Beer!C:C,MATCH(CALC_ORDERS!C162,Beer!B:B,0))</f>
        <v>0.8</v>
      </c>
      <c r="L162">
        <f t="shared" si="18"/>
        <v>14.4</v>
      </c>
      <c r="M162">
        <f t="shared" si="19"/>
        <v>0</v>
      </c>
      <c r="N162">
        <f t="shared" si="20"/>
        <v>14.4</v>
      </c>
      <c r="O162">
        <f t="shared" si="21"/>
        <v>2</v>
      </c>
      <c r="P162" t="str">
        <f t="shared" si="22"/>
        <v>T1</v>
      </c>
      <c r="Q162" t="str">
        <f t="shared" si="23"/>
        <v>M2</v>
      </c>
    </row>
    <row r="163" spans="1:17" x14ac:dyDescent="0.25">
      <c r="A163" t="str">
        <f>IF(Orders!A163="","",Orders!A163)</f>
        <v>Mr Isembold Goodchild</v>
      </c>
      <c r="B163" s="4">
        <f>IF(Orders!B163="","",Orders!B163)</f>
        <v>390135</v>
      </c>
      <c r="C163" t="str">
        <f>IF(Orders!C163="","",Orders!C163)</f>
        <v>Mackeson Stout</v>
      </c>
      <c r="D163">
        <f>IF(Orders!D163="","",Orders!D163)</f>
        <v>12</v>
      </c>
      <c r="E163" t="str">
        <f>IF(Orders!E163="","",Orders!E163)</f>
        <v/>
      </c>
      <c r="F163" t="str">
        <f t="shared" si="16"/>
        <v>Isembold Goodchild</v>
      </c>
      <c r="G163" t="str">
        <f t="shared" si="17"/>
        <v>IsemboldGoodchild</v>
      </c>
      <c r="H163">
        <f>COUNTIFS(CALC_CUSTOMERS!F:F,CALC_ORDERS!G163)</f>
        <v>1</v>
      </c>
      <c r="I163" t="str">
        <f>INDEX(CALC_CUSTOMERS!D:D,MATCH(CALC_ORDERS!G163,CALC_CUSTOMERS!F:F,0))</f>
        <v>The Slippery Trombone</v>
      </c>
      <c r="J163" t="str">
        <f>INDEX(CALC_CUSTOMERS!E:E,MATCH(CALC_ORDERS!G163,CALC_CUSTOMERS!F:F,0))</f>
        <v>HOBBITTON</v>
      </c>
      <c r="K163">
        <f>INDEX(Beer!C:C,MATCH(CALC_ORDERS!C163,Beer!B:B,0))</f>
        <v>1.5</v>
      </c>
      <c r="L163">
        <f t="shared" si="18"/>
        <v>18</v>
      </c>
      <c r="M163">
        <f t="shared" si="19"/>
        <v>0</v>
      </c>
      <c r="N163">
        <f t="shared" si="20"/>
        <v>18</v>
      </c>
      <c r="O163">
        <f t="shared" si="21"/>
        <v>2</v>
      </c>
      <c r="P163" t="str">
        <f t="shared" si="22"/>
        <v>T1</v>
      </c>
      <c r="Q163" t="str">
        <f t="shared" si="23"/>
        <v>M2</v>
      </c>
    </row>
    <row r="164" spans="1:17" x14ac:dyDescent="0.25">
      <c r="A164" t="str">
        <f>IF(Orders!A164="","",Orders!A164)</f>
        <v>Mlle Ermentrudis Chubb</v>
      </c>
      <c r="B164" s="4">
        <f>IF(Orders!B164="","",Orders!B164)</f>
        <v>390136</v>
      </c>
      <c r="C164" t="str">
        <f>IF(Orders!C164="","",Orders!C164)</f>
        <v>McEwan's</v>
      </c>
      <c r="D164">
        <f>IF(Orders!D164="","",Orders!D164)</f>
        <v>8</v>
      </c>
      <c r="E164" t="str">
        <f>IF(Orders!E164="","",Orders!E164)</f>
        <v/>
      </c>
      <c r="F164" t="str">
        <f t="shared" si="16"/>
        <v>Ermentrudis Chubb</v>
      </c>
      <c r="G164" t="str">
        <f t="shared" si="17"/>
        <v>ErmentrudisChubb</v>
      </c>
      <c r="H164">
        <f>COUNTIFS(CALC_CUSTOMERS!F:F,CALC_ORDERS!G164)</f>
        <v>1</v>
      </c>
      <c r="I164" t="str">
        <f>INDEX(CALC_CUSTOMERS!D:D,MATCH(CALC_ORDERS!G164,CALC_CUSTOMERS!F:F,0))</f>
        <v>The Sour Lobster Pub</v>
      </c>
      <c r="J164" t="str">
        <f>INDEX(CALC_CUSTOMERS!E:E,MATCH(CALC_ORDERS!G164,CALC_CUSTOMERS!F:F,0))</f>
        <v>BREE</v>
      </c>
      <c r="K164">
        <f>INDEX(Beer!C:C,MATCH(CALC_ORDERS!C164,Beer!B:B,0))</f>
        <v>1</v>
      </c>
      <c r="L164">
        <f t="shared" si="18"/>
        <v>8</v>
      </c>
      <c r="M164">
        <f t="shared" si="19"/>
        <v>0</v>
      </c>
      <c r="N164">
        <f t="shared" si="20"/>
        <v>8</v>
      </c>
      <c r="O164">
        <f t="shared" si="21"/>
        <v>2</v>
      </c>
      <c r="P164" t="str">
        <f t="shared" si="22"/>
        <v>T1</v>
      </c>
      <c r="Q164" t="str">
        <f t="shared" si="23"/>
        <v>M2</v>
      </c>
    </row>
    <row r="165" spans="1:17" x14ac:dyDescent="0.25">
      <c r="A165" t="str">
        <f>IF(Orders!A165="","",Orders!A165)</f>
        <v>Mlle Fatima Tunnelly</v>
      </c>
      <c r="B165" s="4">
        <f>IF(Orders!B165="","",Orders!B165)</f>
        <v>390136</v>
      </c>
      <c r="C165" t="str">
        <f>IF(Orders!C165="","",Orders!C165)</f>
        <v>Mackeson Stout</v>
      </c>
      <c r="D165">
        <f>IF(Orders!D165="","",Orders!D165)</f>
        <v>20</v>
      </c>
      <c r="E165" t="str">
        <f>IF(Orders!E165="","",Orders!E165)</f>
        <v/>
      </c>
      <c r="F165" t="str">
        <f t="shared" si="16"/>
        <v>Fatima Tunnelly</v>
      </c>
      <c r="G165" t="str">
        <f t="shared" si="17"/>
        <v>FatimaTunnelly</v>
      </c>
      <c r="H165">
        <f>COUNTIFS(CALC_CUSTOMERS!F:F,CALC_ORDERS!G165)</f>
        <v>1</v>
      </c>
      <c r="I165" t="str">
        <f>INDEX(CALC_CUSTOMERS!D:D,MATCH(CALC_ORDERS!G165,CALC_CUSTOMERS!F:F,0))</f>
        <v>The New Pelican Inn</v>
      </c>
      <c r="J165" t="str">
        <f>INDEX(CALC_CUSTOMERS!E:E,MATCH(CALC_ORDERS!G165,CALC_CUSTOMERS!F:F,0))</f>
        <v>TUCKBOROUGH</v>
      </c>
      <c r="K165">
        <f>INDEX(Beer!C:C,MATCH(CALC_ORDERS!C165,Beer!B:B,0))</f>
        <v>1.5</v>
      </c>
      <c r="L165">
        <f t="shared" si="18"/>
        <v>30</v>
      </c>
      <c r="M165">
        <f t="shared" si="19"/>
        <v>0</v>
      </c>
      <c r="N165">
        <f t="shared" si="20"/>
        <v>30</v>
      </c>
      <c r="O165">
        <f t="shared" si="21"/>
        <v>2</v>
      </c>
      <c r="P165" t="str">
        <f t="shared" si="22"/>
        <v>T1</v>
      </c>
      <c r="Q165" t="str">
        <f t="shared" si="23"/>
        <v>M2</v>
      </c>
    </row>
    <row r="166" spans="1:17" x14ac:dyDescent="0.25">
      <c r="A166" t="str">
        <f>IF(Orders!A166="","",Orders!A166)</f>
        <v>Mlle Amy Sandheaver</v>
      </c>
      <c r="B166" s="4">
        <f>IF(Orders!B166="","",Orders!B166)</f>
        <v>390136</v>
      </c>
      <c r="C166" t="str">
        <f>IF(Orders!C166="","",Orders!C166)</f>
        <v>Hofmeister Lager</v>
      </c>
      <c r="D166">
        <f>IF(Orders!D166="","",Orders!D166)</f>
        <v>17</v>
      </c>
      <c r="E166" t="str">
        <f>IF(Orders!E166="","",Orders!E166)</f>
        <v/>
      </c>
      <c r="F166" t="str">
        <f t="shared" si="16"/>
        <v>Amy Sandheaver</v>
      </c>
      <c r="G166" t="str">
        <f t="shared" si="17"/>
        <v>AmySandheaver</v>
      </c>
      <c r="H166">
        <f>COUNTIFS(CALC_CUSTOMERS!F:F,CALC_ORDERS!G166)</f>
        <v>1</v>
      </c>
      <c r="I166" t="str">
        <f>INDEX(CALC_CUSTOMERS!D:D,MATCH(CALC_ORDERS!G166,CALC_CUSTOMERS!F:F,0))</f>
        <v>The Tiny Crows Bar</v>
      </c>
      <c r="J166" t="str">
        <f>INDEX(CALC_CUSTOMERS!E:E,MATCH(CALC_ORDERS!G166,CALC_CUSTOMERS!F:F,0))</f>
        <v>TUCKBOROUGH</v>
      </c>
      <c r="K166">
        <f>INDEX(Beer!C:C,MATCH(CALC_ORDERS!C166,Beer!B:B,0))</f>
        <v>1</v>
      </c>
      <c r="L166">
        <f t="shared" si="18"/>
        <v>17</v>
      </c>
      <c r="M166">
        <f t="shared" si="19"/>
        <v>0</v>
      </c>
      <c r="N166">
        <f t="shared" si="20"/>
        <v>17</v>
      </c>
      <c r="O166">
        <f t="shared" si="21"/>
        <v>2</v>
      </c>
      <c r="P166" t="str">
        <f t="shared" si="22"/>
        <v>T1</v>
      </c>
      <c r="Q166" t="str">
        <f t="shared" si="23"/>
        <v>M2</v>
      </c>
    </row>
    <row r="167" spans="1:17" x14ac:dyDescent="0.25">
      <c r="A167" t="str">
        <f>IF(Orders!A167="","",Orders!A167)</f>
        <v>Mme Regnetrudis Puddlefoot</v>
      </c>
      <c r="B167" s="4">
        <f>IF(Orders!B167="","",Orders!B167)</f>
        <v>390136</v>
      </c>
      <c r="C167" t="str">
        <f>IF(Orders!C167="","",Orders!C167)</f>
        <v>Newcastle Brown Ale</v>
      </c>
      <c r="D167">
        <f>IF(Orders!D167="","",Orders!D167)</f>
        <v>7</v>
      </c>
      <c r="E167" t="str">
        <f>IF(Orders!E167="","",Orders!E167)</f>
        <v/>
      </c>
      <c r="F167" t="str">
        <f t="shared" si="16"/>
        <v>Regnetrudis Puddlefoot</v>
      </c>
      <c r="G167" t="str">
        <f t="shared" si="17"/>
        <v>RegnetrudisPuddlefoot</v>
      </c>
      <c r="H167">
        <f>COUNTIFS(CALC_CUSTOMERS!F:F,CALC_ORDERS!G167)</f>
        <v>1</v>
      </c>
      <c r="I167" t="str">
        <f>INDEX(CALC_CUSTOMERS!D:D,MATCH(CALC_ORDERS!G167,CALC_CUSTOMERS!F:F,0))</f>
        <v>The Vagabond Falcon</v>
      </c>
      <c r="J167" t="str">
        <f>INDEX(CALC_CUSTOMERS!E:E,MATCH(CALC_ORDERS!G167,CALC_CUSTOMERS!F:F,0))</f>
        <v>BRIDGEFIELDS</v>
      </c>
      <c r="K167">
        <f>INDEX(Beer!C:C,MATCH(CALC_ORDERS!C167,Beer!B:B,0))</f>
        <v>1</v>
      </c>
      <c r="L167">
        <f t="shared" si="18"/>
        <v>7</v>
      </c>
      <c r="M167">
        <f t="shared" si="19"/>
        <v>0</v>
      </c>
      <c r="N167">
        <f t="shared" si="20"/>
        <v>7</v>
      </c>
      <c r="O167">
        <f t="shared" si="21"/>
        <v>2</v>
      </c>
      <c r="P167" t="str">
        <f t="shared" si="22"/>
        <v>T1</v>
      </c>
      <c r="Q167" t="str">
        <f t="shared" si="23"/>
        <v>M2</v>
      </c>
    </row>
    <row r="168" spans="1:17" x14ac:dyDescent="0.25">
      <c r="A168" t="str">
        <f>IF(Orders!A168="","",Orders!A168)</f>
        <v>Mlle Ultrogotha Zaragamba</v>
      </c>
      <c r="B168" s="4">
        <f>IF(Orders!B168="","",Orders!B168)</f>
        <v>390137</v>
      </c>
      <c r="C168" t="str">
        <f>IF(Orders!C168="","",Orders!C168)</f>
        <v>Tennent's Lager</v>
      </c>
      <c r="D168">
        <f>IF(Orders!D168="","",Orders!D168)</f>
        <v>16</v>
      </c>
      <c r="E168" t="str">
        <f>IF(Orders!E168="","",Orders!E168)</f>
        <v/>
      </c>
      <c r="F168" t="str">
        <f t="shared" si="16"/>
        <v>Ultrogotha Zaragamba</v>
      </c>
      <c r="G168" t="str">
        <f t="shared" si="17"/>
        <v>UltrogothaZaragamba</v>
      </c>
      <c r="H168">
        <f>COUNTIFS(CALC_CUSTOMERS!F:F,CALC_ORDERS!G168)</f>
        <v>1</v>
      </c>
      <c r="I168" t="str">
        <f>INDEX(CALC_CUSTOMERS!D:D,MATCH(CALC_ORDERS!G168,CALC_CUSTOMERS!F:F,0))</f>
        <v>The Godly Albatross Bar</v>
      </c>
      <c r="J168" t="str">
        <f>INDEX(CALC_CUSTOMERS!E:E,MATCH(CALC_ORDERS!G168,CALC_CUSTOMERS!F:F,0))</f>
        <v>TUCKBOROUGH</v>
      </c>
      <c r="K168">
        <f>INDEX(Beer!C:C,MATCH(CALC_ORDERS!C168,Beer!B:B,0))</f>
        <v>0.8</v>
      </c>
      <c r="L168">
        <f t="shared" si="18"/>
        <v>12.8</v>
      </c>
      <c r="M168">
        <f t="shared" si="19"/>
        <v>0</v>
      </c>
      <c r="N168">
        <f t="shared" si="20"/>
        <v>12.8</v>
      </c>
      <c r="O168">
        <f t="shared" si="21"/>
        <v>2</v>
      </c>
      <c r="P168" t="str">
        <f t="shared" si="22"/>
        <v>T1</v>
      </c>
      <c r="Q168" t="str">
        <f t="shared" si="23"/>
        <v>M2</v>
      </c>
    </row>
    <row r="169" spans="1:17" x14ac:dyDescent="0.25">
      <c r="A169" t="str">
        <f>IF(Orders!A169="","",Orders!A169)</f>
        <v>Mr Gondulph Galpsi</v>
      </c>
      <c r="B169" s="4">
        <f>IF(Orders!B169="","",Orders!B169)</f>
        <v>390137</v>
      </c>
      <c r="C169" t="str">
        <f>IF(Orders!C169="","",Orders!C169)</f>
        <v>Old Speckled Hen</v>
      </c>
      <c r="D169">
        <f>IF(Orders!D169="","",Orders!D169)</f>
        <v>8</v>
      </c>
      <c r="E169" t="str">
        <f>IF(Orders!E169="","",Orders!E169)</f>
        <v/>
      </c>
      <c r="F169" t="str">
        <f t="shared" si="16"/>
        <v>Gondulph Galpsi</v>
      </c>
      <c r="G169" t="str">
        <f t="shared" si="17"/>
        <v>GondulphGalpsi</v>
      </c>
      <c r="H169">
        <f>COUNTIFS(CALC_CUSTOMERS!F:F,CALC_ORDERS!G169)</f>
        <v>1</v>
      </c>
      <c r="I169" t="str">
        <f>INDEX(CALC_CUSTOMERS!D:D,MATCH(CALC_ORDERS!G169,CALC_CUSTOMERS!F:F,0))</f>
        <v>The Running Snake</v>
      </c>
      <c r="J169" t="str">
        <f>INDEX(CALC_CUSTOMERS!E:E,MATCH(CALC_ORDERS!G169,CALC_CUSTOMERS!F:F,0))</f>
        <v>SHIRE HOMESTEADS</v>
      </c>
      <c r="K169">
        <f>INDEX(Beer!C:C,MATCH(CALC_ORDERS!C169,Beer!B:B,0))</f>
        <v>1.1000000000000001</v>
      </c>
      <c r="L169">
        <f t="shared" si="18"/>
        <v>8.8000000000000007</v>
      </c>
      <c r="M169">
        <f t="shared" si="19"/>
        <v>0</v>
      </c>
      <c r="N169">
        <f t="shared" si="20"/>
        <v>8.8000000000000007</v>
      </c>
      <c r="O169">
        <f t="shared" si="21"/>
        <v>2</v>
      </c>
      <c r="P169" t="str">
        <f t="shared" si="22"/>
        <v>T1</v>
      </c>
      <c r="Q169" t="str">
        <f t="shared" si="23"/>
        <v>M2</v>
      </c>
    </row>
    <row r="170" spans="1:17" x14ac:dyDescent="0.25">
      <c r="A170" t="str">
        <f>IF(Orders!A170="","",Orders!A170)</f>
        <v>Mlle Amy Sandheaver</v>
      </c>
      <c r="B170" s="4">
        <f>IF(Orders!B170="","",Orders!B170)</f>
        <v>390137</v>
      </c>
      <c r="C170" t="str">
        <f>IF(Orders!C170="","",Orders!C170)</f>
        <v>Hofmeister Lager</v>
      </c>
      <c r="D170">
        <f>IF(Orders!D170="","",Orders!D170)</f>
        <v>9</v>
      </c>
      <c r="E170" t="str">
        <f>IF(Orders!E170="","",Orders!E170)</f>
        <v/>
      </c>
      <c r="F170" t="str">
        <f t="shared" si="16"/>
        <v>Amy Sandheaver</v>
      </c>
      <c r="G170" t="str">
        <f t="shared" si="17"/>
        <v>AmySandheaver</v>
      </c>
      <c r="H170">
        <f>COUNTIFS(CALC_CUSTOMERS!F:F,CALC_ORDERS!G170)</f>
        <v>1</v>
      </c>
      <c r="I170" t="str">
        <f>INDEX(CALC_CUSTOMERS!D:D,MATCH(CALC_ORDERS!G170,CALC_CUSTOMERS!F:F,0))</f>
        <v>The Tiny Crows Bar</v>
      </c>
      <c r="J170" t="str">
        <f>INDEX(CALC_CUSTOMERS!E:E,MATCH(CALC_ORDERS!G170,CALC_CUSTOMERS!F:F,0))</f>
        <v>TUCKBOROUGH</v>
      </c>
      <c r="K170">
        <f>INDEX(Beer!C:C,MATCH(CALC_ORDERS!C170,Beer!B:B,0))</f>
        <v>1</v>
      </c>
      <c r="L170">
        <f t="shared" si="18"/>
        <v>9</v>
      </c>
      <c r="M170">
        <f t="shared" si="19"/>
        <v>0</v>
      </c>
      <c r="N170">
        <f t="shared" si="20"/>
        <v>9</v>
      </c>
      <c r="O170">
        <f t="shared" si="21"/>
        <v>2</v>
      </c>
      <c r="P170" t="str">
        <f t="shared" si="22"/>
        <v>T1</v>
      </c>
      <c r="Q170" t="str">
        <f t="shared" si="23"/>
        <v>M2</v>
      </c>
    </row>
    <row r="171" spans="1:17" x14ac:dyDescent="0.25">
      <c r="A171" t="str">
        <f>IF(Orders!A171="","",Orders!A171)</f>
        <v>Mr Alberic Labingi</v>
      </c>
      <c r="B171" s="4">
        <f>IF(Orders!B171="","",Orders!B171)</f>
        <v>390137</v>
      </c>
      <c r="C171" t="str">
        <f>IF(Orders!C171="","",Orders!C171)</f>
        <v>Old Speckled Hen</v>
      </c>
      <c r="D171">
        <f>IF(Orders!D171="","",Orders!D171)</f>
        <v>11</v>
      </c>
      <c r="E171" t="str">
        <f>IF(Orders!E171="","",Orders!E171)</f>
        <v/>
      </c>
      <c r="F171" t="str">
        <f t="shared" si="16"/>
        <v>Alberic Labingi</v>
      </c>
      <c r="G171" t="str">
        <f t="shared" si="17"/>
        <v>AlbericLabingi</v>
      </c>
      <c r="H171">
        <f>COUNTIFS(CALC_CUSTOMERS!F:F,CALC_ORDERS!G171)</f>
        <v>1</v>
      </c>
      <c r="I171" t="str">
        <f>INDEX(CALC_CUSTOMERS!D:D,MATCH(CALC_ORDERS!G171,CALC_CUSTOMERS!F:F,0))</f>
        <v>The Next Best Emu Inn</v>
      </c>
      <c r="J171" t="str">
        <f>INDEX(CALC_CUSTOMERS!E:E,MATCH(CALC_ORDERS!G171,CALC_CUSTOMERS!F:F,0))</f>
        <v>SHIRE HOMESTEADS</v>
      </c>
      <c r="K171">
        <f>INDEX(Beer!C:C,MATCH(CALC_ORDERS!C171,Beer!B:B,0))</f>
        <v>1.1000000000000001</v>
      </c>
      <c r="L171">
        <f t="shared" si="18"/>
        <v>12.100000000000001</v>
      </c>
      <c r="M171">
        <f t="shared" si="19"/>
        <v>0</v>
      </c>
      <c r="N171">
        <f t="shared" si="20"/>
        <v>12.100000000000001</v>
      </c>
      <c r="O171">
        <f t="shared" si="21"/>
        <v>2</v>
      </c>
      <c r="P171" t="str">
        <f t="shared" si="22"/>
        <v>T1</v>
      </c>
      <c r="Q171" t="str">
        <f t="shared" si="23"/>
        <v>M2</v>
      </c>
    </row>
    <row r="172" spans="1:17" x14ac:dyDescent="0.25">
      <c r="A172" t="str">
        <f>IF(Orders!A172="","",Orders!A172)</f>
        <v>Mr Heribald Burrowes</v>
      </c>
      <c r="B172" s="4">
        <f>IF(Orders!B172="","",Orders!B172)</f>
        <v>390138</v>
      </c>
      <c r="C172" t="str">
        <f>IF(Orders!C172="","",Orders!C172)</f>
        <v>Old Speckled Hen</v>
      </c>
      <c r="D172">
        <f>IF(Orders!D172="","",Orders!D172)</f>
        <v>14</v>
      </c>
      <c r="E172" t="str">
        <f>IF(Orders!E172="","",Orders!E172)</f>
        <v/>
      </c>
      <c r="F172" t="str">
        <f t="shared" si="16"/>
        <v>Heribald Burrowes</v>
      </c>
      <c r="G172" t="str">
        <f t="shared" si="17"/>
        <v>HeribaldBurrowes</v>
      </c>
      <c r="H172">
        <f>COUNTIFS(CALC_CUSTOMERS!F:F,CALC_ORDERS!G172)</f>
        <v>1</v>
      </c>
      <c r="I172" t="str">
        <f>INDEX(CALC_CUSTOMERS!D:D,MATCH(CALC_ORDERS!G172,CALC_CUSTOMERS!F:F,0))</f>
        <v>The Bizarre Seals Bar</v>
      </c>
      <c r="J172" t="str">
        <f>INDEX(CALC_CUSTOMERS!E:E,MATCH(CALC_ORDERS!G172,CALC_CUSTOMERS!F:F,0))</f>
        <v>GREEN HILL COUNTRY</v>
      </c>
      <c r="K172">
        <f>INDEX(Beer!C:C,MATCH(CALC_ORDERS!C172,Beer!B:B,0))</f>
        <v>1.1000000000000001</v>
      </c>
      <c r="L172">
        <f t="shared" si="18"/>
        <v>15.400000000000002</v>
      </c>
      <c r="M172">
        <f t="shared" si="19"/>
        <v>0</v>
      </c>
      <c r="N172">
        <f t="shared" si="20"/>
        <v>15.400000000000002</v>
      </c>
      <c r="O172">
        <f t="shared" si="21"/>
        <v>2</v>
      </c>
      <c r="P172" t="str">
        <f t="shared" si="22"/>
        <v>T1</v>
      </c>
      <c r="Q172" t="str">
        <f t="shared" si="23"/>
        <v>M2</v>
      </c>
    </row>
    <row r="173" spans="1:17" x14ac:dyDescent="0.25">
      <c r="A173" t="str">
        <f>IF(Orders!A173="","",Orders!A173)</f>
        <v>Mr Syagrius North-took</v>
      </c>
      <c r="B173" s="4">
        <f>IF(Orders!B173="","",Orders!B173)</f>
        <v>390138</v>
      </c>
      <c r="C173" t="str">
        <f>IF(Orders!C173="","",Orders!C173)</f>
        <v>Boddingtons Bitter</v>
      </c>
      <c r="D173">
        <f>IF(Orders!D173="","",Orders!D173)</f>
        <v>6</v>
      </c>
      <c r="E173" t="str">
        <f>IF(Orders!E173="","",Orders!E173)</f>
        <v/>
      </c>
      <c r="F173" t="str">
        <f t="shared" si="16"/>
        <v>Syagrius North-took</v>
      </c>
      <c r="G173" t="str">
        <f t="shared" si="17"/>
        <v>SyagriusNorthtook</v>
      </c>
      <c r="H173">
        <f>COUNTIFS(CALC_CUSTOMERS!F:F,CALC_ORDERS!G173)</f>
        <v>1</v>
      </c>
      <c r="I173" t="str">
        <f>INDEX(CALC_CUSTOMERS!D:D,MATCH(CALC_ORDERS!G173,CALC_CUSTOMERS!F:F,0))</f>
        <v>The Dry Peon Bar</v>
      </c>
      <c r="J173" t="str">
        <f>INDEX(CALC_CUSTOMERS!E:E,MATCH(CALC_ORDERS!G173,CALC_CUSTOMERS!F:F,0))</f>
        <v>GREENFIELDS</v>
      </c>
      <c r="K173">
        <f>INDEX(Beer!C:C,MATCH(CALC_ORDERS!C173,Beer!B:B,0))</f>
        <v>0.8</v>
      </c>
      <c r="L173">
        <f t="shared" si="18"/>
        <v>4.8000000000000007</v>
      </c>
      <c r="M173">
        <f t="shared" si="19"/>
        <v>0</v>
      </c>
      <c r="N173">
        <f t="shared" si="20"/>
        <v>4.8000000000000007</v>
      </c>
      <c r="O173">
        <f t="shared" si="21"/>
        <v>2</v>
      </c>
      <c r="P173" t="str">
        <f t="shared" si="22"/>
        <v>T1</v>
      </c>
      <c r="Q173" t="str">
        <f t="shared" si="23"/>
        <v>M2</v>
      </c>
    </row>
    <row r="174" spans="1:17" x14ac:dyDescent="0.25">
      <c r="A174" t="str">
        <f>IF(Orders!A174="","",Orders!A174)</f>
        <v>Mme Ginelle Tunnelly</v>
      </c>
      <c r="B174" s="4">
        <f>IF(Orders!B174="","",Orders!B174)</f>
        <v>390138</v>
      </c>
      <c r="C174" t="str">
        <f>IF(Orders!C174="","",Orders!C174)</f>
        <v>Tennent's Super</v>
      </c>
      <c r="D174">
        <f>IF(Orders!D174="","",Orders!D174)</f>
        <v>20</v>
      </c>
      <c r="E174" t="str">
        <f>IF(Orders!E174="","",Orders!E174)</f>
        <v/>
      </c>
      <c r="F174" t="str">
        <f t="shared" si="16"/>
        <v>Ginelle Tunnelly</v>
      </c>
      <c r="G174" t="str">
        <f t="shared" si="17"/>
        <v>GinelleTunnelly</v>
      </c>
      <c r="H174">
        <f>COUNTIFS(CALC_CUSTOMERS!F:F,CALC_ORDERS!G174)</f>
        <v>1</v>
      </c>
      <c r="I174" t="str">
        <f>INDEX(CALC_CUSTOMERS!D:D,MATCH(CALC_ORDERS!G174,CALC_CUSTOMERS!F:F,0))</f>
        <v>The Even Branch</v>
      </c>
      <c r="J174" t="str">
        <f>INDEX(CALC_CUSTOMERS!E:E,MATCH(CALC_ORDERS!G174,CALC_CUSTOMERS!F:F,0))</f>
        <v>SHIRE HOMESTEADS</v>
      </c>
      <c r="K174">
        <f>INDEX(Beer!C:C,MATCH(CALC_ORDERS!C174,Beer!B:B,0))</f>
        <v>0.9</v>
      </c>
      <c r="L174">
        <f t="shared" si="18"/>
        <v>18</v>
      </c>
      <c r="M174">
        <f t="shared" si="19"/>
        <v>0</v>
      </c>
      <c r="N174">
        <f t="shared" si="20"/>
        <v>18</v>
      </c>
      <c r="O174">
        <f t="shared" si="21"/>
        <v>2</v>
      </c>
      <c r="P174" t="str">
        <f t="shared" si="22"/>
        <v>T1</v>
      </c>
      <c r="Q174" t="str">
        <f t="shared" si="23"/>
        <v>M2</v>
      </c>
    </row>
    <row r="175" spans="1:17" x14ac:dyDescent="0.25">
      <c r="A175" t="str">
        <f>IF(Orders!A175="","",Orders!A175)</f>
        <v>Mr Vigor Galbassi</v>
      </c>
      <c r="B175" s="4">
        <f>IF(Orders!B175="","",Orders!B175)</f>
        <v>390139</v>
      </c>
      <c r="C175" t="str">
        <f>IF(Orders!C175="","",Orders!C175)</f>
        <v>Tennent's Lager</v>
      </c>
      <c r="D175">
        <f>IF(Orders!D175="","",Orders!D175)</f>
        <v>12</v>
      </c>
      <c r="E175" t="str">
        <f>IF(Orders!E175="","",Orders!E175)</f>
        <v/>
      </c>
      <c r="F175" t="str">
        <f t="shared" si="16"/>
        <v>Vigor Galbassi</v>
      </c>
      <c r="G175" t="str">
        <f t="shared" si="17"/>
        <v>VigorGalbassi</v>
      </c>
      <c r="H175">
        <f>COUNTIFS(CALC_CUSTOMERS!F:F,CALC_ORDERS!G175)</f>
        <v>1</v>
      </c>
      <c r="I175" t="str">
        <f>INDEX(CALC_CUSTOMERS!D:D,MATCH(CALC_ORDERS!G175,CALC_CUSTOMERS!F:F,0))</f>
        <v>The Smiling Kangaroo Pub</v>
      </c>
      <c r="J175" t="str">
        <f>INDEX(CALC_CUSTOMERS!E:E,MATCH(CALC_ORDERS!G175,CALC_CUSTOMERS!F:F,0))</f>
        <v>LITTLE DELVING</v>
      </c>
      <c r="K175">
        <f>INDEX(Beer!C:C,MATCH(CALC_ORDERS!C175,Beer!B:B,0))</f>
        <v>0.8</v>
      </c>
      <c r="L175">
        <f t="shared" si="18"/>
        <v>9.6000000000000014</v>
      </c>
      <c r="M175">
        <f t="shared" si="19"/>
        <v>0</v>
      </c>
      <c r="N175">
        <f t="shared" si="20"/>
        <v>9.6000000000000014</v>
      </c>
      <c r="O175">
        <f t="shared" si="21"/>
        <v>2</v>
      </c>
      <c r="P175" t="str">
        <f t="shared" si="22"/>
        <v>T1</v>
      </c>
      <c r="Q175" t="str">
        <f t="shared" si="23"/>
        <v>M2</v>
      </c>
    </row>
    <row r="176" spans="1:17" x14ac:dyDescent="0.25">
      <c r="A176" t="str">
        <f>IF(Orders!A176="","",Orders!A176)</f>
        <v>Mr Brice Grubb</v>
      </c>
      <c r="B176" s="4">
        <f>IF(Orders!B176="","",Orders!B176)</f>
        <v>390139</v>
      </c>
      <c r="C176" t="str">
        <f>IF(Orders!C176="","",Orders!C176)</f>
        <v>Newcastle Brown Ale</v>
      </c>
      <c r="D176">
        <f>IF(Orders!D176="","",Orders!D176)</f>
        <v>1</v>
      </c>
      <c r="E176" t="str">
        <f>IF(Orders!E176="","",Orders!E176)</f>
        <v/>
      </c>
      <c r="F176" t="str">
        <f t="shared" si="16"/>
        <v>Brice Grubb</v>
      </c>
      <c r="G176" t="str">
        <f t="shared" si="17"/>
        <v>BriceGrubb</v>
      </c>
      <c r="H176">
        <f>COUNTIFS(CALC_CUSTOMERS!F:F,CALC_ORDERS!G176)</f>
        <v>1</v>
      </c>
      <c r="I176" t="str">
        <f>INDEX(CALC_CUSTOMERS!D:D,MATCH(CALC_ORDERS!G176,CALC_CUSTOMERS!F:F,0))</f>
        <v>The Fascinating Snow Inn</v>
      </c>
      <c r="J176" t="str">
        <f>INDEX(CALC_CUSTOMERS!E:E,MATCH(CALC_ORDERS!G176,CALC_CUSTOMERS!F:F,0))</f>
        <v>LITTLE DELVING</v>
      </c>
      <c r="K176">
        <f>INDEX(Beer!C:C,MATCH(CALC_ORDERS!C176,Beer!B:B,0))</f>
        <v>1</v>
      </c>
      <c r="L176">
        <f t="shared" si="18"/>
        <v>1</v>
      </c>
      <c r="M176">
        <f t="shared" si="19"/>
        <v>0</v>
      </c>
      <c r="N176">
        <f t="shared" si="20"/>
        <v>1</v>
      </c>
      <c r="O176">
        <f t="shared" si="21"/>
        <v>2</v>
      </c>
      <c r="P176" t="str">
        <f t="shared" si="22"/>
        <v>T1</v>
      </c>
      <c r="Q176" t="str">
        <f t="shared" si="23"/>
        <v>M2</v>
      </c>
    </row>
    <row r="177" spans="1:17" x14ac:dyDescent="0.25">
      <c r="A177" t="str">
        <f>IF(Orders!A177="","",Orders!A177)</f>
        <v>Mme Alicia Brandybuck</v>
      </c>
      <c r="B177" s="4">
        <f>IF(Orders!B177="","",Orders!B177)</f>
        <v>390139</v>
      </c>
      <c r="C177" t="str">
        <f>IF(Orders!C177="","",Orders!C177)</f>
        <v>Hofmeister Lager</v>
      </c>
      <c r="D177">
        <f>IF(Orders!D177="","",Orders!D177)</f>
        <v>10</v>
      </c>
      <c r="E177" t="str">
        <f>IF(Orders!E177="","",Orders!E177)</f>
        <v/>
      </c>
      <c r="F177" t="str">
        <f t="shared" si="16"/>
        <v>Alicia Brandybuck</v>
      </c>
      <c r="G177" t="str">
        <f t="shared" si="17"/>
        <v>AliciaBrandybuck</v>
      </c>
      <c r="H177">
        <f>COUNTIFS(CALC_CUSTOMERS!F:F,CALC_ORDERS!G177)</f>
        <v>1</v>
      </c>
      <c r="I177" t="str">
        <f>INDEX(CALC_CUSTOMERS!D:D,MATCH(CALC_ORDERS!G177,CALC_CUSTOMERS!F:F,0))</f>
        <v>The Peaceful Hamsters</v>
      </c>
      <c r="J177" t="str">
        <f>INDEX(CALC_CUSTOMERS!E:E,MATCH(CALC_ORDERS!G177,CALC_CUSTOMERS!F:F,0))</f>
        <v>THE MARISH</v>
      </c>
      <c r="K177">
        <f>INDEX(Beer!C:C,MATCH(CALC_ORDERS!C177,Beer!B:B,0))</f>
        <v>1</v>
      </c>
      <c r="L177">
        <f t="shared" si="18"/>
        <v>10</v>
      </c>
      <c r="M177">
        <f t="shared" si="19"/>
        <v>0</v>
      </c>
      <c r="N177">
        <f t="shared" si="20"/>
        <v>10</v>
      </c>
      <c r="O177">
        <f t="shared" si="21"/>
        <v>2</v>
      </c>
      <c r="P177" t="str">
        <f t="shared" si="22"/>
        <v>T1</v>
      </c>
      <c r="Q177" t="str">
        <f t="shared" si="23"/>
        <v>M2</v>
      </c>
    </row>
    <row r="178" spans="1:17" x14ac:dyDescent="0.25">
      <c r="A178" t="str">
        <f>IF(Orders!A178="","",Orders!A178)</f>
        <v>Mr Ilberic Grubb</v>
      </c>
      <c r="B178" s="4">
        <f>IF(Orders!B178="","",Orders!B178)</f>
        <v>390139</v>
      </c>
      <c r="C178" t="str">
        <f>IF(Orders!C178="","",Orders!C178)</f>
        <v>Boddingtons Bitter</v>
      </c>
      <c r="D178">
        <f>IF(Orders!D178="","",Orders!D178)</f>
        <v>12</v>
      </c>
      <c r="E178" t="str">
        <f>IF(Orders!E178="","",Orders!E178)</f>
        <v/>
      </c>
      <c r="F178" t="str">
        <f t="shared" si="16"/>
        <v>Ilberic Grubb</v>
      </c>
      <c r="G178" t="str">
        <f t="shared" si="17"/>
        <v>IlbericGrubb</v>
      </c>
      <c r="H178">
        <f>COUNTIFS(CALC_CUSTOMERS!F:F,CALC_ORDERS!G178)</f>
        <v>1</v>
      </c>
      <c r="I178" t="str">
        <f>INDEX(CALC_CUSTOMERS!D:D,MATCH(CALC_ORDERS!G178,CALC_CUSTOMERS!F:F,0))</f>
        <v>The Sweet And Sour Curry Inn</v>
      </c>
      <c r="J178" t="str">
        <f>INDEX(CALC_CUSTOMERS!E:E,MATCH(CALC_ORDERS!G178,CALC_CUSTOMERS!F:F,0))</f>
        <v>GREEN HILL COUNTRY</v>
      </c>
      <c r="K178">
        <f>INDEX(Beer!C:C,MATCH(CALC_ORDERS!C178,Beer!B:B,0))</f>
        <v>0.8</v>
      </c>
      <c r="L178">
        <f t="shared" si="18"/>
        <v>9.6000000000000014</v>
      </c>
      <c r="M178">
        <f t="shared" si="19"/>
        <v>0</v>
      </c>
      <c r="N178">
        <f t="shared" si="20"/>
        <v>9.6000000000000014</v>
      </c>
      <c r="O178">
        <f t="shared" si="21"/>
        <v>2</v>
      </c>
      <c r="P178" t="str">
        <f t="shared" si="22"/>
        <v>T1</v>
      </c>
      <c r="Q178" t="str">
        <f t="shared" si="23"/>
        <v>M2</v>
      </c>
    </row>
    <row r="179" spans="1:17" x14ac:dyDescent="0.25">
      <c r="A179" t="str">
        <f>IF(Orders!A179="","",Orders!A179)</f>
        <v>Mr Hartnid Fallohide</v>
      </c>
      <c r="B179" s="4">
        <f>IF(Orders!B179="","",Orders!B179)</f>
        <v>390140</v>
      </c>
      <c r="C179" t="str">
        <f>IF(Orders!C179="","",Orders!C179)</f>
        <v>Newcastle Brown Ale</v>
      </c>
      <c r="D179">
        <f>IF(Orders!D179="","",Orders!D179)</f>
        <v>16</v>
      </c>
      <c r="E179" t="str">
        <f>IF(Orders!E179="","",Orders!E179)</f>
        <v/>
      </c>
      <c r="F179" t="str">
        <f t="shared" si="16"/>
        <v>Hartnid Fallohide</v>
      </c>
      <c r="G179" t="str">
        <f t="shared" si="17"/>
        <v>HartnidFallohide</v>
      </c>
      <c r="H179">
        <f>COUNTIFS(CALC_CUSTOMERS!F:F,CALC_ORDERS!G179)</f>
        <v>1</v>
      </c>
      <c r="I179" t="str">
        <f>INDEX(CALC_CUSTOMERS!D:D,MATCH(CALC_ORDERS!G179,CALC_CUSTOMERS!F:F,0))</f>
        <v>The False Sheep</v>
      </c>
      <c r="J179" t="str">
        <f>INDEX(CALC_CUSTOMERS!E:E,MATCH(CALC_ORDERS!G179,CALC_CUSTOMERS!F:F,0))</f>
        <v>BROKENBORINGS</v>
      </c>
      <c r="K179">
        <f>INDEX(Beer!C:C,MATCH(CALC_ORDERS!C179,Beer!B:B,0))</f>
        <v>1</v>
      </c>
      <c r="L179">
        <f t="shared" si="18"/>
        <v>16</v>
      </c>
      <c r="M179">
        <f t="shared" si="19"/>
        <v>0</v>
      </c>
      <c r="N179">
        <f t="shared" si="20"/>
        <v>16</v>
      </c>
      <c r="O179">
        <f t="shared" si="21"/>
        <v>2</v>
      </c>
      <c r="P179" t="str">
        <f t="shared" si="22"/>
        <v>T1</v>
      </c>
      <c r="Q179" t="str">
        <f t="shared" si="23"/>
        <v>M2</v>
      </c>
    </row>
    <row r="180" spans="1:17" x14ac:dyDescent="0.25">
      <c r="A180" t="str">
        <f>IF(Orders!A180="","",Orders!A180)</f>
        <v>Mlle Selina Goodwort</v>
      </c>
      <c r="B180" s="4">
        <f>IF(Orders!B180="","",Orders!B180)</f>
        <v>390141</v>
      </c>
      <c r="C180" t="str">
        <f>IF(Orders!C180="","",Orders!C180)</f>
        <v>McEwan's</v>
      </c>
      <c r="D180">
        <f>IF(Orders!D180="","",Orders!D180)</f>
        <v>17</v>
      </c>
      <c r="E180" t="str">
        <f>IF(Orders!E180="","",Orders!E180)</f>
        <v/>
      </c>
      <c r="F180" t="str">
        <f t="shared" si="16"/>
        <v>Selina Goodwort</v>
      </c>
      <c r="G180" t="str">
        <f t="shared" si="17"/>
        <v>SelinaGoodwort</v>
      </c>
      <c r="H180">
        <f>COUNTIFS(CALC_CUSTOMERS!F:F,CALC_ORDERS!G180)</f>
        <v>1</v>
      </c>
      <c r="I180" t="str">
        <f>INDEX(CALC_CUSTOMERS!D:D,MATCH(CALC_ORDERS!G180,CALC_CUSTOMERS!F:F,0))</f>
        <v>The Mysterious Canary Pub</v>
      </c>
      <c r="J180" t="str">
        <f>INDEX(CALC_CUSTOMERS!E:E,MATCH(CALC_ORDERS!G180,CALC_CUSTOMERS!F:F,0))</f>
        <v>GREENFIELDS</v>
      </c>
      <c r="K180">
        <f>INDEX(Beer!C:C,MATCH(CALC_ORDERS!C180,Beer!B:B,0))</f>
        <v>1</v>
      </c>
      <c r="L180">
        <f t="shared" si="18"/>
        <v>17</v>
      </c>
      <c r="M180">
        <f t="shared" si="19"/>
        <v>0</v>
      </c>
      <c r="N180">
        <f t="shared" si="20"/>
        <v>17</v>
      </c>
      <c r="O180">
        <f t="shared" si="21"/>
        <v>3</v>
      </c>
      <c r="P180" t="str">
        <f t="shared" si="22"/>
        <v>T1</v>
      </c>
      <c r="Q180" t="str">
        <f t="shared" si="23"/>
        <v>M3</v>
      </c>
    </row>
    <row r="181" spans="1:17" x14ac:dyDescent="0.25">
      <c r="A181" t="str">
        <f>IF(Orders!A181="","",Orders!A181)</f>
        <v>Mr Blutmund Riverhopper</v>
      </c>
      <c r="B181" s="4">
        <f>IF(Orders!B181="","",Orders!B181)</f>
        <v>390141</v>
      </c>
      <c r="C181" t="str">
        <f>IF(Orders!C181="","",Orders!C181)</f>
        <v>Foster's Lager</v>
      </c>
      <c r="D181">
        <f>IF(Orders!D181="","",Orders!D181)</f>
        <v>1</v>
      </c>
      <c r="E181" t="str">
        <f>IF(Orders!E181="","",Orders!E181)</f>
        <v/>
      </c>
      <c r="F181" t="str">
        <f t="shared" si="16"/>
        <v>Blutmund Riverhopper</v>
      </c>
      <c r="G181" t="str">
        <f t="shared" si="17"/>
        <v>BlutmundRiverhopper</v>
      </c>
      <c r="H181">
        <f>COUNTIFS(CALC_CUSTOMERS!F:F,CALC_ORDERS!G181)</f>
        <v>1</v>
      </c>
      <c r="I181" t="str">
        <f>INDEX(CALC_CUSTOMERS!D:D,MATCH(CALC_ORDERS!G181,CALC_CUSTOMERS!F:F,0))</f>
        <v>The Cheap Drum</v>
      </c>
      <c r="J181" t="str">
        <f>INDEX(CALC_CUSTOMERS!E:E,MATCH(CALC_ORDERS!G181,CALC_CUSTOMERS!F:F,0))</f>
        <v>TUCKBOROUGH</v>
      </c>
      <c r="K181">
        <f>INDEX(Beer!C:C,MATCH(CALC_ORDERS!C181,Beer!B:B,0))</f>
        <v>0.7</v>
      </c>
      <c r="L181">
        <f t="shared" si="18"/>
        <v>0.7</v>
      </c>
      <c r="M181">
        <f t="shared" si="19"/>
        <v>0</v>
      </c>
      <c r="N181">
        <f t="shared" si="20"/>
        <v>0.7</v>
      </c>
      <c r="O181">
        <f t="shared" si="21"/>
        <v>3</v>
      </c>
      <c r="P181" t="str">
        <f t="shared" si="22"/>
        <v>T1</v>
      </c>
      <c r="Q181" t="str">
        <f t="shared" si="23"/>
        <v>M3</v>
      </c>
    </row>
    <row r="182" spans="1:17" x14ac:dyDescent="0.25">
      <c r="A182" t="str">
        <f>IF(Orders!A182="","",Orders!A182)</f>
        <v>Mme Shanna Banks</v>
      </c>
      <c r="B182" s="4">
        <f>IF(Orders!B182="","",Orders!B182)</f>
        <v>390142</v>
      </c>
      <c r="C182" t="str">
        <f>IF(Orders!C182="","",Orders!C182)</f>
        <v>McEwan's</v>
      </c>
      <c r="D182">
        <f>IF(Orders!D182="","",Orders!D182)</f>
        <v>10</v>
      </c>
      <c r="E182" t="str">
        <f>IF(Orders!E182="","",Orders!E182)</f>
        <v/>
      </c>
      <c r="F182" t="str">
        <f t="shared" si="16"/>
        <v>Shanna Banks</v>
      </c>
      <c r="G182" t="str">
        <f t="shared" si="17"/>
        <v>ShannaBanks</v>
      </c>
      <c r="H182">
        <f>COUNTIFS(CALC_CUSTOMERS!F:F,CALC_ORDERS!G182)</f>
        <v>1</v>
      </c>
      <c r="I182" t="str">
        <f>INDEX(CALC_CUSTOMERS!D:D,MATCH(CALC_ORDERS!G182,CALC_CUSTOMERS!F:F,0))</f>
        <v>The Closed Heart Tavern</v>
      </c>
      <c r="J182" t="str">
        <f>INDEX(CALC_CUSTOMERS!E:E,MATCH(CALC_ORDERS!G182,CALC_CUSTOMERS!F:F,0))</f>
        <v>LITTLE DELVING</v>
      </c>
      <c r="K182">
        <f>INDEX(Beer!C:C,MATCH(CALC_ORDERS!C182,Beer!B:B,0))</f>
        <v>1</v>
      </c>
      <c r="L182">
        <f t="shared" si="18"/>
        <v>10</v>
      </c>
      <c r="M182">
        <f t="shared" si="19"/>
        <v>0</v>
      </c>
      <c r="N182">
        <f t="shared" si="20"/>
        <v>10</v>
      </c>
      <c r="O182">
        <f t="shared" si="21"/>
        <v>3</v>
      </c>
      <c r="P182" t="str">
        <f t="shared" si="22"/>
        <v>T1</v>
      </c>
      <c r="Q182" t="str">
        <f t="shared" si="23"/>
        <v>M3</v>
      </c>
    </row>
    <row r="183" spans="1:17" x14ac:dyDescent="0.25">
      <c r="A183" t="str">
        <f>IF(Orders!A183="","",Orders!A183)</f>
        <v>Mr Bildad Roper</v>
      </c>
      <c r="B183" s="4">
        <f>IF(Orders!B183="","",Orders!B183)</f>
        <v>390143</v>
      </c>
      <c r="C183" t="str">
        <f>IF(Orders!C183="","",Orders!C183)</f>
        <v>Hofmeister Lager</v>
      </c>
      <c r="D183">
        <f>IF(Orders!D183="","",Orders!D183)</f>
        <v>1</v>
      </c>
      <c r="E183" t="str">
        <f>IF(Orders!E183="","",Orders!E183)</f>
        <v/>
      </c>
      <c r="F183" t="str">
        <f t="shared" si="16"/>
        <v>Bildad Roper</v>
      </c>
      <c r="G183" t="str">
        <f t="shared" si="17"/>
        <v>BildadRoper</v>
      </c>
      <c r="H183">
        <f>COUNTIFS(CALC_CUSTOMERS!F:F,CALC_ORDERS!G183)</f>
        <v>1</v>
      </c>
      <c r="I183" t="str">
        <f>INDEX(CALC_CUSTOMERS!D:D,MATCH(CALC_ORDERS!G183,CALC_CUSTOMERS!F:F,0))</f>
        <v>The Melting Leader</v>
      </c>
      <c r="J183" t="str">
        <f>INDEX(CALC_CUSTOMERS!E:E,MATCH(CALC_ORDERS!G183,CALC_CUSTOMERS!F:F,0))</f>
        <v>HOBBITTON</v>
      </c>
      <c r="K183">
        <f>INDEX(Beer!C:C,MATCH(CALC_ORDERS!C183,Beer!B:B,0))</f>
        <v>1</v>
      </c>
      <c r="L183">
        <f t="shared" si="18"/>
        <v>1</v>
      </c>
      <c r="M183">
        <f t="shared" si="19"/>
        <v>0</v>
      </c>
      <c r="N183">
        <f t="shared" si="20"/>
        <v>1</v>
      </c>
      <c r="O183">
        <f t="shared" si="21"/>
        <v>3</v>
      </c>
      <c r="P183" t="str">
        <f t="shared" si="22"/>
        <v>T1</v>
      </c>
      <c r="Q183" t="str">
        <f t="shared" si="23"/>
        <v>M3</v>
      </c>
    </row>
    <row r="184" spans="1:17" x14ac:dyDescent="0.25">
      <c r="A184" t="str">
        <f>IF(Orders!A184="","",Orders!A184)</f>
        <v>Mlle Selina Goodwort</v>
      </c>
      <c r="B184" s="4">
        <f>IF(Orders!B184="","",Orders!B184)</f>
        <v>390143</v>
      </c>
      <c r="C184" t="str">
        <f>IF(Orders!C184="","",Orders!C184)</f>
        <v>Tennent's Lager</v>
      </c>
      <c r="D184">
        <f>IF(Orders!D184="","",Orders!D184)</f>
        <v>6</v>
      </c>
      <c r="E184" t="str">
        <f>IF(Orders!E184="","",Orders!E184)</f>
        <v/>
      </c>
      <c r="F184" t="str">
        <f t="shared" si="16"/>
        <v>Selina Goodwort</v>
      </c>
      <c r="G184" t="str">
        <f t="shared" si="17"/>
        <v>SelinaGoodwort</v>
      </c>
      <c r="H184">
        <f>COUNTIFS(CALC_CUSTOMERS!F:F,CALC_ORDERS!G184)</f>
        <v>1</v>
      </c>
      <c r="I184" t="str">
        <f>INDEX(CALC_CUSTOMERS!D:D,MATCH(CALC_ORDERS!G184,CALC_CUSTOMERS!F:F,0))</f>
        <v>The Mysterious Canary Pub</v>
      </c>
      <c r="J184" t="str">
        <f>INDEX(CALC_CUSTOMERS!E:E,MATCH(CALC_ORDERS!G184,CALC_CUSTOMERS!F:F,0))</f>
        <v>GREENFIELDS</v>
      </c>
      <c r="K184">
        <f>INDEX(Beer!C:C,MATCH(CALC_ORDERS!C184,Beer!B:B,0))</f>
        <v>0.8</v>
      </c>
      <c r="L184">
        <f t="shared" si="18"/>
        <v>4.8000000000000007</v>
      </c>
      <c r="M184">
        <f t="shared" si="19"/>
        <v>0</v>
      </c>
      <c r="N184">
        <f t="shared" si="20"/>
        <v>4.8000000000000007</v>
      </c>
      <c r="O184">
        <f t="shared" si="21"/>
        <v>3</v>
      </c>
      <c r="P184" t="str">
        <f t="shared" si="22"/>
        <v>T1</v>
      </c>
      <c r="Q184" t="str">
        <f t="shared" si="23"/>
        <v>M3</v>
      </c>
    </row>
    <row r="185" spans="1:17" x14ac:dyDescent="0.25">
      <c r="A185" t="str">
        <f>IF(Orders!A185="","",Orders!A185)</f>
        <v>Mme Elizabeth Whitbottom</v>
      </c>
      <c r="B185" s="4">
        <f>IF(Orders!B185="","",Orders!B185)</f>
        <v>390143</v>
      </c>
      <c r="C185" t="str">
        <f>IF(Orders!C185="","",Orders!C185)</f>
        <v>Tennent's Super</v>
      </c>
      <c r="D185">
        <f>IF(Orders!D185="","",Orders!D185)</f>
        <v>3</v>
      </c>
      <c r="E185" t="str">
        <f>IF(Orders!E185="","",Orders!E185)</f>
        <v/>
      </c>
      <c r="F185" t="str">
        <f t="shared" si="16"/>
        <v>Elizabeth Whitbottom</v>
      </c>
      <c r="G185" t="str">
        <f t="shared" si="17"/>
        <v>ElizabethWhitbottom</v>
      </c>
      <c r="H185">
        <f>COUNTIFS(CALC_CUSTOMERS!F:F,CALC_ORDERS!G185)</f>
        <v>1</v>
      </c>
      <c r="I185" t="str">
        <f>INDEX(CALC_CUSTOMERS!D:D,MATCH(CALC_ORDERS!G185,CALC_CUSTOMERS!F:F,0))</f>
        <v>The Short Tower Bar</v>
      </c>
      <c r="J185" t="str">
        <f>INDEX(CALC_CUSTOMERS!E:E,MATCH(CALC_ORDERS!G185,CALC_CUSTOMERS!F:F,0))</f>
        <v>HOBBITTON</v>
      </c>
      <c r="K185">
        <f>INDEX(Beer!C:C,MATCH(CALC_ORDERS!C185,Beer!B:B,0))</f>
        <v>0.9</v>
      </c>
      <c r="L185">
        <f t="shared" si="18"/>
        <v>2.7</v>
      </c>
      <c r="M185">
        <f t="shared" si="19"/>
        <v>0</v>
      </c>
      <c r="N185">
        <f t="shared" si="20"/>
        <v>2.7</v>
      </c>
      <c r="O185">
        <f t="shared" si="21"/>
        <v>3</v>
      </c>
      <c r="P185" t="str">
        <f t="shared" si="22"/>
        <v>T1</v>
      </c>
      <c r="Q185" t="str">
        <f t="shared" si="23"/>
        <v>M3</v>
      </c>
    </row>
    <row r="186" spans="1:17" x14ac:dyDescent="0.25">
      <c r="A186" t="str">
        <f>IF(Orders!A186="","",Orders!A186)</f>
        <v>Mlle Lobelia Took-Brandybuck</v>
      </c>
      <c r="B186" s="4">
        <f>IF(Orders!B186="","",Orders!B186)</f>
        <v>390144</v>
      </c>
      <c r="C186" t="str">
        <f>IF(Orders!C186="","",Orders!C186)</f>
        <v>Newcastle Brown Ale</v>
      </c>
      <c r="D186">
        <f>IF(Orders!D186="","",Orders!D186)</f>
        <v>18</v>
      </c>
      <c r="E186" t="str">
        <f>IF(Orders!E186="","",Orders!E186)</f>
        <v/>
      </c>
      <c r="F186" t="str">
        <f t="shared" si="16"/>
        <v>Lobelia Took-Brandybuck</v>
      </c>
      <c r="G186" t="str">
        <f t="shared" si="17"/>
        <v>LobeliaTookBrandybuck</v>
      </c>
      <c r="H186">
        <f>COUNTIFS(CALC_CUSTOMERS!F:F,CALC_ORDERS!G186)</f>
        <v>1</v>
      </c>
      <c r="I186" t="str">
        <f>INDEX(CALC_CUSTOMERS!D:D,MATCH(CALC_ORDERS!G186,CALC_CUSTOMERS!F:F,0))</f>
        <v>The Thanked Fiddle</v>
      </c>
      <c r="J186" t="str">
        <f>INDEX(CALC_CUSTOMERS!E:E,MATCH(CALC_ORDERS!G186,CALC_CUSTOMERS!F:F,0))</f>
        <v>HOBBITTON</v>
      </c>
      <c r="K186">
        <f>INDEX(Beer!C:C,MATCH(CALC_ORDERS!C186,Beer!B:B,0))</f>
        <v>1</v>
      </c>
      <c r="L186">
        <f t="shared" si="18"/>
        <v>18</v>
      </c>
      <c r="M186">
        <f t="shared" si="19"/>
        <v>0</v>
      </c>
      <c r="N186">
        <f t="shared" si="20"/>
        <v>18</v>
      </c>
      <c r="O186">
        <f t="shared" si="21"/>
        <v>3</v>
      </c>
      <c r="P186" t="str">
        <f t="shared" si="22"/>
        <v>T1</v>
      </c>
      <c r="Q186" t="str">
        <f t="shared" si="23"/>
        <v>M3</v>
      </c>
    </row>
    <row r="187" spans="1:17" x14ac:dyDescent="0.25">
      <c r="A187" t="str">
        <f>IF(Orders!A187="","",Orders!A187)</f>
        <v>Mme Hatilde Goodwort</v>
      </c>
      <c r="B187" s="4">
        <f>IF(Orders!B187="","",Orders!B187)</f>
        <v>390144</v>
      </c>
      <c r="C187" t="str">
        <f>IF(Orders!C187="","",Orders!C187)</f>
        <v>Tennent's Lager</v>
      </c>
      <c r="D187">
        <f>IF(Orders!D187="","",Orders!D187)</f>
        <v>16</v>
      </c>
      <c r="E187" t="str">
        <f>IF(Orders!E187="","",Orders!E187)</f>
        <v/>
      </c>
      <c r="F187" t="str">
        <f t="shared" si="16"/>
        <v>Hatilde Goodwort</v>
      </c>
      <c r="G187" t="str">
        <f t="shared" si="17"/>
        <v>HatildeGoodwort</v>
      </c>
      <c r="H187">
        <f>COUNTIFS(CALC_CUSTOMERS!F:F,CALC_ORDERS!G187)</f>
        <v>1</v>
      </c>
      <c r="I187" t="str">
        <f>INDEX(CALC_CUSTOMERS!D:D,MATCH(CALC_ORDERS!G187,CALC_CUSTOMERS!F:F,0))</f>
        <v>The Intelligent Tusk Pub</v>
      </c>
      <c r="J187" t="str">
        <f>INDEX(CALC_CUSTOMERS!E:E,MATCH(CALC_ORDERS!G187,CALC_CUSTOMERS!F:F,0))</f>
        <v>BUCKLAND</v>
      </c>
      <c r="K187">
        <f>INDEX(Beer!C:C,MATCH(CALC_ORDERS!C187,Beer!B:B,0))</f>
        <v>0.8</v>
      </c>
      <c r="L187">
        <f t="shared" si="18"/>
        <v>12.8</v>
      </c>
      <c r="M187">
        <f t="shared" si="19"/>
        <v>0</v>
      </c>
      <c r="N187">
        <f t="shared" si="20"/>
        <v>12.8</v>
      </c>
      <c r="O187">
        <f t="shared" si="21"/>
        <v>3</v>
      </c>
      <c r="P187" t="str">
        <f t="shared" si="22"/>
        <v>T1</v>
      </c>
      <c r="Q187" t="str">
        <f t="shared" si="23"/>
        <v>M3</v>
      </c>
    </row>
    <row r="188" spans="1:17" x14ac:dyDescent="0.25">
      <c r="A188" t="str">
        <f>IF(Orders!A188="","",Orders!A188)</f>
        <v>Mlle Fredegunde Banks</v>
      </c>
      <c r="B188" s="4">
        <f>IF(Orders!B188="","",Orders!B188)</f>
        <v>390144</v>
      </c>
      <c r="C188" t="str">
        <f>IF(Orders!C188="","",Orders!C188)</f>
        <v>Hofmeister Lager</v>
      </c>
      <c r="D188">
        <f>IF(Orders!D188="","",Orders!D188)</f>
        <v>18</v>
      </c>
      <c r="E188" t="str">
        <f>IF(Orders!E188="","",Orders!E188)</f>
        <v/>
      </c>
      <c r="F188" t="str">
        <f t="shared" si="16"/>
        <v>Fredegunde Banks</v>
      </c>
      <c r="G188" t="str">
        <f t="shared" si="17"/>
        <v>FredegundeBanks</v>
      </c>
      <c r="H188">
        <f>COUNTIFS(CALC_CUSTOMERS!F:F,CALC_ORDERS!G188)</f>
        <v>1</v>
      </c>
      <c r="I188" t="str">
        <f>INDEX(CALC_CUSTOMERS!D:D,MATCH(CALC_ORDERS!G188,CALC_CUSTOMERS!F:F,0))</f>
        <v>The Best Cello</v>
      </c>
      <c r="J188" t="str">
        <f>INDEX(CALC_CUSTOMERS!E:E,MATCH(CALC_ORDERS!G188,CALC_CUSTOMERS!F:F,0))</f>
        <v>GREENFIELDS</v>
      </c>
      <c r="K188">
        <f>INDEX(Beer!C:C,MATCH(CALC_ORDERS!C188,Beer!B:B,0))</f>
        <v>1</v>
      </c>
      <c r="L188">
        <f t="shared" si="18"/>
        <v>18</v>
      </c>
      <c r="M188">
        <f t="shared" si="19"/>
        <v>0</v>
      </c>
      <c r="N188">
        <f t="shared" si="20"/>
        <v>18</v>
      </c>
      <c r="O188">
        <f t="shared" si="21"/>
        <v>3</v>
      </c>
      <c r="P188" t="str">
        <f t="shared" si="22"/>
        <v>T1</v>
      </c>
      <c r="Q188" t="str">
        <f t="shared" si="23"/>
        <v>M3</v>
      </c>
    </row>
    <row r="189" spans="1:17" x14ac:dyDescent="0.25">
      <c r="A189" t="str">
        <f>IF(Orders!A189="","",Orders!A189)</f>
        <v>Mr Bertulf Sackville</v>
      </c>
      <c r="B189" s="4">
        <f>IF(Orders!B189="","",Orders!B189)</f>
        <v>390144</v>
      </c>
      <c r="C189" t="str">
        <f>IF(Orders!C189="","",Orders!C189)</f>
        <v>Hofmeister Lager</v>
      </c>
      <c r="D189">
        <f>IF(Orders!D189="","",Orders!D189)</f>
        <v>6</v>
      </c>
      <c r="E189" t="str">
        <f>IF(Orders!E189="","",Orders!E189)</f>
        <v/>
      </c>
      <c r="F189" t="str">
        <f t="shared" si="16"/>
        <v>Bertulf Sackville</v>
      </c>
      <c r="G189" t="str">
        <f t="shared" si="17"/>
        <v>BertulfSackville</v>
      </c>
      <c r="H189">
        <f>COUNTIFS(CALC_CUSTOMERS!F:F,CALC_ORDERS!G189)</f>
        <v>1</v>
      </c>
      <c r="I189" t="str">
        <f>INDEX(CALC_CUSTOMERS!D:D,MATCH(CALC_ORDERS!G189,CALC_CUSTOMERS!F:F,0))</f>
        <v>The Venomous Lady Inn</v>
      </c>
      <c r="J189" t="str">
        <f>INDEX(CALC_CUSTOMERS!E:E,MATCH(CALC_ORDERS!G189,CALC_CUSTOMERS!F:F,0))</f>
        <v>BUCKLAND</v>
      </c>
      <c r="K189">
        <f>INDEX(Beer!C:C,MATCH(CALC_ORDERS!C189,Beer!B:B,0))</f>
        <v>1</v>
      </c>
      <c r="L189">
        <f t="shared" si="18"/>
        <v>6</v>
      </c>
      <c r="M189">
        <f t="shared" si="19"/>
        <v>0</v>
      </c>
      <c r="N189">
        <f t="shared" si="20"/>
        <v>6</v>
      </c>
      <c r="O189">
        <f t="shared" si="21"/>
        <v>3</v>
      </c>
      <c r="P189" t="str">
        <f t="shared" si="22"/>
        <v>T1</v>
      </c>
      <c r="Q189" t="str">
        <f t="shared" si="23"/>
        <v>M3</v>
      </c>
    </row>
    <row r="190" spans="1:17" x14ac:dyDescent="0.25">
      <c r="A190" t="str">
        <f>IF(Orders!A190="","",Orders!A190)</f>
        <v>Mr Fastolph Took -Brandybuck</v>
      </c>
      <c r="B190" s="4">
        <f>IF(Orders!B190="","",Orders!B190)</f>
        <v>390144</v>
      </c>
      <c r="C190" t="str">
        <f>IF(Orders!C190="","",Orders!C190)</f>
        <v>Tennent's Super</v>
      </c>
      <c r="D190">
        <f>IF(Orders!D190="","",Orders!D190)</f>
        <v>4</v>
      </c>
      <c r="E190" t="str">
        <f>IF(Orders!E190="","",Orders!E190)</f>
        <v/>
      </c>
      <c r="F190" t="str">
        <f t="shared" si="16"/>
        <v>Fastolph Took -Brandybuck</v>
      </c>
      <c r="G190" t="str">
        <f t="shared" si="17"/>
        <v>FastolphTookBrandybuck</v>
      </c>
      <c r="H190">
        <f>COUNTIFS(CALC_CUSTOMERS!F:F,CALC_ORDERS!G190)</f>
        <v>1</v>
      </c>
      <c r="I190" t="str">
        <f>INDEX(CALC_CUSTOMERS!D:D,MATCH(CALC_ORDERS!G190,CALC_CUSTOMERS!F:F,0))</f>
        <v>The Blue Well Tavern</v>
      </c>
      <c r="J190" t="str">
        <f>INDEX(CALC_CUSTOMERS!E:E,MATCH(CALC_ORDERS!G190,CALC_CUSTOMERS!F:F,0))</f>
        <v>BRIDGEFIELDS</v>
      </c>
      <c r="K190">
        <f>INDEX(Beer!C:C,MATCH(CALC_ORDERS!C190,Beer!B:B,0))</f>
        <v>0.9</v>
      </c>
      <c r="L190">
        <f t="shared" si="18"/>
        <v>3.6</v>
      </c>
      <c r="M190">
        <f t="shared" si="19"/>
        <v>0</v>
      </c>
      <c r="N190">
        <f t="shared" si="20"/>
        <v>3.6</v>
      </c>
      <c r="O190">
        <f t="shared" si="21"/>
        <v>3</v>
      </c>
      <c r="P190" t="str">
        <f t="shared" si="22"/>
        <v>T1</v>
      </c>
      <c r="Q190" t="str">
        <f t="shared" si="23"/>
        <v>M3</v>
      </c>
    </row>
    <row r="191" spans="1:17" x14ac:dyDescent="0.25">
      <c r="A191" t="str">
        <f>IF(Orders!A191="","",Orders!A191)</f>
        <v>Mlle Ultrogotha Zaragamba</v>
      </c>
      <c r="B191" s="4">
        <f>IF(Orders!B191="","",Orders!B191)</f>
        <v>390145</v>
      </c>
      <c r="C191" t="str">
        <f>IF(Orders!C191="","",Orders!C191)</f>
        <v>Old Speckled Hen</v>
      </c>
      <c r="D191">
        <f>IF(Orders!D191="","",Orders!D191)</f>
        <v>19</v>
      </c>
      <c r="E191">
        <f>IF(Orders!E191="","",Orders!E191)</f>
        <v>0.12</v>
      </c>
      <c r="F191" t="str">
        <f t="shared" si="16"/>
        <v>Ultrogotha Zaragamba</v>
      </c>
      <c r="G191" t="str">
        <f t="shared" si="17"/>
        <v>UltrogothaZaragamba</v>
      </c>
      <c r="H191">
        <f>COUNTIFS(CALC_CUSTOMERS!F:F,CALC_ORDERS!G191)</f>
        <v>1</v>
      </c>
      <c r="I191" t="str">
        <f>INDEX(CALC_CUSTOMERS!D:D,MATCH(CALC_ORDERS!G191,CALC_CUSTOMERS!F:F,0))</f>
        <v>The Godly Albatross Bar</v>
      </c>
      <c r="J191" t="str">
        <f>INDEX(CALC_CUSTOMERS!E:E,MATCH(CALC_ORDERS!G191,CALC_CUSTOMERS!F:F,0))</f>
        <v>TUCKBOROUGH</v>
      </c>
      <c r="K191">
        <f>INDEX(Beer!C:C,MATCH(CALC_ORDERS!C191,Beer!B:B,0))</f>
        <v>1.1000000000000001</v>
      </c>
      <c r="L191">
        <f t="shared" si="18"/>
        <v>20.900000000000002</v>
      </c>
      <c r="M191">
        <f t="shared" si="19"/>
        <v>2.508</v>
      </c>
      <c r="N191">
        <f t="shared" si="20"/>
        <v>18.392000000000003</v>
      </c>
      <c r="O191">
        <f t="shared" si="21"/>
        <v>3</v>
      </c>
      <c r="P191" t="str">
        <f t="shared" si="22"/>
        <v>T1</v>
      </c>
      <c r="Q191" t="str">
        <f t="shared" si="23"/>
        <v>M3</v>
      </c>
    </row>
    <row r="192" spans="1:17" x14ac:dyDescent="0.25">
      <c r="A192" t="str">
        <f>IF(Orders!A192="","",Orders!A192)</f>
        <v>Mlle Waldrada Gaukrogers</v>
      </c>
      <c r="B192" s="4">
        <f>IF(Orders!B192="","",Orders!B192)</f>
        <v>390145</v>
      </c>
      <c r="C192" t="str">
        <f>IF(Orders!C192="","",Orders!C192)</f>
        <v>Mackeson Stout</v>
      </c>
      <c r="D192">
        <f>IF(Orders!D192="","",Orders!D192)</f>
        <v>17</v>
      </c>
      <c r="E192" t="str">
        <f>IF(Orders!E192="","",Orders!E192)</f>
        <v/>
      </c>
      <c r="F192" t="str">
        <f t="shared" si="16"/>
        <v>Waldrada Gaukrogers</v>
      </c>
      <c r="G192" t="str">
        <f t="shared" si="17"/>
        <v>WaldradaGaukrogers</v>
      </c>
      <c r="H192">
        <f>COUNTIFS(CALC_CUSTOMERS!F:F,CALC_ORDERS!G192)</f>
        <v>1</v>
      </c>
      <c r="I192" t="str">
        <f>INDEX(CALC_CUSTOMERS!D:D,MATCH(CALC_ORDERS!G192,CALC_CUSTOMERS!F:F,0))</f>
        <v>The Armed Glory</v>
      </c>
      <c r="J192" t="str">
        <f>INDEX(CALC_CUSTOMERS!E:E,MATCH(CALC_ORDERS!G192,CALC_CUSTOMERS!F:F,0))</f>
        <v>GREENFIELDS</v>
      </c>
      <c r="K192">
        <f>INDEX(Beer!C:C,MATCH(CALC_ORDERS!C192,Beer!B:B,0))</f>
        <v>1.5</v>
      </c>
      <c r="L192">
        <f t="shared" si="18"/>
        <v>25.5</v>
      </c>
      <c r="M192">
        <f t="shared" si="19"/>
        <v>0</v>
      </c>
      <c r="N192">
        <f t="shared" si="20"/>
        <v>25.5</v>
      </c>
      <c r="O192">
        <f t="shared" si="21"/>
        <v>3</v>
      </c>
      <c r="P192" t="str">
        <f t="shared" si="22"/>
        <v>T1</v>
      </c>
      <c r="Q192" t="str">
        <f t="shared" si="23"/>
        <v>M3</v>
      </c>
    </row>
    <row r="193" spans="1:17" x14ac:dyDescent="0.25">
      <c r="A193" t="str">
        <f>IF(Orders!A193="","",Orders!A193)</f>
        <v>Mr Vigor Galbassi</v>
      </c>
      <c r="B193" s="4">
        <f>IF(Orders!B193="","",Orders!B193)</f>
        <v>390146</v>
      </c>
      <c r="C193" t="str">
        <f>IF(Orders!C193="","",Orders!C193)</f>
        <v>Mackeson Stout</v>
      </c>
      <c r="D193">
        <f>IF(Orders!D193="","",Orders!D193)</f>
        <v>19</v>
      </c>
      <c r="E193" t="str">
        <f>IF(Orders!E193="","",Orders!E193)</f>
        <v/>
      </c>
      <c r="F193" t="str">
        <f t="shared" si="16"/>
        <v>Vigor Galbassi</v>
      </c>
      <c r="G193" t="str">
        <f t="shared" si="17"/>
        <v>VigorGalbassi</v>
      </c>
      <c r="H193">
        <f>COUNTIFS(CALC_CUSTOMERS!F:F,CALC_ORDERS!G193)</f>
        <v>1</v>
      </c>
      <c r="I193" t="str">
        <f>INDEX(CALC_CUSTOMERS!D:D,MATCH(CALC_ORDERS!G193,CALC_CUSTOMERS!F:F,0))</f>
        <v>The Smiling Kangaroo Pub</v>
      </c>
      <c r="J193" t="str">
        <f>INDEX(CALC_CUSTOMERS!E:E,MATCH(CALC_ORDERS!G193,CALC_CUSTOMERS!F:F,0))</f>
        <v>LITTLE DELVING</v>
      </c>
      <c r="K193">
        <f>INDEX(Beer!C:C,MATCH(CALC_ORDERS!C193,Beer!B:B,0))</f>
        <v>1.5</v>
      </c>
      <c r="L193">
        <f t="shared" si="18"/>
        <v>28.5</v>
      </c>
      <c r="M193">
        <f t="shared" si="19"/>
        <v>0</v>
      </c>
      <c r="N193">
        <f t="shared" si="20"/>
        <v>28.5</v>
      </c>
      <c r="O193">
        <f t="shared" si="21"/>
        <v>3</v>
      </c>
      <c r="P193" t="str">
        <f t="shared" si="22"/>
        <v>T1</v>
      </c>
      <c r="Q193" t="str">
        <f t="shared" si="23"/>
        <v>M3</v>
      </c>
    </row>
    <row r="194" spans="1:17" x14ac:dyDescent="0.25">
      <c r="A194" t="str">
        <f>IF(Orders!A194="","",Orders!A194)</f>
        <v>Mr Leodegar Pott</v>
      </c>
      <c r="B194" s="4">
        <f>IF(Orders!B194="","",Orders!B194)</f>
        <v>390146</v>
      </c>
      <c r="C194" t="str">
        <f>IF(Orders!C194="","",Orders!C194)</f>
        <v>Hofmeister Lager</v>
      </c>
      <c r="D194">
        <f>IF(Orders!D194="","",Orders!D194)</f>
        <v>6</v>
      </c>
      <c r="E194" t="str">
        <f>IF(Orders!E194="","",Orders!E194)</f>
        <v/>
      </c>
      <c r="F194" t="str">
        <f t="shared" si="16"/>
        <v>Leodegar Pott</v>
      </c>
      <c r="G194" t="str">
        <f t="shared" si="17"/>
        <v>LeodegarPott</v>
      </c>
      <c r="H194">
        <f>COUNTIFS(CALC_CUSTOMERS!F:F,CALC_ORDERS!G194)</f>
        <v>1</v>
      </c>
      <c r="I194" t="str">
        <f>INDEX(CALC_CUSTOMERS!D:D,MATCH(CALC_ORDERS!G194,CALC_CUSTOMERS!F:F,0))</f>
        <v>The Dapper Tomato Tavern</v>
      </c>
      <c r="J194" t="str">
        <f>INDEX(CALC_CUSTOMERS!E:E,MATCH(CALC_ORDERS!G194,CALC_CUSTOMERS!F:F,0))</f>
        <v>GREEN HILL COUNTRY</v>
      </c>
      <c r="K194">
        <f>INDEX(Beer!C:C,MATCH(CALC_ORDERS!C194,Beer!B:B,0))</f>
        <v>1</v>
      </c>
      <c r="L194">
        <f t="shared" si="18"/>
        <v>6</v>
      </c>
      <c r="M194">
        <f t="shared" si="19"/>
        <v>0</v>
      </c>
      <c r="N194">
        <f t="shared" si="20"/>
        <v>6</v>
      </c>
      <c r="O194">
        <f t="shared" si="21"/>
        <v>3</v>
      </c>
      <c r="P194" t="str">
        <f t="shared" si="22"/>
        <v>T1</v>
      </c>
      <c r="Q194" t="str">
        <f t="shared" si="23"/>
        <v>M3</v>
      </c>
    </row>
    <row r="195" spans="1:17" x14ac:dyDescent="0.25">
      <c r="A195" t="str">
        <f>IF(Orders!A195="","",Orders!A195)</f>
        <v>Mme Alyssa Boulderhill</v>
      </c>
      <c r="B195" s="4">
        <f>IF(Orders!B195="","",Orders!B195)</f>
        <v>390147</v>
      </c>
      <c r="C195" t="str">
        <f>IF(Orders!C195="","",Orders!C195)</f>
        <v>Newcastle Brown Ale</v>
      </c>
      <c r="D195">
        <f>IF(Orders!D195="","",Orders!D195)</f>
        <v>13</v>
      </c>
      <c r="E195" t="str">
        <f>IF(Orders!E195="","",Orders!E195)</f>
        <v/>
      </c>
      <c r="F195" t="str">
        <f t="shared" ref="F195:F258" si="24">IF(LEFT(A195,2)="Mr",MID(A195,4,LEN(A195)-3),
IF(LEFT(A195,3)="Mme",MID(A195,5,LEN(A195)-4),
IF(LEFT(A195,4)="Mlle",MID(A195,6,LEN(A195)-5),"")))</f>
        <v>Alyssa Boulderhill</v>
      </c>
      <c r="G195" t="str">
        <f t="shared" ref="G195:G258" si="25">SUBSTITUTE(SUBSTITUTE(SUBSTITUTE(SUBSTITUTE(SUBSTITUTE(SUBSTITUTE(F195," ",""),"-",""),"é","e"),"ü","u"),"ï","i"),"è","e")</f>
        <v>AlyssaBoulderhill</v>
      </c>
      <c r="H195">
        <f>COUNTIFS(CALC_CUSTOMERS!F:F,CALC_ORDERS!G195)</f>
        <v>1</v>
      </c>
      <c r="I195" t="str">
        <f>INDEX(CALC_CUSTOMERS!D:D,MATCH(CALC_ORDERS!G195,CALC_CUSTOMERS!F:F,0))</f>
        <v>The Long Stick</v>
      </c>
      <c r="J195" t="str">
        <f>INDEX(CALC_CUSTOMERS!E:E,MATCH(CALC_ORDERS!G195,CALC_CUSTOMERS!F:F,0))</f>
        <v>STOCK</v>
      </c>
      <c r="K195">
        <f>INDEX(Beer!C:C,MATCH(CALC_ORDERS!C195,Beer!B:B,0))</f>
        <v>1</v>
      </c>
      <c r="L195">
        <f t="shared" ref="L195:L258" si="26">K195*D195</f>
        <v>13</v>
      </c>
      <c r="M195">
        <f t="shared" ref="M195:M258" si="27">IF(E195="",0,E195*L195)</f>
        <v>0</v>
      </c>
      <c r="N195">
        <f t="shared" ref="N195:N258" si="28">L195-M195</f>
        <v>13</v>
      </c>
      <c r="O195">
        <f t="shared" ref="O195:O258" si="29">MONTH(B195)</f>
        <v>3</v>
      </c>
      <c r="P195" t="str">
        <f t="shared" ref="P195:P258" si="30">IF(AND(O195&gt;0,O195&lt;4),"T1",
IF(AND(O195&gt;3,O195&lt;7),"T2",
IF(AND(O195&gt;6,O195&lt;10),"T3",
IF(AND(O195&gt;9,O195&lt;13),"T4","erreur"))))</f>
        <v>T1</v>
      </c>
      <c r="Q195" t="str">
        <f t="shared" ref="Q195:Q258" si="31">"M"&amp;O195</f>
        <v>M3</v>
      </c>
    </row>
    <row r="196" spans="1:17" x14ac:dyDescent="0.25">
      <c r="A196" t="str">
        <f>IF(Orders!A196="","",Orders!A196)</f>
        <v>Mme Megan Stumbletoe</v>
      </c>
      <c r="B196" s="4">
        <f>IF(Orders!B196="","",Orders!B196)</f>
        <v>390147</v>
      </c>
      <c r="C196" t="str">
        <f>IF(Orders!C196="","",Orders!C196)</f>
        <v>Newcastle Brown Ale</v>
      </c>
      <c r="D196">
        <f>IF(Orders!D196="","",Orders!D196)</f>
        <v>17</v>
      </c>
      <c r="E196" t="str">
        <f>IF(Orders!E196="","",Orders!E196)</f>
        <v/>
      </c>
      <c r="F196" t="str">
        <f t="shared" si="24"/>
        <v>Megan Stumbletoe</v>
      </c>
      <c r="G196" t="str">
        <f t="shared" si="25"/>
        <v>MeganStumbletoe</v>
      </c>
      <c r="H196">
        <f>COUNTIFS(CALC_CUSTOMERS!F:F,CALC_ORDERS!G196)</f>
        <v>1</v>
      </c>
      <c r="I196" t="str">
        <f>INDEX(CALC_CUSTOMERS!D:D,MATCH(CALC_ORDERS!G196,CALC_CUSTOMERS!F:F,0))</f>
        <v>The Dirty Trespasser Tavern</v>
      </c>
      <c r="J196" t="str">
        <f>INDEX(CALC_CUSTOMERS!E:E,MATCH(CALC_ORDERS!G196,CALC_CUSTOMERS!F:F,0))</f>
        <v>GREENFIELDS</v>
      </c>
      <c r="K196">
        <f>INDEX(Beer!C:C,MATCH(CALC_ORDERS!C196,Beer!B:B,0))</f>
        <v>1</v>
      </c>
      <c r="L196">
        <f t="shared" si="26"/>
        <v>17</v>
      </c>
      <c r="M196">
        <f t="shared" si="27"/>
        <v>0</v>
      </c>
      <c r="N196">
        <f t="shared" si="28"/>
        <v>17</v>
      </c>
      <c r="O196">
        <f t="shared" si="29"/>
        <v>3</v>
      </c>
      <c r="P196" t="str">
        <f t="shared" si="30"/>
        <v>T1</v>
      </c>
      <c r="Q196" t="str">
        <f t="shared" si="31"/>
        <v>M3</v>
      </c>
    </row>
    <row r="197" spans="1:17" x14ac:dyDescent="0.25">
      <c r="A197" t="str">
        <f>IF(Orders!A197="","",Orders!A197)</f>
        <v>Mr Ted Gamgee</v>
      </c>
      <c r="B197" s="4">
        <f>IF(Orders!B197="","",Orders!B197)</f>
        <v>390147</v>
      </c>
      <c r="C197" t="str">
        <f>IF(Orders!C197="","",Orders!C197)</f>
        <v>Tennent's Super</v>
      </c>
      <c r="D197">
        <f>IF(Orders!D197="","",Orders!D197)</f>
        <v>19</v>
      </c>
      <c r="E197" t="str">
        <f>IF(Orders!E197="","",Orders!E197)</f>
        <v/>
      </c>
      <c r="F197" t="str">
        <f t="shared" si="24"/>
        <v>Ted Gamgee</v>
      </c>
      <c r="G197" t="str">
        <f t="shared" si="25"/>
        <v>TedGamgee</v>
      </c>
      <c r="H197">
        <f>COUNTIFS(CALC_CUSTOMERS!F:F,CALC_ORDERS!G197)</f>
        <v>1</v>
      </c>
      <c r="I197" t="str">
        <f>INDEX(CALC_CUSTOMERS!D:D,MATCH(CALC_ORDERS!G197,CALC_CUSTOMERS!F:F,0))</f>
        <v>The Jolly Mice Pub</v>
      </c>
      <c r="J197" t="str">
        <f>INDEX(CALC_CUSTOMERS!E:E,MATCH(CALC_ORDERS!G197,CALC_CUSTOMERS!F:F,0))</f>
        <v>BUCKLAND</v>
      </c>
      <c r="K197">
        <f>INDEX(Beer!C:C,MATCH(CALC_ORDERS!C197,Beer!B:B,0))</f>
        <v>0.9</v>
      </c>
      <c r="L197">
        <f t="shared" si="26"/>
        <v>17.100000000000001</v>
      </c>
      <c r="M197">
        <f t="shared" si="27"/>
        <v>0</v>
      </c>
      <c r="N197">
        <f t="shared" si="28"/>
        <v>17.100000000000001</v>
      </c>
      <c r="O197">
        <f t="shared" si="29"/>
        <v>3</v>
      </c>
      <c r="P197" t="str">
        <f t="shared" si="30"/>
        <v>T1</v>
      </c>
      <c r="Q197" t="str">
        <f t="shared" si="31"/>
        <v>M3</v>
      </c>
    </row>
    <row r="198" spans="1:17" x14ac:dyDescent="0.25">
      <c r="A198" t="str">
        <f>IF(Orders!A198="","",Orders!A198)</f>
        <v>Mlle Ingelburga Roper</v>
      </c>
      <c r="B198" s="4">
        <f>IF(Orders!B198="","",Orders!B198)</f>
        <v>390148</v>
      </c>
      <c r="C198" t="str">
        <f>IF(Orders!C198="","",Orders!C198)</f>
        <v>Draught Bass</v>
      </c>
      <c r="D198">
        <f>IF(Orders!D198="","",Orders!D198)</f>
        <v>7</v>
      </c>
      <c r="E198" t="str">
        <f>IF(Orders!E198="","",Orders!E198)</f>
        <v/>
      </c>
      <c r="F198" t="str">
        <f t="shared" si="24"/>
        <v>Ingelburga Roper</v>
      </c>
      <c r="G198" t="str">
        <f t="shared" si="25"/>
        <v>IngelburgaRoper</v>
      </c>
      <c r="H198">
        <f>COUNTIFS(CALC_CUSTOMERS!F:F,CALC_ORDERS!G198)</f>
        <v>1</v>
      </c>
      <c r="I198" t="str">
        <f>INDEX(CALC_CUSTOMERS!D:D,MATCH(CALC_ORDERS!G198,CALC_CUSTOMERS!F:F,0))</f>
        <v>The Unusual Demons Inn</v>
      </c>
      <c r="J198" t="str">
        <f>INDEX(CALC_CUSTOMERS!E:E,MATCH(CALC_ORDERS!G198,CALC_CUSTOMERS!F:F,0))</f>
        <v>TUCKBOROUGH</v>
      </c>
      <c r="K198">
        <f>INDEX(Beer!C:C,MATCH(CALC_ORDERS!C198,Beer!B:B,0))</f>
        <v>1.2</v>
      </c>
      <c r="L198">
        <f t="shared" si="26"/>
        <v>8.4</v>
      </c>
      <c r="M198">
        <f t="shared" si="27"/>
        <v>0</v>
      </c>
      <c r="N198">
        <f t="shared" si="28"/>
        <v>8.4</v>
      </c>
      <c r="O198">
        <f t="shared" si="29"/>
        <v>3</v>
      </c>
      <c r="P198" t="str">
        <f t="shared" si="30"/>
        <v>T1</v>
      </c>
      <c r="Q198" t="str">
        <f t="shared" si="31"/>
        <v>M3</v>
      </c>
    </row>
    <row r="199" spans="1:17" x14ac:dyDescent="0.25">
      <c r="A199" t="str">
        <f>IF(Orders!A199="","",Orders!A199)</f>
        <v>Mme May Hairyfoot</v>
      </c>
      <c r="B199" s="4">
        <f>IF(Orders!B199="","",Orders!B199)</f>
        <v>390148</v>
      </c>
      <c r="C199" t="str">
        <f>IF(Orders!C199="","",Orders!C199)</f>
        <v>Boddingtons Bitter</v>
      </c>
      <c r="D199">
        <f>IF(Orders!D199="","",Orders!D199)</f>
        <v>13</v>
      </c>
      <c r="E199" t="str">
        <f>IF(Orders!E199="","",Orders!E199)</f>
        <v/>
      </c>
      <c r="F199" t="str">
        <f t="shared" si="24"/>
        <v>May Hairyfoot</v>
      </c>
      <c r="G199" t="str">
        <f t="shared" si="25"/>
        <v>MayHairyfoot</v>
      </c>
      <c r="H199">
        <f>COUNTIFS(CALC_CUSTOMERS!F:F,CALC_ORDERS!G199)</f>
        <v>1</v>
      </c>
      <c r="I199" t="str">
        <f>INDEX(CALC_CUSTOMERS!D:D,MATCH(CALC_ORDERS!G199,CALC_CUSTOMERS!F:F,0))</f>
        <v>The Yellow Spider Bar</v>
      </c>
      <c r="J199" t="str">
        <f>INDEX(CALC_CUSTOMERS!E:E,MATCH(CALC_ORDERS!G199,CALC_CUSTOMERS!F:F,0))</f>
        <v>STOCK</v>
      </c>
      <c r="K199">
        <f>INDEX(Beer!C:C,MATCH(CALC_ORDERS!C199,Beer!B:B,0))</f>
        <v>0.8</v>
      </c>
      <c r="L199">
        <f t="shared" si="26"/>
        <v>10.4</v>
      </c>
      <c r="M199">
        <f t="shared" si="27"/>
        <v>0</v>
      </c>
      <c r="N199">
        <f t="shared" si="28"/>
        <v>10.4</v>
      </c>
      <c r="O199">
        <f t="shared" si="29"/>
        <v>3</v>
      </c>
      <c r="P199" t="str">
        <f t="shared" si="30"/>
        <v>T1</v>
      </c>
      <c r="Q199" t="str">
        <f t="shared" si="31"/>
        <v>M3</v>
      </c>
    </row>
    <row r="200" spans="1:17" x14ac:dyDescent="0.25">
      <c r="A200" t="str">
        <f>IF(Orders!A200="","",Orders!A200)</f>
        <v>Mr Jocelin Elvellon</v>
      </c>
      <c r="B200" s="4">
        <f>IF(Orders!B200="","",Orders!B200)</f>
        <v>390148</v>
      </c>
      <c r="C200" t="str">
        <f>IF(Orders!C200="","",Orders!C200)</f>
        <v>Tennent's Lager</v>
      </c>
      <c r="D200">
        <f>IF(Orders!D200="","",Orders!D200)</f>
        <v>2</v>
      </c>
      <c r="E200" t="str">
        <f>IF(Orders!E200="","",Orders!E200)</f>
        <v/>
      </c>
      <c r="F200" t="str">
        <f t="shared" si="24"/>
        <v>Jocelin Elvellon</v>
      </c>
      <c r="G200" t="str">
        <f t="shared" si="25"/>
        <v>JocelinElvellon</v>
      </c>
      <c r="H200">
        <f>COUNTIFS(CALC_CUSTOMERS!F:F,CALC_ORDERS!G200)</f>
        <v>1</v>
      </c>
      <c r="I200" t="str">
        <f>INDEX(CALC_CUSTOMERS!D:D,MATCH(CALC_ORDERS!G200,CALC_CUSTOMERS!F:F,0))</f>
        <v>The Cold Flute Pub</v>
      </c>
      <c r="J200" t="str">
        <f>INDEX(CALC_CUSTOMERS!E:E,MATCH(CALC_ORDERS!G200,CALC_CUSTOMERS!F:F,0))</f>
        <v>GREEN HILL COUNTRY</v>
      </c>
      <c r="K200">
        <f>INDEX(Beer!C:C,MATCH(CALC_ORDERS!C200,Beer!B:B,0))</f>
        <v>0.8</v>
      </c>
      <c r="L200">
        <f t="shared" si="26"/>
        <v>1.6</v>
      </c>
      <c r="M200">
        <f t="shared" si="27"/>
        <v>0</v>
      </c>
      <c r="N200">
        <f t="shared" si="28"/>
        <v>1.6</v>
      </c>
      <c r="O200">
        <f t="shared" si="29"/>
        <v>3</v>
      </c>
      <c r="P200" t="str">
        <f t="shared" si="30"/>
        <v>T1</v>
      </c>
      <c r="Q200" t="str">
        <f t="shared" si="31"/>
        <v>M3</v>
      </c>
    </row>
    <row r="201" spans="1:17" x14ac:dyDescent="0.25">
      <c r="A201" t="str">
        <f>IF(Orders!A201="","",Orders!A201)</f>
        <v>Mr Adalolf Lothran</v>
      </c>
      <c r="B201" s="4">
        <f>IF(Orders!B201="","",Orders!B201)</f>
        <v>390148</v>
      </c>
      <c r="C201" t="str">
        <f>IF(Orders!C201="","",Orders!C201)</f>
        <v>Hofmeister Lager</v>
      </c>
      <c r="D201">
        <f>IF(Orders!D201="","",Orders!D201)</f>
        <v>1</v>
      </c>
      <c r="E201" t="str">
        <f>IF(Orders!E201="","",Orders!E201)</f>
        <v/>
      </c>
      <c r="F201" t="str">
        <f t="shared" si="24"/>
        <v>Adalolf Lothran</v>
      </c>
      <c r="G201" t="str">
        <f t="shared" si="25"/>
        <v>AdalolfLothran</v>
      </c>
      <c r="H201">
        <f>COUNTIFS(CALC_CUSTOMERS!F:F,CALC_ORDERS!G201)</f>
        <v>1</v>
      </c>
      <c r="I201" t="str">
        <f>INDEX(CALC_CUSTOMERS!D:D,MATCH(CALC_ORDERS!G201,CALC_CUSTOMERS!F:F,0))</f>
        <v>The Infamous Rat Tavern</v>
      </c>
      <c r="J201" t="str">
        <f>INDEX(CALC_CUSTOMERS!E:E,MATCH(CALC_ORDERS!G201,CALC_CUSTOMERS!F:F,0))</f>
        <v>BREE</v>
      </c>
      <c r="K201">
        <f>INDEX(Beer!C:C,MATCH(CALC_ORDERS!C201,Beer!B:B,0))</f>
        <v>1</v>
      </c>
      <c r="L201">
        <f t="shared" si="26"/>
        <v>1</v>
      </c>
      <c r="M201">
        <f t="shared" si="27"/>
        <v>0</v>
      </c>
      <c r="N201">
        <f t="shared" si="28"/>
        <v>1</v>
      </c>
      <c r="O201">
        <f t="shared" si="29"/>
        <v>3</v>
      </c>
      <c r="P201" t="str">
        <f t="shared" si="30"/>
        <v>T1</v>
      </c>
      <c r="Q201" t="str">
        <f t="shared" si="31"/>
        <v>M3</v>
      </c>
    </row>
    <row r="202" spans="1:17" x14ac:dyDescent="0.25">
      <c r="A202" t="str">
        <f>IF(Orders!A202="","",Orders!A202)</f>
        <v>Mr Godun  Sackville</v>
      </c>
      <c r="B202" s="4">
        <f>IF(Orders!B202="","",Orders!B202)</f>
        <v>390148</v>
      </c>
      <c r="C202" t="str">
        <f>IF(Orders!C202="","",Orders!C202)</f>
        <v>Hofmeister Lager</v>
      </c>
      <c r="D202">
        <f>IF(Orders!D202="","",Orders!D202)</f>
        <v>14</v>
      </c>
      <c r="E202" t="str">
        <f>IF(Orders!E202="","",Orders!E202)</f>
        <v/>
      </c>
      <c r="F202" t="str">
        <f t="shared" si="24"/>
        <v>Godun  Sackville</v>
      </c>
      <c r="G202" t="str">
        <f t="shared" si="25"/>
        <v>GodunSackville</v>
      </c>
      <c r="H202">
        <f>COUNTIFS(CALC_CUSTOMERS!F:F,CALC_ORDERS!G202)</f>
        <v>1</v>
      </c>
      <c r="I202" t="str">
        <f>INDEX(CALC_CUSTOMERS!D:D,MATCH(CALC_ORDERS!G202,CALC_CUSTOMERS!F:F,0))</f>
        <v>The Drab Mandolin Inn</v>
      </c>
      <c r="J202" t="str">
        <f>INDEX(CALC_CUSTOMERS!E:E,MATCH(CALC_ORDERS!G202,CALC_CUSTOMERS!F:F,0))</f>
        <v>THE MARISH</v>
      </c>
      <c r="K202">
        <f>INDEX(Beer!C:C,MATCH(CALC_ORDERS!C202,Beer!B:B,0))</f>
        <v>1</v>
      </c>
      <c r="L202">
        <f t="shared" si="26"/>
        <v>14</v>
      </c>
      <c r="M202">
        <f t="shared" si="27"/>
        <v>0</v>
      </c>
      <c r="N202">
        <f t="shared" si="28"/>
        <v>14</v>
      </c>
      <c r="O202">
        <f t="shared" si="29"/>
        <v>3</v>
      </c>
      <c r="P202" t="str">
        <f t="shared" si="30"/>
        <v>T1</v>
      </c>
      <c r="Q202" t="str">
        <f t="shared" si="31"/>
        <v>M3</v>
      </c>
    </row>
    <row r="203" spans="1:17" x14ac:dyDescent="0.25">
      <c r="A203" t="str">
        <f>IF(Orders!A203="","",Orders!A203)</f>
        <v>Mr Brice Grubb</v>
      </c>
      <c r="B203" s="4">
        <f>IF(Orders!B203="","",Orders!B203)</f>
        <v>390148</v>
      </c>
      <c r="C203" t="str">
        <f>IF(Orders!C203="","",Orders!C203)</f>
        <v>Newcastle Brown Ale</v>
      </c>
      <c r="D203">
        <f>IF(Orders!D203="","",Orders!D203)</f>
        <v>7</v>
      </c>
      <c r="E203" t="str">
        <f>IF(Orders!E203="","",Orders!E203)</f>
        <v/>
      </c>
      <c r="F203" t="str">
        <f t="shared" si="24"/>
        <v>Brice Grubb</v>
      </c>
      <c r="G203" t="str">
        <f t="shared" si="25"/>
        <v>BriceGrubb</v>
      </c>
      <c r="H203">
        <f>COUNTIFS(CALC_CUSTOMERS!F:F,CALC_ORDERS!G203)</f>
        <v>1</v>
      </c>
      <c r="I203" t="str">
        <f>INDEX(CALC_CUSTOMERS!D:D,MATCH(CALC_ORDERS!G203,CALC_CUSTOMERS!F:F,0))</f>
        <v>The Fascinating Snow Inn</v>
      </c>
      <c r="J203" t="str">
        <f>INDEX(CALC_CUSTOMERS!E:E,MATCH(CALC_ORDERS!G203,CALC_CUSTOMERS!F:F,0))</f>
        <v>LITTLE DELVING</v>
      </c>
      <c r="K203">
        <f>INDEX(Beer!C:C,MATCH(CALC_ORDERS!C203,Beer!B:B,0))</f>
        <v>1</v>
      </c>
      <c r="L203">
        <f t="shared" si="26"/>
        <v>7</v>
      </c>
      <c r="M203">
        <f t="shared" si="27"/>
        <v>0</v>
      </c>
      <c r="N203">
        <f t="shared" si="28"/>
        <v>7</v>
      </c>
      <c r="O203">
        <f t="shared" si="29"/>
        <v>3</v>
      </c>
      <c r="P203" t="str">
        <f t="shared" si="30"/>
        <v>T1</v>
      </c>
      <c r="Q203" t="str">
        <f t="shared" si="31"/>
        <v>M3</v>
      </c>
    </row>
    <row r="204" spans="1:17" x14ac:dyDescent="0.25">
      <c r="A204" t="str">
        <f>IF(Orders!A204="","",Orders!A204)</f>
        <v>Mme Tabitha Proudbottom</v>
      </c>
      <c r="B204" s="4">
        <f>IF(Orders!B204="","",Orders!B204)</f>
        <v>390148</v>
      </c>
      <c r="C204" t="str">
        <f>IF(Orders!C204="","",Orders!C204)</f>
        <v>Draught Bass</v>
      </c>
      <c r="D204">
        <f>IF(Orders!D204="","",Orders!D204)</f>
        <v>18</v>
      </c>
      <c r="E204" t="str">
        <f>IF(Orders!E204="","",Orders!E204)</f>
        <v/>
      </c>
      <c r="F204" t="str">
        <f t="shared" si="24"/>
        <v>Tabitha Proudbottom</v>
      </c>
      <c r="G204" t="str">
        <f t="shared" si="25"/>
        <v>TabithaProudbottom</v>
      </c>
      <c r="H204">
        <f>COUNTIFS(CALC_CUSTOMERS!F:F,CALC_ORDERS!G204)</f>
        <v>1</v>
      </c>
      <c r="I204" t="str">
        <f>INDEX(CALC_CUSTOMERS!D:D,MATCH(CALC_ORDERS!G204,CALC_CUSTOMERS!F:F,0))</f>
        <v>The Gray Reindeer Tavern</v>
      </c>
      <c r="J204" t="str">
        <f>INDEX(CALC_CUSTOMERS!E:E,MATCH(CALC_ORDERS!G204,CALC_CUSTOMERS!F:F,0))</f>
        <v>TUCKBOROUGH</v>
      </c>
      <c r="K204">
        <f>INDEX(Beer!C:C,MATCH(CALC_ORDERS!C204,Beer!B:B,0))</f>
        <v>1.2</v>
      </c>
      <c r="L204">
        <f t="shared" si="26"/>
        <v>21.599999999999998</v>
      </c>
      <c r="M204">
        <f t="shared" si="27"/>
        <v>0</v>
      </c>
      <c r="N204">
        <f t="shared" si="28"/>
        <v>21.599999999999998</v>
      </c>
      <c r="O204">
        <f t="shared" si="29"/>
        <v>3</v>
      </c>
      <c r="P204" t="str">
        <f t="shared" si="30"/>
        <v>T1</v>
      </c>
      <c r="Q204" t="str">
        <f t="shared" si="31"/>
        <v>M3</v>
      </c>
    </row>
    <row r="205" spans="1:17" x14ac:dyDescent="0.25">
      <c r="A205" t="str">
        <f>IF(Orders!A205="","",Orders!A205)</f>
        <v>Mme Cunegonde Baggins</v>
      </c>
      <c r="B205" s="4">
        <f>IF(Orders!B205="","",Orders!B205)</f>
        <v>390149</v>
      </c>
      <c r="C205" t="str">
        <f>IF(Orders!C205="","",Orders!C205)</f>
        <v>Newcastle Brown Ale</v>
      </c>
      <c r="D205">
        <f>IF(Orders!D205="","",Orders!D205)</f>
        <v>20</v>
      </c>
      <c r="E205" t="str">
        <f>IF(Orders!E205="","",Orders!E205)</f>
        <v/>
      </c>
      <c r="F205" t="str">
        <f t="shared" si="24"/>
        <v>Cunegonde Baggins</v>
      </c>
      <c r="G205" t="str">
        <f t="shared" si="25"/>
        <v>CunegondeBaggins</v>
      </c>
      <c r="H205">
        <f>COUNTIFS(CALC_CUSTOMERS!F:F,CALC_ORDERS!G205)</f>
        <v>1</v>
      </c>
      <c r="I205" t="str">
        <f>INDEX(CALC_CUSTOMERS!D:D,MATCH(CALC_ORDERS!G205,CALC_CUSTOMERS!F:F,0))</f>
        <v>The Thick Mole Inn</v>
      </c>
      <c r="J205" t="str">
        <f>INDEX(CALC_CUSTOMERS!E:E,MATCH(CALC_ORDERS!G205,CALC_CUSTOMERS!F:F,0))</f>
        <v>HOBBITTON</v>
      </c>
      <c r="K205">
        <f>INDEX(Beer!C:C,MATCH(CALC_ORDERS!C205,Beer!B:B,0))</f>
        <v>1</v>
      </c>
      <c r="L205">
        <f t="shared" si="26"/>
        <v>20</v>
      </c>
      <c r="M205">
        <f t="shared" si="27"/>
        <v>0</v>
      </c>
      <c r="N205">
        <f t="shared" si="28"/>
        <v>20</v>
      </c>
      <c r="O205">
        <f t="shared" si="29"/>
        <v>3</v>
      </c>
      <c r="P205" t="str">
        <f t="shared" si="30"/>
        <v>T1</v>
      </c>
      <c r="Q205" t="str">
        <f t="shared" si="31"/>
        <v>M3</v>
      </c>
    </row>
    <row r="206" spans="1:17" x14ac:dyDescent="0.25">
      <c r="A206" t="str">
        <f>IF(Orders!A206="","",Orders!A206)</f>
        <v>Mr Leger Proudfoot</v>
      </c>
      <c r="B206" s="4">
        <f>IF(Orders!B206="","",Orders!B206)</f>
        <v>390149</v>
      </c>
      <c r="C206" t="str">
        <f>IF(Orders!C206="","",Orders!C206)</f>
        <v>Hofmeister Lager</v>
      </c>
      <c r="D206">
        <f>IF(Orders!D206="","",Orders!D206)</f>
        <v>1</v>
      </c>
      <c r="E206" t="str">
        <f>IF(Orders!E206="","",Orders!E206)</f>
        <v/>
      </c>
      <c r="F206" t="str">
        <f t="shared" si="24"/>
        <v>Leger Proudfoot</v>
      </c>
      <c r="G206" t="str">
        <f t="shared" si="25"/>
        <v>LegerProudfoot</v>
      </c>
      <c r="H206">
        <f>COUNTIFS(CALC_CUSTOMERS!F:F,CALC_ORDERS!G206)</f>
        <v>1</v>
      </c>
      <c r="I206" t="str">
        <f>INDEX(CALC_CUSTOMERS!D:D,MATCH(CALC_ORDERS!G206,CALC_CUSTOMERS!F:F,0))</f>
        <v>The Jealous Town Bar</v>
      </c>
      <c r="J206" t="str">
        <f>INDEX(CALC_CUSTOMERS!E:E,MATCH(CALC_ORDERS!G206,CALC_CUSTOMERS!F:F,0))</f>
        <v>BUDGEFORD</v>
      </c>
      <c r="K206">
        <f>INDEX(Beer!C:C,MATCH(CALC_ORDERS!C206,Beer!B:B,0))</f>
        <v>1</v>
      </c>
      <c r="L206">
        <f t="shared" si="26"/>
        <v>1</v>
      </c>
      <c r="M206">
        <f t="shared" si="27"/>
        <v>0</v>
      </c>
      <c r="N206">
        <f t="shared" si="28"/>
        <v>1</v>
      </c>
      <c r="O206">
        <f t="shared" si="29"/>
        <v>3</v>
      </c>
      <c r="P206" t="str">
        <f t="shared" si="30"/>
        <v>T1</v>
      </c>
      <c r="Q206" t="str">
        <f t="shared" si="31"/>
        <v>M3</v>
      </c>
    </row>
    <row r="207" spans="1:17" x14ac:dyDescent="0.25">
      <c r="A207" t="str">
        <f>IF(Orders!A207="","",Orders!A207)</f>
        <v>Mlle Pamphila Proudbottom</v>
      </c>
      <c r="B207" s="4">
        <f>IF(Orders!B207="","",Orders!B207)</f>
        <v>390149</v>
      </c>
      <c r="C207" t="str">
        <f>IF(Orders!C207="","",Orders!C207)</f>
        <v>Mackeson Stout</v>
      </c>
      <c r="D207">
        <f>IF(Orders!D207="","",Orders!D207)</f>
        <v>20</v>
      </c>
      <c r="E207">
        <f>IF(Orders!E207="","",Orders!E207)</f>
        <v>0.15</v>
      </c>
      <c r="F207" t="str">
        <f t="shared" si="24"/>
        <v>Pamphila Proudbottom</v>
      </c>
      <c r="G207" t="str">
        <f t="shared" si="25"/>
        <v>PamphilaProudbottom</v>
      </c>
      <c r="H207">
        <f>COUNTIFS(CALC_CUSTOMERS!F:F,CALC_ORDERS!G207)</f>
        <v>1</v>
      </c>
      <c r="I207" t="str">
        <f>INDEX(CALC_CUSTOMERS!D:D,MATCH(CALC_ORDERS!G207,CALC_CUSTOMERS!F:F,0))</f>
        <v>The Oriental Ore Tavern</v>
      </c>
      <c r="J207" t="str">
        <f>INDEX(CALC_CUSTOMERS!E:E,MATCH(CALC_ORDERS!G207,CALC_CUSTOMERS!F:F,0))</f>
        <v>TUCKBOROUGH</v>
      </c>
      <c r="K207">
        <f>INDEX(Beer!C:C,MATCH(CALC_ORDERS!C207,Beer!B:B,0))</f>
        <v>1.5</v>
      </c>
      <c r="L207">
        <f t="shared" si="26"/>
        <v>30</v>
      </c>
      <c r="M207">
        <f t="shared" si="27"/>
        <v>4.5</v>
      </c>
      <c r="N207">
        <f t="shared" si="28"/>
        <v>25.5</v>
      </c>
      <c r="O207">
        <f t="shared" si="29"/>
        <v>3</v>
      </c>
      <c r="P207" t="str">
        <f t="shared" si="30"/>
        <v>T1</v>
      </c>
      <c r="Q207" t="str">
        <f t="shared" si="31"/>
        <v>M3</v>
      </c>
    </row>
    <row r="208" spans="1:17" x14ac:dyDescent="0.25">
      <c r="A208" t="str">
        <f>IF(Orders!A208="","",Orders!A208)</f>
        <v>Mme Diamanda Took-Took</v>
      </c>
      <c r="B208" s="4">
        <f>IF(Orders!B208="","",Orders!B208)</f>
        <v>390149</v>
      </c>
      <c r="C208" t="str">
        <f>IF(Orders!C208="","",Orders!C208)</f>
        <v>Tennent's Super</v>
      </c>
      <c r="D208">
        <f>IF(Orders!D208="","",Orders!D208)</f>
        <v>4</v>
      </c>
      <c r="E208" t="str">
        <f>IF(Orders!E208="","",Orders!E208)</f>
        <v/>
      </c>
      <c r="F208" t="str">
        <f t="shared" si="24"/>
        <v>Diamanda Took-Took</v>
      </c>
      <c r="G208" t="str">
        <f t="shared" si="25"/>
        <v>DiamandaTookTook</v>
      </c>
      <c r="H208">
        <f>COUNTIFS(CALC_CUSTOMERS!F:F,CALC_ORDERS!G208)</f>
        <v>1</v>
      </c>
      <c r="I208" t="str">
        <f>INDEX(CALC_CUSTOMERS!D:D,MATCH(CALC_ORDERS!G208,CALC_CUSTOMERS!F:F,0))</f>
        <v>The Sad River Inn</v>
      </c>
      <c r="J208" t="str">
        <f>INDEX(CALC_CUSTOMERS!E:E,MATCH(CALC_ORDERS!G208,CALC_CUSTOMERS!F:F,0))</f>
        <v>THE MARISH</v>
      </c>
      <c r="K208">
        <f>INDEX(Beer!C:C,MATCH(CALC_ORDERS!C208,Beer!B:B,0))</f>
        <v>0.9</v>
      </c>
      <c r="L208">
        <f t="shared" si="26"/>
        <v>3.6</v>
      </c>
      <c r="M208">
        <f t="shared" si="27"/>
        <v>0</v>
      </c>
      <c r="N208">
        <f t="shared" si="28"/>
        <v>3.6</v>
      </c>
      <c r="O208">
        <f t="shared" si="29"/>
        <v>3</v>
      </c>
      <c r="P208" t="str">
        <f t="shared" si="30"/>
        <v>T1</v>
      </c>
      <c r="Q208" t="str">
        <f t="shared" si="31"/>
        <v>M3</v>
      </c>
    </row>
    <row r="209" spans="1:17" x14ac:dyDescent="0.25">
      <c r="A209" t="str">
        <f>IF(Orders!A209="","",Orders!A209)</f>
        <v>Mme Rotrud Headstrong</v>
      </c>
      <c r="B209" s="4">
        <f>IF(Orders!B209="","",Orders!B209)</f>
        <v>390149</v>
      </c>
      <c r="C209" t="str">
        <f>IF(Orders!C209="","",Orders!C209)</f>
        <v>Draught Bass</v>
      </c>
      <c r="D209">
        <f>IF(Orders!D209="","",Orders!D209)</f>
        <v>6</v>
      </c>
      <c r="E209" t="str">
        <f>IF(Orders!E209="","",Orders!E209)</f>
        <v/>
      </c>
      <c r="F209" t="str">
        <f t="shared" si="24"/>
        <v>Rotrud Headstrong</v>
      </c>
      <c r="G209" t="str">
        <f t="shared" si="25"/>
        <v>RotrudHeadstrong</v>
      </c>
      <c r="H209">
        <f>COUNTIFS(CALC_CUSTOMERS!F:F,CALC_ORDERS!G209)</f>
        <v>1</v>
      </c>
      <c r="I209" t="str">
        <f>INDEX(CALC_CUSTOMERS!D:D,MATCH(CALC_ORDERS!G209,CALC_CUSTOMERS!F:F,0))</f>
        <v>The Good Ice</v>
      </c>
      <c r="J209" t="str">
        <f>INDEX(CALC_CUSTOMERS!E:E,MATCH(CALC_ORDERS!G209,CALC_CUSTOMERS!F:F,0))</f>
        <v>BREE</v>
      </c>
      <c r="K209">
        <f>INDEX(Beer!C:C,MATCH(CALC_ORDERS!C209,Beer!B:B,0))</f>
        <v>1.2</v>
      </c>
      <c r="L209">
        <f t="shared" si="26"/>
        <v>7.1999999999999993</v>
      </c>
      <c r="M209">
        <f t="shared" si="27"/>
        <v>0</v>
      </c>
      <c r="N209">
        <f t="shared" si="28"/>
        <v>7.1999999999999993</v>
      </c>
      <c r="O209">
        <f t="shared" si="29"/>
        <v>3</v>
      </c>
      <c r="P209" t="str">
        <f t="shared" si="30"/>
        <v>T1</v>
      </c>
      <c r="Q209" t="str">
        <f t="shared" si="31"/>
        <v>M3</v>
      </c>
    </row>
    <row r="210" spans="1:17" x14ac:dyDescent="0.25">
      <c r="A210" t="str">
        <f>IF(Orders!A210="","",Orders!A210)</f>
        <v>Mr Isembold Goodchild</v>
      </c>
      <c r="B210" s="4">
        <f>IF(Orders!B210="","",Orders!B210)</f>
        <v>390149</v>
      </c>
      <c r="C210" t="str">
        <f>IF(Orders!C210="","",Orders!C210)</f>
        <v>Old Speckled Hen</v>
      </c>
      <c r="D210">
        <f>IF(Orders!D210="","",Orders!D210)</f>
        <v>9</v>
      </c>
      <c r="E210">
        <f>IF(Orders!E210="","",Orders!E210)</f>
        <v>0.12</v>
      </c>
      <c r="F210" t="str">
        <f t="shared" si="24"/>
        <v>Isembold Goodchild</v>
      </c>
      <c r="G210" t="str">
        <f t="shared" si="25"/>
        <v>IsemboldGoodchild</v>
      </c>
      <c r="H210">
        <f>COUNTIFS(CALC_CUSTOMERS!F:F,CALC_ORDERS!G210)</f>
        <v>1</v>
      </c>
      <c r="I210" t="str">
        <f>INDEX(CALC_CUSTOMERS!D:D,MATCH(CALC_ORDERS!G210,CALC_CUSTOMERS!F:F,0))</f>
        <v>The Slippery Trombone</v>
      </c>
      <c r="J210" t="str">
        <f>INDEX(CALC_CUSTOMERS!E:E,MATCH(CALC_ORDERS!G210,CALC_CUSTOMERS!F:F,0))</f>
        <v>HOBBITTON</v>
      </c>
      <c r="K210">
        <f>INDEX(Beer!C:C,MATCH(CALC_ORDERS!C210,Beer!B:B,0))</f>
        <v>1.1000000000000001</v>
      </c>
      <c r="L210">
        <f t="shared" si="26"/>
        <v>9.9</v>
      </c>
      <c r="M210">
        <f t="shared" si="27"/>
        <v>1.1879999999999999</v>
      </c>
      <c r="N210">
        <f t="shared" si="28"/>
        <v>8.7119999999999997</v>
      </c>
      <c r="O210">
        <f t="shared" si="29"/>
        <v>3</v>
      </c>
      <c r="P210" t="str">
        <f t="shared" si="30"/>
        <v>T1</v>
      </c>
      <c r="Q210" t="str">
        <f t="shared" si="31"/>
        <v>M3</v>
      </c>
    </row>
    <row r="211" spans="1:17" x14ac:dyDescent="0.25">
      <c r="A211" t="str">
        <f>IF(Orders!A211="","",Orders!A211)</f>
        <v>Mlle Andrea Banks</v>
      </c>
      <c r="B211" s="4">
        <f>IF(Orders!B211="","",Orders!B211)</f>
        <v>390150</v>
      </c>
      <c r="C211" t="str">
        <f>IF(Orders!C211="","",Orders!C211)</f>
        <v>Tennent's Lager</v>
      </c>
      <c r="D211">
        <f>IF(Orders!D211="","",Orders!D211)</f>
        <v>12</v>
      </c>
      <c r="E211" t="str">
        <f>IF(Orders!E211="","",Orders!E211)</f>
        <v/>
      </c>
      <c r="F211" t="str">
        <f t="shared" si="24"/>
        <v>Andrea Banks</v>
      </c>
      <c r="G211" t="str">
        <f t="shared" si="25"/>
        <v>AndreaBanks</v>
      </c>
      <c r="H211">
        <f>COUNTIFS(CALC_CUSTOMERS!F:F,CALC_ORDERS!G211)</f>
        <v>1</v>
      </c>
      <c r="I211" t="str">
        <f>INDEX(CALC_CUSTOMERS!D:D,MATCH(CALC_ORDERS!G211,CALC_CUSTOMERS!F:F,0))</f>
        <v>The Singing Fox Pub</v>
      </c>
      <c r="J211" t="str">
        <f>INDEX(CALC_CUSTOMERS!E:E,MATCH(CALC_ORDERS!G211,CALC_CUSTOMERS!F:F,0))</f>
        <v>GREENFIELDS</v>
      </c>
      <c r="K211">
        <f>INDEX(Beer!C:C,MATCH(CALC_ORDERS!C211,Beer!B:B,0))</f>
        <v>0.8</v>
      </c>
      <c r="L211">
        <f t="shared" si="26"/>
        <v>9.6000000000000014</v>
      </c>
      <c r="M211">
        <f t="shared" si="27"/>
        <v>0</v>
      </c>
      <c r="N211">
        <f t="shared" si="28"/>
        <v>9.6000000000000014</v>
      </c>
      <c r="O211">
        <f t="shared" si="29"/>
        <v>3</v>
      </c>
      <c r="P211" t="str">
        <f t="shared" si="30"/>
        <v>T1</v>
      </c>
      <c r="Q211" t="str">
        <f t="shared" si="31"/>
        <v>M3</v>
      </c>
    </row>
    <row r="212" spans="1:17" x14ac:dyDescent="0.25">
      <c r="A212" t="str">
        <f>IF(Orders!A212="","",Orders!A212)</f>
        <v>Mlle Esmeralda Goldworthy</v>
      </c>
      <c r="B212" s="4">
        <f>IF(Orders!B212="","",Orders!B212)</f>
        <v>390151</v>
      </c>
      <c r="C212" t="str">
        <f>IF(Orders!C212="","",Orders!C212)</f>
        <v>Tennent's Super</v>
      </c>
      <c r="D212">
        <f>IF(Orders!D212="","",Orders!D212)</f>
        <v>14</v>
      </c>
      <c r="E212" t="str">
        <f>IF(Orders!E212="","",Orders!E212)</f>
        <v/>
      </c>
      <c r="F212" t="str">
        <f t="shared" si="24"/>
        <v>Esmeralda Goldworthy</v>
      </c>
      <c r="G212" t="str">
        <f t="shared" si="25"/>
        <v>EsmeraldaGoldworthy</v>
      </c>
      <c r="H212">
        <f>COUNTIFS(CALC_CUSTOMERS!F:F,CALC_ORDERS!G212)</f>
        <v>1</v>
      </c>
      <c r="I212" t="str">
        <f>INDEX(CALC_CUSTOMERS!D:D,MATCH(CALC_ORDERS!G212,CALC_CUSTOMERS!F:F,0))</f>
        <v>The Quack Banjo Bar</v>
      </c>
      <c r="J212" t="str">
        <f>INDEX(CALC_CUSTOMERS!E:E,MATCH(CALC_ORDERS!G212,CALC_CUSTOMERS!F:F,0))</f>
        <v>HOBBITTON</v>
      </c>
      <c r="K212">
        <f>INDEX(Beer!C:C,MATCH(CALC_ORDERS!C212,Beer!B:B,0))</f>
        <v>0.9</v>
      </c>
      <c r="L212">
        <f t="shared" si="26"/>
        <v>12.6</v>
      </c>
      <c r="M212">
        <f t="shared" si="27"/>
        <v>0</v>
      </c>
      <c r="N212">
        <f t="shared" si="28"/>
        <v>12.6</v>
      </c>
      <c r="O212">
        <f t="shared" si="29"/>
        <v>3</v>
      </c>
      <c r="P212" t="str">
        <f t="shared" si="30"/>
        <v>T1</v>
      </c>
      <c r="Q212" t="str">
        <f t="shared" si="31"/>
        <v>M3</v>
      </c>
    </row>
    <row r="213" spans="1:17" x14ac:dyDescent="0.25">
      <c r="A213" t="str">
        <f>IF(Orders!A213="","",Orders!A213)</f>
        <v>Mlle Selina Goodwort</v>
      </c>
      <c r="B213" s="4">
        <f>IF(Orders!B213="","",Orders!B213)</f>
        <v>390151</v>
      </c>
      <c r="C213" t="str">
        <f>IF(Orders!C213="","",Orders!C213)</f>
        <v>Foster's Lager</v>
      </c>
      <c r="D213">
        <f>IF(Orders!D213="","",Orders!D213)</f>
        <v>5</v>
      </c>
      <c r="E213" t="str">
        <f>IF(Orders!E213="","",Orders!E213)</f>
        <v/>
      </c>
      <c r="F213" t="str">
        <f t="shared" si="24"/>
        <v>Selina Goodwort</v>
      </c>
      <c r="G213" t="str">
        <f t="shared" si="25"/>
        <v>SelinaGoodwort</v>
      </c>
      <c r="H213">
        <f>COUNTIFS(CALC_CUSTOMERS!F:F,CALC_ORDERS!G213)</f>
        <v>1</v>
      </c>
      <c r="I213" t="str">
        <f>INDEX(CALC_CUSTOMERS!D:D,MATCH(CALC_ORDERS!G213,CALC_CUSTOMERS!F:F,0))</f>
        <v>The Mysterious Canary Pub</v>
      </c>
      <c r="J213" t="str">
        <f>INDEX(CALC_CUSTOMERS!E:E,MATCH(CALC_ORDERS!G213,CALC_CUSTOMERS!F:F,0))</f>
        <v>GREENFIELDS</v>
      </c>
      <c r="K213">
        <f>INDEX(Beer!C:C,MATCH(CALC_ORDERS!C213,Beer!B:B,0))</f>
        <v>0.7</v>
      </c>
      <c r="L213">
        <f t="shared" si="26"/>
        <v>3.5</v>
      </c>
      <c r="M213">
        <f t="shared" si="27"/>
        <v>0</v>
      </c>
      <c r="N213">
        <f t="shared" si="28"/>
        <v>3.5</v>
      </c>
      <c r="O213">
        <f t="shared" si="29"/>
        <v>3</v>
      </c>
      <c r="P213" t="str">
        <f t="shared" si="30"/>
        <v>T1</v>
      </c>
      <c r="Q213" t="str">
        <f t="shared" si="31"/>
        <v>M3</v>
      </c>
    </row>
    <row r="214" spans="1:17" x14ac:dyDescent="0.25">
      <c r="A214" t="str">
        <f>IF(Orders!A214="","",Orders!A214)</f>
        <v>Mme Alyssa Boulderhill</v>
      </c>
      <c r="B214" s="4">
        <f>IF(Orders!B214="","",Orders!B214)</f>
        <v>390151</v>
      </c>
      <c r="C214" t="str">
        <f>IF(Orders!C214="","",Orders!C214)</f>
        <v>Foster's Lager</v>
      </c>
      <c r="D214">
        <f>IF(Orders!D214="","",Orders!D214)</f>
        <v>16</v>
      </c>
      <c r="E214" t="str">
        <f>IF(Orders!E214="","",Orders!E214)</f>
        <v/>
      </c>
      <c r="F214" t="str">
        <f t="shared" si="24"/>
        <v>Alyssa Boulderhill</v>
      </c>
      <c r="G214" t="str">
        <f t="shared" si="25"/>
        <v>AlyssaBoulderhill</v>
      </c>
      <c r="H214">
        <f>COUNTIFS(CALC_CUSTOMERS!F:F,CALC_ORDERS!G214)</f>
        <v>1</v>
      </c>
      <c r="I214" t="str">
        <f>INDEX(CALC_CUSTOMERS!D:D,MATCH(CALC_ORDERS!G214,CALC_CUSTOMERS!F:F,0))</f>
        <v>The Long Stick</v>
      </c>
      <c r="J214" t="str">
        <f>INDEX(CALC_CUSTOMERS!E:E,MATCH(CALC_ORDERS!G214,CALC_CUSTOMERS!F:F,0))</f>
        <v>STOCK</v>
      </c>
      <c r="K214">
        <f>INDEX(Beer!C:C,MATCH(CALC_ORDERS!C214,Beer!B:B,0))</f>
        <v>0.7</v>
      </c>
      <c r="L214">
        <f t="shared" si="26"/>
        <v>11.2</v>
      </c>
      <c r="M214">
        <f t="shared" si="27"/>
        <v>0</v>
      </c>
      <c r="N214">
        <f t="shared" si="28"/>
        <v>11.2</v>
      </c>
      <c r="O214">
        <f t="shared" si="29"/>
        <v>3</v>
      </c>
      <c r="P214" t="str">
        <f t="shared" si="30"/>
        <v>T1</v>
      </c>
      <c r="Q214" t="str">
        <f t="shared" si="31"/>
        <v>M3</v>
      </c>
    </row>
    <row r="215" spans="1:17" x14ac:dyDescent="0.25">
      <c r="A215" t="str">
        <f>IF(Orders!A215="","",Orders!A215)</f>
        <v>Mr Lambert Underburrow</v>
      </c>
      <c r="B215" s="4">
        <f>IF(Orders!B215="","",Orders!B215)</f>
        <v>390151</v>
      </c>
      <c r="C215" t="str">
        <f>IF(Orders!C215="","",Orders!C215)</f>
        <v>Mackeson Stout</v>
      </c>
      <c r="D215">
        <f>IF(Orders!D215="","",Orders!D215)</f>
        <v>16</v>
      </c>
      <c r="E215" t="str">
        <f>IF(Orders!E215="","",Orders!E215)</f>
        <v/>
      </c>
      <c r="F215" t="str">
        <f t="shared" si="24"/>
        <v>Lambert Underburrow</v>
      </c>
      <c r="G215" t="str">
        <f t="shared" si="25"/>
        <v>LambertUnderburrow</v>
      </c>
      <c r="H215">
        <f>COUNTIFS(CALC_CUSTOMERS!F:F,CALC_ORDERS!G215)</f>
        <v>1</v>
      </c>
      <c r="I215" t="str">
        <f>INDEX(CALC_CUSTOMERS!D:D,MATCH(CALC_ORDERS!G215,CALC_CUSTOMERS!F:F,0))</f>
        <v>The Bumpy Battleaxe</v>
      </c>
      <c r="J215" t="str">
        <f>INDEX(CALC_CUSTOMERS!E:E,MATCH(CALC_ORDERS!G215,CALC_CUSTOMERS!F:F,0))</f>
        <v>BROKENBORINGS</v>
      </c>
      <c r="K215">
        <f>INDEX(Beer!C:C,MATCH(CALC_ORDERS!C215,Beer!B:B,0))</f>
        <v>1.5</v>
      </c>
      <c r="L215">
        <f t="shared" si="26"/>
        <v>24</v>
      </c>
      <c r="M215">
        <f t="shared" si="27"/>
        <v>0</v>
      </c>
      <c r="N215">
        <f t="shared" si="28"/>
        <v>24</v>
      </c>
      <c r="O215">
        <f t="shared" si="29"/>
        <v>3</v>
      </c>
      <c r="P215" t="str">
        <f t="shared" si="30"/>
        <v>T1</v>
      </c>
      <c r="Q215" t="str">
        <f t="shared" si="31"/>
        <v>M3</v>
      </c>
    </row>
    <row r="216" spans="1:17" x14ac:dyDescent="0.25">
      <c r="A216" t="str">
        <f>IF(Orders!A216="","",Orders!A216)</f>
        <v>Mlle Daisy Knotwise</v>
      </c>
      <c r="B216" s="4">
        <f>IF(Orders!B216="","",Orders!B216)</f>
        <v>390152</v>
      </c>
      <c r="C216" t="str">
        <f>IF(Orders!C216="","",Orders!C216)</f>
        <v>Tennent's Lager</v>
      </c>
      <c r="D216">
        <f>IF(Orders!D216="","",Orders!D216)</f>
        <v>18</v>
      </c>
      <c r="E216" t="str">
        <f>IF(Orders!E216="","",Orders!E216)</f>
        <v/>
      </c>
      <c r="F216" t="str">
        <f t="shared" si="24"/>
        <v>Daisy Knotwise</v>
      </c>
      <c r="G216" t="str">
        <f t="shared" si="25"/>
        <v>DaisyKnotwise</v>
      </c>
      <c r="H216">
        <f>COUNTIFS(CALC_CUSTOMERS!F:F,CALC_ORDERS!G216)</f>
        <v>1</v>
      </c>
      <c r="I216" t="str">
        <f>INDEX(CALC_CUSTOMERS!D:D,MATCH(CALC_ORDERS!G216,CALC_CUSTOMERS!F:F,0))</f>
        <v>The Opposite Raccoon Bar</v>
      </c>
      <c r="J216" t="str">
        <f>INDEX(CALC_CUSTOMERS!E:E,MATCH(CALC_ORDERS!G216,CALC_CUSTOMERS!F:F,0))</f>
        <v>BROKENBORINGS</v>
      </c>
      <c r="K216">
        <f>INDEX(Beer!C:C,MATCH(CALC_ORDERS!C216,Beer!B:B,0))</f>
        <v>0.8</v>
      </c>
      <c r="L216">
        <f t="shared" si="26"/>
        <v>14.4</v>
      </c>
      <c r="M216">
        <f t="shared" si="27"/>
        <v>0</v>
      </c>
      <c r="N216">
        <f t="shared" si="28"/>
        <v>14.4</v>
      </c>
      <c r="O216">
        <f t="shared" si="29"/>
        <v>3</v>
      </c>
      <c r="P216" t="str">
        <f t="shared" si="30"/>
        <v>T1</v>
      </c>
      <c r="Q216" t="str">
        <f t="shared" si="31"/>
        <v>M3</v>
      </c>
    </row>
    <row r="217" spans="1:17" x14ac:dyDescent="0.25">
      <c r="A217" t="str">
        <f>IF(Orders!A217="","",Orders!A217)</f>
        <v>Mme Jenna Galbassi</v>
      </c>
      <c r="B217" s="4">
        <f>IF(Orders!B217="","",Orders!B217)</f>
        <v>390152</v>
      </c>
      <c r="C217" t="str">
        <f>IF(Orders!C217="","",Orders!C217)</f>
        <v>Foster's Lager</v>
      </c>
      <c r="D217">
        <f>IF(Orders!D217="","",Orders!D217)</f>
        <v>19</v>
      </c>
      <c r="E217" t="str">
        <f>IF(Orders!E217="","",Orders!E217)</f>
        <v/>
      </c>
      <c r="F217" t="str">
        <f t="shared" si="24"/>
        <v>Jenna Galbassi</v>
      </c>
      <c r="G217" t="str">
        <f t="shared" si="25"/>
        <v>JennaGalbassi</v>
      </c>
      <c r="H217">
        <f>COUNTIFS(CALC_CUSTOMERS!F:F,CALC_ORDERS!G217)</f>
        <v>1</v>
      </c>
      <c r="I217" t="str">
        <f>INDEX(CALC_CUSTOMERS!D:D,MATCH(CALC_ORDERS!G217,CALC_CUSTOMERS!F:F,0))</f>
        <v>The Jaded Ants Bar</v>
      </c>
      <c r="J217" t="str">
        <f>INDEX(CALC_CUSTOMERS!E:E,MATCH(CALC_ORDERS!G217,CALC_CUSTOMERS!F:F,0))</f>
        <v>LITTLE DELVING</v>
      </c>
      <c r="K217">
        <f>INDEX(Beer!C:C,MATCH(CALC_ORDERS!C217,Beer!B:B,0))</f>
        <v>0.7</v>
      </c>
      <c r="L217">
        <f t="shared" si="26"/>
        <v>13.299999999999999</v>
      </c>
      <c r="M217">
        <f t="shared" si="27"/>
        <v>0</v>
      </c>
      <c r="N217">
        <f t="shared" si="28"/>
        <v>13.299999999999999</v>
      </c>
      <c r="O217">
        <f t="shared" si="29"/>
        <v>3</v>
      </c>
      <c r="P217" t="str">
        <f t="shared" si="30"/>
        <v>T1</v>
      </c>
      <c r="Q217" t="str">
        <f t="shared" si="31"/>
        <v>M3</v>
      </c>
    </row>
    <row r="218" spans="1:17" x14ac:dyDescent="0.25">
      <c r="A218" t="str">
        <f>IF(Orders!A218="","",Orders!A218)</f>
        <v>Mr Godun  Sackville</v>
      </c>
      <c r="B218" s="4">
        <f>IF(Orders!B218="","",Orders!B218)</f>
        <v>390152</v>
      </c>
      <c r="C218" t="str">
        <f>IF(Orders!C218="","",Orders!C218)</f>
        <v>Draught Bass</v>
      </c>
      <c r="D218">
        <f>IF(Orders!D218="","",Orders!D218)</f>
        <v>1</v>
      </c>
      <c r="E218" t="str">
        <f>IF(Orders!E218="","",Orders!E218)</f>
        <v/>
      </c>
      <c r="F218" t="str">
        <f t="shared" si="24"/>
        <v>Godun  Sackville</v>
      </c>
      <c r="G218" t="str">
        <f t="shared" si="25"/>
        <v>GodunSackville</v>
      </c>
      <c r="H218">
        <f>COUNTIFS(CALC_CUSTOMERS!F:F,CALC_ORDERS!G218)</f>
        <v>1</v>
      </c>
      <c r="I218" t="str">
        <f>INDEX(CALC_CUSTOMERS!D:D,MATCH(CALC_ORDERS!G218,CALC_CUSTOMERS!F:F,0))</f>
        <v>The Drab Mandolin Inn</v>
      </c>
      <c r="J218" t="str">
        <f>INDEX(CALC_CUSTOMERS!E:E,MATCH(CALC_ORDERS!G218,CALC_CUSTOMERS!F:F,0))</f>
        <v>THE MARISH</v>
      </c>
      <c r="K218">
        <f>INDEX(Beer!C:C,MATCH(CALC_ORDERS!C218,Beer!B:B,0))</f>
        <v>1.2</v>
      </c>
      <c r="L218">
        <f t="shared" si="26"/>
        <v>1.2</v>
      </c>
      <c r="M218">
        <f t="shared" si="27"/>
        <v>0</v>
      </c>
      <c r="N218">
        <f t="shared" si="28"/>
        <v>1.2</v>
      </c>
      <c r="O218">
        <f t="shared" si="29"/>
        <v>3</v>
      </c>
      <c r="P218" t="str">
        <f t="shared" si="30"/>
        <v>T1</v>
      </c>
      <c r="Q218" t="str">
        <f t="shared" si="31"/>
        <v>M3</v>
      </c>
    </row>
    <row r="219" spans="1:17" x14ac:dyDescent="0.25">
      <c r="A219" t="str">
        <f>IF(Orders!A219="","",Orders!A219)</f>
        <v>Mr Ted Gamgee</v>
      </c>
      <c r="B219" s="4">
        <f>IF(Orders!B219="","",Orders!B219)</f>
        <v>390152</v>
      </c>
      <c r="C219" t="str">
        <f>IF(Orders!C219="","",Orders!C219)</f>
        <v>Mackeson Stout</v>
      </c>
      <c r="D219">
        <f>IF(Orders!D219="","",Orders!D219)</f>
        <v>12</v>
      </c>
      <c r="E219" t="str">
        <f>IF(Orders!E219="","",Orders!E219)</f>
        <v/>
      </c>
      <c r="F219" t="str">
        <f t="shared" si="24"/>
        <v>Ted Gamgee</v>
      </c>
      <c r="G219" t="str">
        <f t="shared" si="25"/>
        <v>TedGamgee</v>
      </c>
      <c r="H219">
        <f>COUNTIFS(CALC_CUSTOMERS!F:F,CALC_ORDERS!G219)</f>
        <v>1</v>
      </c>
      <c r="I219" t="str">
        <f>INDEX(CALC_CUSTOMERS!D:D,MATCH(CALC_ORDERS!G219,CALC_CUSTOMERS!F:F,0))</f>
        <v>The Jolly Mice Pub</v>
      </c>
      <c r="J219" t="str">
        <f>INDEX(CALC_CUSTOMERS!E:E,MATCH(CALC_ORDERS!G219,CALC_CUSTOMERS!F:F,0))</f>
        <v>BUCKLAND</v>
      </c>
      <c r="K219">
        <f>INDEX(Beer!C:C,MATCH(CALC_ORDERS!C219,Beer!B:B,0))</f>
        <v>1.5</v>
      </c>
      <c r="L219">
        <f t="shared" si="26"/>
        <v>18</v>
      </c>
      <c r="M219">
        <f t="shared" si="27"/>
        <v>0</v>
      </c>
      <c r="N219">
        <f t="shared" si="28"/>
        <v>18</v>
      </c>
      <c r="O219">
        <f t="shared" si="29"/>
        <v>3</v>
      </c>
      <c r="P219" t="str">
        <f t="shared" si="30"/>
        <v>T1</v>
      </c>
      <c r="Q219" t="str">
        <f t="shared" si="31"/>
        <v>M3</v>
      </c>
    </row>
    <row r="220" spans="1:17" x14ac:dyDescent="0.25">
      <c r="A220" t="str">
        <f>IF(Orders!A220="","",Orders!A220)</f>
        <v>Mr Bruno Headstrong</v>
      </c>
      <c r="B220" s="4">
        <f>IF(Orders!B220="","",Orders!B220)</f>
        <v>390152</v>
      </c>
      <c r="C220" t="str">
        <f>IF(Orders!C220="","",Orders!C220)</f>
        <v>Old Speckled Hen</v>
      </c>
      <c r="D220">
        <f>IF(Orders!D220="","",Orders!D220)</f>
        <v>6</v>
      </c>
      <c r="E220">
        <f>IF(Orders!E220="","",Orders!E220)</f>
        <v>0.12</v>
      </c>
      <c r="F220" t="str">
        <f t="shared" si="24"/>
        <v>Bruno Headstrong</v>
      </c>
      <c r="G220" t="str">
        <f t="shared" si="25"/>
        <v>BrunoHeadstrong</v>
      </c>
      <c r="H220">
        <f>COUNTIFS(CALC_CUSTOMERS!F:F,CALC_ORDERS!G220)</f>
        <v>1</v>
      </c>
      <c r="I220" t="str">
        <f>INDEX(CALC_CUSTOMERS!D:D,MATCH(CALC_ORDERS!G220,CALC_CUSTOMERS!F:F,0))</f>
        <v>The Dire Captain Inn</v>
      </c>
      <c r="J220" t="str">
        <f>INDEX(CALC_CUSTOMERS!E:E,MATCH(CALC_ORDERS!G220,CALC_CUSTOMERS!F:F,0))</f>
        <v>HOBBITTON</v>
      </c>
      <c r="K220">
        <f>INDEX(Beer!C:C,MATCH(CALC_ORDERS!C220,Beer!B:B,0))</f>
        <v>1.1000000000000001</v>
      </c>
      <c r="L220">
        <f t="shared" si="26"/>
        <v>6.6000000000000005</v>
      </c>
      <c r="M220">
        <f t="shared" si="27"/>
        <v>0.79200000000000004</v>
      </c>
      <c r="N220">
        <f t="shared" si="28"/>
        <v>5.8080000000000007</v>
      </c>
      <c r="O220">
        <f t="shared" si="29"/>
        <v>3</v>
      </c>
      <c r="P220" t="str">
        <f t="shared" si="30"/>
        <v>T1</v>
      </c>
      <c r="Q220" t="str">
        <f t="shared" si="31"/>
        <v>M3</v>
      </c>
    </row>
    <row r="221" spans="1:17" x14ac:dyDescent="0.25">
      <c r="A221" t="str">
        <f>IF(Orders!A221="","",Orders!A221)</f>
        <v>Mr Ingund Pott</v>
      </c>
      <c r="B221" s="4">
        <f>IF(Orders!B221="","",Orders!B221)</f>
        <v>390154</v>
      </c>
      <c r="C221" t="str">
        <f>IF(Orders!C221="","",Orders!C221)</f>
        <v>Mackeson Stout</v>
      </c>
      <c r="D221">
        <f>IF(Orders!D221="","",Orders!D221)</f>
        <v>16</v>
      </c>
      <c r="E221" t="str">
        <f>IF(Orders!E221="","",Orders!E221)</f>
        <v/>
      </c>
      <c r="F221" t="str">
        <f t="shared" si="24"/>
        <v>Ingund Pott</v>
      </c>
      <c r="G221" t="str">
        <f t="shared" si="25"/>
        <v>IngundPott</v>
      </c>
      <c r="H221">
        <f>COUNTIFS(CALC_CUSTOMERS!F:F,CALC_ORDERS!G221)</f>
        <v>1</v>
      </c>
      <c r="I221" t="str">
        <f>INDEX(CALC_CUSTOMERS!D:D,MATCH(CALC_ORDERS!G221,CALC_CUSTOMERS!F:F,0))</f>
        <v>The Pointless Snapdragon Tavern</v>
      </c>
      <c r="J221" t="str">
        <f>INDEX(CALC_CUSTOMERS!E:E,MATCH(CALC_ORDERS!G221,CALC_CUSTOMERS!F:F,0))</f>
        <v>HOBBITTON</v>
      </c>
      <c r="K221">
        <f>INDEX(Beer!C:C,MATCH(CALC_ORDERS!C221,Beer!B:B,0))</f>
        <v>1.5</v>
      </c>
      <c r="L221">
        <f t="shared" si="26"/>
        <v>24</v>
      </c>
      <c r="M221">
        <f t="shared" si="27"/>
        <v>0</v>
      </c>
      <c r="N221">
        <f t="shared" si="28"/>
        <v>24</v>
      </c>
      <c r="O221">
        <f t="shared" si="29"/>
        <v>3</v>
      </c>
      <c r="P221" t="str">
        <f t="shared" si="30"/>
        <v>T1</v>
      </c>
      <c r="Q221" t="str">
        <f t="shared" si="31"/>
        <v>M3</v>
      </c>
    </row>
    <row r="222" spans="1:17" x14ac:dyDescent="0.25">
      <c r="A222" t="str">
        <f>IF(Orders!A222="","",Orders!A222)</f>
        <v>Mme Pansy Labingi</v>
      </c>
      <c r="B222" s="4">
        <f>IF(Orders!B222="","",Orders!B222)</f>
        <v>390154</v>
      </c>
      <c r="C222" t="str">
        <f>IF(Orders!C222="","",Orders!C222)</f>
        <v>McEwan's</v>
      </c>
      <c r="D222">
        <f>IF(Orders!D222="","",Orders!D222)</f>
        <v>11</v>
      </c>
      <c r="E222" t="str">
        <f>IF(Orders!E222="","",Orders!E222)</f>
        <v/>
      </c>
      <c r="F222" t="str">
        <f t="shared" si="24"/>
        <v>Pansy Labingi</v>
      </c>
      <c r="G222" t="str">
        <f t="shared" si="25"/>
        <v>PansyLabingi</v>
      </c>
      <c r="H222">
        <f>COUNTIFS(CALC_CUSTOMERS!F:F,CALC_ORDERS!G222)</f>
        <v>1</v>
      </c>
      <c r="I222" t="str">
        <f>INDEX(CALC_CUSTOMERS!D:D,MATCH(CALC_ORDERS!G222,CALC_CUSTOMERS!F:F,0))</f>
        <v>The Clumsy City</v>
      </c>
      <c r="J222" t="str">
        <f>INDEX(CALC_CUSTOMERS!E:E,MATCH(CALC_ORDERS!G222,CALC_CUSTOMERS!F:F,0))</f>
        <v>THE HILL</v>
      </c>
      <c r="K222">
        <f>INDEX(Beer!C:C,MATCH(CALC_ORDERS!C222,Beer!B:B,0))</f>
        <v>1</v>
      </c>
      <c r="L222">
        <f t="shared" si="26"/>
        <v>11</v>
      </c>
      <c r="M222">
        <f t="shared" si="27"/>
        <v>0</v>
      </c>
      <c r="N222">
        <f t="shared" si="28"/>
        <v>11</v>
      </c>
      <c r="O222">
        <f t="shared" si="29"/>
        <v>3</v>
      </c>
      <c r="P222" t="str">
        <f t="shared" si="30"/>
        <v>T1</v>
      </c>
      <c r="Q222" t="str">
        <f t="shared" si="31"/>
        <v>M3</v>
      </c>
    </row>
    <row r="223" spans="1:17" x14ac:dyDescent="0.25">
      <c r="A223" t="str">
        <f>IF(Orders!A223="","",Orders!A223)</f>
        <v>Mme May Hairyfoot</v>
      </c>
      <c r="B223" s="4">
        <f>IF(Orders!B223="","",Orders!B223)</f>
        <v>390155</v>
      </c>
      <c r="C223" t="str">
        <f>IF(Orders!C223="","",Orders!C223)</f>
        <v>Hofmeister Lager</v>
      </c>
      <c r="D223">
        <f>IF(Orders!D223="","",Orders!D223)</f>
        <v>15</v>
      </c>
      <c r="E223" t="str">
        <f>IF(Orders!E223="","",Orders!E223)</f>
        <v/>
      </c>
      <c r="F223" t="str">
        <f t="shared" si="24"/>
        <v>May Hairyfoot</v>
      </c>
      <c r="G223" t="str">
        <f t="shared" si="25"/>
        <v>MayHairyfoot</v>
      </c>
      <c r="H223">
        <f>COUNTIFS(CALC_CUSTOMERS!F:F,CALC_ORDERS!G223)</f>
        <v>1</v>
      </c>
      <c r="I223" t="str">
        <f>INDEX(CALC_CUSTOMERS!D:D,MATCH(CALC_ORDERS!G223,CALC_CUSTOMERS!F:F,0))</f>
        <v>The Yellow Spider Bar</v>
      </c>
      <c r="J223" t="str">
        <f>INDEX(CALC_CUSTOMERS!E:E,MATCH(CALC_ORDERS!G223,CALC_CUSTOMERS!F:F,0))</f>
        <v>STOCK</v>
      </c>
      <c r="K223">
        <f>INDEX(Beer!C:C,MATCH(CALC_ORDERS!C223,Beer!B:B,0))</f>
        <v>1</v>
      </c>
      <c r="L223">
        <f t="shared" si="26"/>
        <v>15</v>
      </c>
      <c r="M223">
        <f t="shared" si="27"/>
        <v>0</v>
      </c>
      <c r="N223">
        <f t="shared" si="28"/>
        <v>15</v>
      </c>
      <c r="O223">
        <f t="shared" si="29"/>
        <v>3</v>
      </c>
      <c r="P223" t="str">
        <f t="shared" si="30"/>
        <v>T1</v>
      </c>
      <c r="Q223" t="str">
        <f t="shared" si="31"/>
        <v>M3</v>
      </c>
    </row>
    <row r="224" spans="1:17" x14ac:dyDescent="0.25">
      <c r="A224" t="str">
        <f>IF(Orders!A224="","",Orders!A224)</f>
        <v>Mr Adalolf Lothran</v>
      </c>
      <c r="B224" s="4">
        <f>IF(Orders!B224="","",Orders!B224)</f>
        <v>390155</v>
      </c>
      <c r="C224" t="str">
        <f>IF(Orders!C224="","",Orders!C224)</f>
        <v>Old Speckled Hen</v>
      </c>
      <c r="D224">
        <f>IF(Orders!D224="","",Orders!D224)</f>
        <v>2</v>
      </c>
      <c r="E224">
        <f>IF(Orders!E224="","",Orders!E224)</f>
        <v>0.12</v>
      </c>
      <c r="F224" t="str">
        <f t="shared" si="24"/>
        <v>Adalolf Lothran</v>
      </c>
      <c r="G224" t="str">
        <f t="shared" si="25"/>
        <v>AdalolfLothran</v>
      </c>
      <c r="H224">
        <f>COUNTIFS(CALC_CUSTOMERS!F:F,CALC_ORDERS!G224)</f>
        <v>1</v>
      </c>
      <c r="I224" t="str">
        <f>INDEX(CALC_CUSTOMERS!D:D,MATCH(CALC_ORDERS!G224,CALC_CUSTOMERS!F:F,0))</f>
        <v>The Infamous Rat Tavern</v>
      </c>
      <c r="J224" t="str">
        <f>INDEX(CALC_CUSTOMERS!E:E,MATCH(CALC_ORDERS!G224,CALC_CUSTOMERS!F:F,0))</f>
        <v>BREE</v>
      </c>
      <c r="K224">
        <f>INDEX(Beer!C:C,MATCH(CALC_ORDERS!C224,Beer!B:B,0))</f>
        <v>1.1000000000000001</v>
      </c>
      <c r="L224">
        <f t="shared" si="26"/>
        <v>2.2000000000000002</v>
      </c>
      <c r="M224">
        <f t="shared" si="27"/>
        <v>0.26400000000000001</v>
      </c>
      <c r="N224">
        <f t="shared" si="28"/>
        <v>1.9360000000000002</v>
      </c>
      <c r="O224">
        <f t="shared" si="29"/>
        <v>3</v>
      </c>
      <c r="P224" t="str">
        <f t="shared" si="30"/>
        <v>T1</v>
      </c>
      <c r="Q224" t="str">
        <f t="shared" si="31"/>
        <v>M3</v>
      </c>
    </row>
    <row r="225" spans="1:17" x14ac:dyDescent="0.25">
      <c r="A225" t="str">
        <f>IF(Orders!A225="","",Orders!A225)</f>
        <v>Mlle Scarlet Proudbody</v>
      </c>
      <c r="B225" s="4">
        <f>IF(Orders!B225="","",Orders!B225)</f>
        <v>390155</v>
      </c>
      <c r="C225" t="str">
        <f>IF(Orders!C225="","",Orders!C225)</f>
        <v>Tennent's Lager</v>
      </c>
      <c r="D225">
        <f>IF(Orders!D225="","",Orders!D225)</f>
        <v>13</v>
      </c>
      <c r="E225" t="str">
        <f>IF(Orders!E225="","",Orders!E225)</f>
        <v/>
      </c>
      <c r="F225" t="str">
        <f t="shared" si="24"/>
        <v>Scarlet Proudbody</v>
      </c>
      <c r="G225" t="str">
        <f t="shared" si="25"/>
        <v>ScarletProudbody</v>
      </c>
      <c r="H225">
        <f>COUNTIFS(CALC_CUSTOMERS!F:F,CALC_ORDERS!G225)</f>
        <v>1</v>
      </c>
      <c r="I225" t="str">
        <f>INDEX(CALC_CUSTOMERS!D:D,MATCH(CALC_ORDERS!G225,CALC_CUSTOMERS!F:F,0))</f>
        <v>The Spiritual Lamb Bar</v>
      </c>
      <c r="J225" t="str">
        <f>INDEX(CALC_CUSTOMERS!E:E,MATCH(CALC_ORDERS!G225,CALC_CUSTOMERS!F:F,0))</f>
        <v>BRIDGEFIELDS</v>
      </c>
      <c r="K225">
        <f>INDEX(Beer!C:C,MATCH(CALC_ORDERS!C225,Beer!B:B,0))</f>
        <v>0.8</v>
      </c>
      <c r="L225">
        <f t="shared" si="26"/>
        <v>10.4</v>
      </c>
      <c r="M225">
        <f t="shared" si="27"/>
        <v>0</v>
      </c>
      <c r="N225">
        <f t="shared" si="28"/>
        <v>10.4</v>
      </c>
      <c r="O225">
        <f t="shared" si="29"/>
        <v>3</v>
      </c>
      <c r="P225" t="str">
        <f t="shared" si="30"/>
        <v>T1</v>
      </c>
      <c r="Q225" t="str">
        <f t="shared" si="31"/>
        <v>M3</v>
      </c>
    </row>
    <row r="226" spans="1:17" x14ac:dyDescent="0.25">
      <c r="A226" t="str">
        <f>IF(Orders!A226="","",Orders!A226)</f>
        <v>Mr Lambert Underburrow</v>
      </c>
      <c r="B226" s="4">
        <f>IF(Orders!B226="","",Orders!B226)</f>
        <v>390155</v>
      </c>
      <c r="C226" t="str">
        <f>IF(Orders!C226="","",Orders!C226)</f>
        <v>Mackeson Stout</v>
      </c>
      <c r="D226">
        <f>IF(Orders!D226="","",Orders!D226)</f>
        <v>11</v>
      </c>
      <c r="E226" t="str">
        <f>IF(Orders!E226="","",Orders!E226)</f>
        <v/>
      </c>
      <c r="F226" t="str">
        <f t="shared" si="24"/>
        <v>Lambert Underburrow</v>
      </c>
      <c r="G226" t="str">
        <f t="shared" si="25"/>
        <v>LambertUnderburrow</v>
      </c>
      <c r="H226">
        <f>COUNTIFS(CALC_CUSTOMERS!F:F,CALC_ORDERS!G226)</f>
        <v>1</v>
      </c>
      <c r="I226" t="str">
        <f>INDEX(CALC_CUSTOMERS!D:D,MATCH(CALC_ORDERS!G226,CALC_CUSTOMERS!F:F,0))</f>
        <v>The Bumpy Battleaxe</v>
      </c>
      <c r="J226" t="str">
        <f>INDEX(CALC_CUSTOMERS!E:E,MATCH(CALC_ORDERS!G226,CALC_CUSTOMERS!F:F,0))</f>
        <v>BROKENBORINGS</v>
      </c>
      <c r="K226">
        <f>INDEX(Beer!C:C,MATCH(CALC_ORDERS!C226,Beer!B:B,0))</f>
        <v>1.5</v>
      </c>
      <c r="L226">
        <f t="shared" si="26"/>
        <v>16.5</v>
      </c>
      <c r="M226">
        <f t="shared" si="27"/>
        <v>0</v>
      </c>
      <c r="N226">
        <f t="shared" si="28"/>
        <v>16.5</v>
      </c>
      <c r="O226">
        <f t="shared" si="29"/>
        <v>3</v>
      </c>
      <c r="P226" t="str">
        <f t="shared" si="30"/>
        <v>T1</v>
      </c>
      <c r="Q226" t="str">
        <f t="shared" si="31"/>
        <v>M3</v>
      </c>
    </row>
    <row r="227" spans="1:17" x14ac:dyDescent="0.25">
      <c r="A227" t="str">
        <f>IF(Orders!A227="","",Orders!A227)</f>
        <v>Mme Alyssa Boulderhill</v>
      </c>
      <c r="B227" s="4">
        <f>IF(Orders!B227="","",Orders!B227)</f>
        <v>390156</v>
      </c>
      <c r="C227" t="str">
        <f>IF(Orders!C227="","",Orders!C227)</f>
        <v>Tennent's Super</v>
      </c>
      <c r="D227">
        <f>IF(Orders!D227="","",Orders!D227)</f>
        <v>20</v>
      </c>
      <c r="E227" t="str">
        <f>IF(Orders!E227="","",Orders!E227)</f>
        <v/>
      </c>
      <c r="F227" t="str">
        <f t="shared" si="24"/>
        <v>Alyssa Boulderhill</v>
      </c>
      <c r="G227" t="str">
        <f t="shared" si="25"/>
        <v>AlyssaBoulderhill</v>
      </c>
      <c r="H227">
        <f>COUNTIFS(CALC_CUSTOMERS!F:F,CALC_ORDERS!G227)</f>
        <v>1</v>
      </c>
      <c r="I227" t="str">
        <f>INDEX(CALC_CUSTOMERS!D:D,MATCH(CALC_ORDERS!G227,CALC_CUSTOMERS!F:F,0))</f>
        <v>The Long Stick</v>
      </c>
      <c r="J227" t="str">
        <f>INDEX(CALC_CUSTOMERS!E:E,MATCH(CALC_ORDERS!G227,CALC_CUSTOMERS!F:F,0))</f>
        <v>STOCK</v>
      </c>
      <c r="K227">
        <f>INDEX(Beer!C:C,MATCH(CALC_ORDERS!C227,Beer!B:B,0))</f>
        <v>0.9</v>
      </c>
      <c r="L227">
        <f t="shared" si="26"/>
        <v>18</v>
      </c>
      <c r="M227">
        <f t="shared" si="27"/>
        <v>0</v>
      </c>
      <c r="N227">
        <f t="shared" si="28"/>
        <v>18</v>
      </c>
      <c r="O227">
        <f t="shared" si="29"/>
        <v>3</v>
      </c>
      <c r="P227" t="str">
        <f t="shared" si="30"/>
        <v>T1</v>
      </c>
      <c r="Q227" t="str">
        <f t="shared" si="31"/>
        <v>M3</v>
      </c>
    </row>
    <row r="228" spans="1:17" x14ac:dyDescent="0.25">
      <c r="A228" t="str">
        <f>IF(Orders!A228="","",Orders!A228)</f>
        <v>Mme Liutgarde Twofoot</v>
      </c>
      <c r="B228" s="4">
        <f>IF(Orders!B228="","",Orders!B228)</f>
        <v>390156</v>
      </c>
      <c r="C228" t="str">
        <f>IF(Orders!C228="","",Orders!C228)</f>
        <v>Draught Bass</v>
      </c>
      <c r="D228">
        <f>IF(Orders!D228="","",Orders!D228)</f>
        <v>8</v>
      </c>
      <c r="E228" t="str">
        <f>IF(Orders!E228="","",Orders!E228)</f>
        <v/>
      </c>
      <c r="F228" t="str">
        <f t="shared" si="24"/>
        <v>Liutgarde Twofoot</v>
      </c>
      <c r="G228" t="str">
        <f t="shared" si="25"/>
        <v>LiutgardeTwofoot</v>
      </c>
      <c r="H228">
        <f>COUNTIFS(CALC_CUSTOMERS!F:F,CALC_ORDERS!G228)</f>
        <v>1</v>
      </c>
      <c r="I228" t="str">
        <f>INDEX(CALC_CUSTOMERS!D:D,MATCH(CALC_ORDERS!G228,CALC_CUSTOMERS!F:F,0))</f>
        <v>The Excellent Woodpecker Inn</v>
      </c>
      <c r="J228" t="str">
        <f>INDEX(CALC_CUSTOMERS!E:E,MATCH(CALC_ORDERS!G228,CALC_CUSTOMERS!F:F,0))</f>
        <v>SHIRE HOMESTEADS</v>
      </c>
      <c r="K228">
        <f>INDEX(Beer!C:C,MATCH(CALC_ORDERS!C228,Beer!B:B,0))</f>
        <v>1.2</v>
      </c>
      <c r="L228">
        <f t="shared" si="26"/>
        <v>9.6</v>
      </c>
      <c r="M228">
        <f t="shared" si="27"/>
        <v>0</v>
      </c>
      <c r="N228">
        <f t="shared" si="28"/>
        <v>9.6</v>
      </c>
      <c r="O228">
        <f t="shared" si="29"/>
        <v>3</v>
      </c>
      <c r="P228" t="str">
        <f t="shared" si="30"/>
        <v>T1</v>
      </c>
      <c r="Q228" t="str">
        <f t="shared" si="31"/>
        <v>M3</v>
      </c>
    </row>
    <row r="229" spans="1:17" x14ac:dyDescent="0.25">
      <c r="A229" t="str">
        <f>IF(Orders!A229="","",Orders!A229)</f>
        <v>Mr Willichar Took</v>
      </c>
      <c r="B229" s="4">
        <f>IF(Orders!B229="","",Orders!B229)</f>
        <v>390156</v>
      </c>
      <c r="C229" t="str">
        <f>IF(Orders!C229="","",Orders!C229)</f>
        <v>Tennent's Lager</v>
      </c>
      <c r="D229">
        <f>IF(Orders!D229="","",Orders!D229)</f>
        <v>10</v>
      </c>
      <c r="E229" t="str">
        <f>IF(Orders!E229="","",Orders!E229)</f>
        <v/>
      </c>
      <c r="F229" t="str">
        <f t="shared" si="24"/>
        <v>Willichar Took</v>
      </c>
      <c r="G229" t="str">
        <f t="shared" si="25"/>
        <v>WillicharTook</v>
      </c>
      <c r="H229">
        <f>COUNTIFS(CALC_CUSTOMERS!F:F,CALC_ORDERS!G229)</f>
        <v>1</v>
      </c>
      <c r="I229" t="str">
        <f>INDEX(CALC_CUSTOMERS!D:D,MATCH(CALC_ORDERS!G229,CALC_CUSTOMERS!F:F,0))</f>
        <v>The Outrageous Night Elf</v>
      </c>
      <c r="J229" t="str">
        <f>INDEX(CALC_CUSTOMERS!E:E,MATCH(CALC_ORDERS!G229,CALC_CUSTOMERS!F:F,0))</f>
        <v>BRIDGEFIELDS</v>
      </c>
      <c r="K229">
        <f>INDEX(Beer!C:C,MATCH(CALC_ORDERS!C229,Beer!B:B,0))</f>
        <v>0.8</v>
      </c>
      <c r="L229">
        <f t="shared" si="26"/>
        <v>8</v>
      </c>
      <c r="M229">
        <f t="shared" si="27"/>
        <v>0</v>
      </c>
      <c r="N229">
        <f t="shared" si="28"/>
        <v>8</v>
      </c>
      <c r="O229">
        <f t="shared" si="29"/>
        <v>3</v>
      </c>
      <c r="P229" t="str">
        <f t="shared" si="30"/>
        <v>T1</v>
      </c>
      <c r="Q229" t="str">
        <f t="shared" si="31"/>
        <v>M3</v>
      </c>
    </row>
    <row r="230" spans="1:17" x14ac:dyDescent="0.25">
      <c r="A230" t="str">
        <f>IF(Orders!A230="","",Orders!A230)</f>
        <v>Mr Vigor Galbassi</v>
      </c>
      <c r="B230" s="4">
        <f>IF(Orders!B230="","",Orders!B230)</f>
        <v>390157</v>
      </c>
      <c r="C230" t="str">
        <f>IF(Orders!C230="","",Orders!C230)</f>
        <v>Tennent's Lager</v>
      </c>
      <c r="D230">
        <f>IF(Orders!D230="","",Orders!D230)</f>
        <v>12</v>
      </c>
      <c r="E230" t="str">
        <f>IF(Orders!E230="","",Orders!E230)</f>
        <v/>
      </c>
      <c r="F230" t="str">
        <f t="shared" si="24"/>
        <v>Vigor Galbassi</v>
      </c>
      <c r="G230" t="str">
        <f t="shared" si="25"/>
        <v>VigorGalbassi</v>
      </c>
      <c r="H230">
        <f>COUNTIFS(CALC_CUSTOMERS!F:F,CALC_ORDERS!G230)</f>
        <v>1</v>
      </c>
      <c r="I230" t="str">
        <f>INDEX(CALC_CUSTOMERS!D:D,MATCH(CALC_ORDERS!G230,CALC_CUSTOMERS!F:F,0))</f>
        <v>The Smiling Kangaroo Pub</v>
      </c>
      <c r="J230" t="str">
        <f>INDEX(CALC_CUSTOMERS!E:E,MATCH(CALC_ORDERS!G230,CALC_CUSTOMERS!F:F,0))</f>
        <v>LITTLE DELVING</v>
      </c>
      <c r="K230">
        <f>INDEX(Beer!C:C,MATCH(CALC_ORDERS!C230,Beer!B:B,0))</f>
        <v>0.8</v>
      </c>
      <c r="L230">
        <f t="shared" si="26"/>
        <v>9.6000000000000014</v>
      </c>
      <c r="M230">
        <f t="shared" si="27"/>
        <v>0</v>
      </c>
      <c r="N230">
        <f t="shared" si="28"/>
        <v>9.6000000000000014</v>
      </c>
      <c r="O230">
        <f t="shared" si="29"/>
        <v>3</v>
      </c>
      <c r="P230" t="str">
        <f t="shared" si="30"/>
        <v>T1</v>
      </c>
      <c r="Q230" t="str">
        <f t="shared" si="31"/>
        <v>M3</v>
      </c>
    </row>
    <row r="231" spans="1:17" x14ac:dyDescent="0.25">
      <c r="A231" t="str">
        <f>IF(Orders!A231="","",Orders!A231)</f>
        <v>Mme Theudelinde Fallohide</v>
      </c>
      <c r="B231" s="4">
        <f>IF(Orders!B231="","",Orders!B231)</f>
        <v>390157</v>
      </c>
      <c r="C231" t="str">
        <f>IF(Orders!C231="","",Orders!C231)</f>
        <v>McEwan's</v>
      </c>
      <c r="D231">
        <f>IF(Orders!D231="","",Orders!D231)</f>
        <v>3</v>
      </c>
      <c r="E231" t="str">
        <f>IF(Orders!E231="","",Orders!E231)</f>
        <v/>
      </c>
      <c r="F231" t="str">
        <f t="shared" si="24"/>
        <v>Theudelinde Fallohide</v>
      </c>
      <c r="G231" t="str">
        <f t="shared" si="25"/>
        <v>TheudelindeFallohide</v>
      </c>
      <c r="H231">
        <f>COUNTIFS(CALC_CUSTOMERS!F:F,CALC_ORDERS!G231)</f>
        <v>1</v>
      </c>
      <c r="I231" t="str">
        <f>INDEX(CALC_CUSTOMERS!D:D,MATCH(CALC_ORDERS!G231,CALC_CUSTOMERS!F:F,0))</f>
        <v>The Fiery Steed Pub</v>
      </c>
      <c r="J231" t="str">
        <f>INDEX(CALC_CUSTOMERS!E:E,MATCH(CALC_ORDERS!G231,CALC_CUSTOMERS!F:F,0))</f>
        <v>SHIRE HOMESTEADS</v>
      </c>
      <c r="K231">
        <f>INDEX(Beer!C:C,MATCH(CALC_ORDERS!C231,Beer!B:B,0))</f>
        <v>1</v>
      </c>
      <c r="L231">
        <f t="shared" si="26"/>
        <v>3</v>
      </c>
      <c r="M231">
        <f t="shared" si="27"/>
        <v>0</v>
      </c>
      <c r="N231">
        <f t="shared" si="28"/>
        <v>3</v>
      </c>
      <c r="O231">
        <f t="shared" si="29"/>
        <v>3</v>
      </c>
      <c r="P231" t="str">
        <f t="shared" si="30"/>
        <v>T1</v>
      </c>
      <c r="Q231" t="str">
        <f t="shared" si="31"/>
        <v>M3</v>
      </c>
    </row>
    <row r="232" spans="1:17" x14ac:dyDescent="0.25">
      <c r="A232" t="str">
        <f>IF(Orders!A232="","",Orders!A232)</f>
        <v>Mlle Ermentrudis Chubb</v>
      </c>
      <c r="B232" s="4">
        <f>IF(Orders!B232="","",Orders!B232)</f>
        <v>390157</v>
      </c>
      <c r="C232" t="str">
        <f>IF(Orders!C232="","",Orders!C232)</f>
        <v>Foster's Lager</v>
      </c>
      <c r="D232">
        <f>IF(Orders!D232="","",Orders!D232)</f>
        <v>16</v>
      </c>
      <c r="E232" t="str">
        <f>IF(Orders!E232="","",Orders!E232)</f>
        <v/>
      </c>
      <c r="F232" t="str">
        <f t="shared" si="24"/>
        <v>Ermentrudis Chubb</v>
      </c>
      <c r="G232" t="str">
        <f t="shared" si="25"/>
        <v>ErmentrudisChubb</v>
      </c>
      <c r="H232">
        <f>COUNTIFS(CALC_CUSTOMERS!F:F,CALC_ORDERS!G232)</f>
        <v>1</v>
      </c>
      <c r="I232" t="str">
        <f>INDEX(CALC_CUSTOMERS!D:D,MATCH(CALC_ORDERS!G232,CALC_CUSTOMERS!F:F,0))</f>
        <v>The Sour Lobster Pub</v>
      </c>
      <c r="J232" t="str">
        <f>INDEX(CALC_CUSTOMERS!E:E,MATCH(CALC_ORDERS!G232,CALC_CUSTOMERS!F:F,0))</f>
        <v>BREE</v>
      </c>
      <c r="K232">
        <f>INDEX(Beer!C:C,MATCH(CALC_ORDERS!C232,Beer!B:B,0))</f>
        <v>0.7</v>
      </c>
      <c r="L232">
        <f t="shared" si="26"/>
        <v>11.2</v>
      </c>
      <c r="M232">
        <f t="shared" si="27"/>
        <v>0</v>
      </c>
      <c r="N232">
        <f t="shared" si="28"/>
        <v>11.2</v>
      </c>
      <c r="O232">
        <f t="shared" si="29"/>
        <v>3</v>
      </c>
      <c r="P232" t="str">
        <f t="shared" si="30"/>
        <v>T1</v>
      </c>
      <c r="Q232" t="str">
        <f t="shared" si="31"/>
        <v>M3</v>
      </c>
    </row>
    <row r="233" spans="1:17" x14ac:dyDescent="0.25">
      <c r="A233" t="str">
        <f>IF(Orders!A233="","",Orders!A233)</f>
        <v>Mme Sestiva Burrowes</v>
      </c>
      <c r="B233" s="4">
        <f>IF(Orders!B233="","",Orders!B233)</f>
        <v>390157</v>
      </c>
      <c r="C233" t="str">
        <f>IF(Orders!C233="","",Orders!C233)</f>
        <v>Hofmeister Lager</v>
      </c>
      <c r="D233">
        <f>IF(Orders!D233="","",Orders!D233)</f>
        <v>13</v>
      </c>
      <c r="E233" t="str">
        <f>IF(Orders!E233="","",Orders!E233)</f>
        <v/>
      </c>
      <c r="F233" t="str">
        <f t="shared" si="24"/>
        <v>Sestiva Burrowes</v>
      </c>
      <c r="G233" t="str">
        <f t="shared" si="25"/>
        <v>SestivaBurrowes</v>
      </c>
      <c r="H233">
        <f>COUNTIFS(CALC_CUSTOMERS!F:F,CALC_ORDERS!G233)</f>
        <v>1</v>
      </c>
      <c r="I233" t="str">
        <f>INDEX(CALC_CUSTOMERS!D:D,MATCH(CALC_ORDERS!G233,CALC_CUSTOMERS!F:F,0))</f>
        <v>The Dwarvish Eagle Bar</v>
      </c>
      <c r="J233" t="str">
        <f>INDEX(CALC_CUSTOMERS!E:E,MATCH(CALC_ORDERS!G233,CALC_CUSTOMERS!F:F,0))</f>
        <v>GREEN HILL COUNTRY</v>
      </c>
      <c r="K233">
        <f>INDEX(Beer!C:C,MATCH(CALC_ORDERS!C233,Beer!B:B,0))</f>
        <v>1</v>
      </c>
      <c r="L233">
        <f t="shared" si="26"/>
        <v>13</v>
      </c>
      <c r="M233">
        <f t="shared" si="27"/>
        <v>0</v>
      </c>
      <c r="N233">
        <f t="shared" si="28"/>
        <v>13</v>
      </c>
      <c r="O233">
        <f t="shared" si="29"/>
        <v>3</v>
      </c>
      <c r="P233" t="str">
        <f t="shared" si="30"/>
        <v>T1</v>
      </c>
      <c r="Q233" t="str">
        <f t="shared" si="31"/>
        <v>M3</v>
      </c>
    </row>
    <row r="234" spans="1:17" x14ac:dyDescent="0.25">
      <c r="A234" t="str">
        <f>IF(Orders!A234="","",Orders!A234)</f>
        <v>Mlle Selina Goodwort</v>
      </c>
      <c r="B234" s="4">
        <f>IF(Orders!B234="","",Orders!B234)</f>
        <v>390157</v>
      </c>
      <c r="C234" t="str">
        <f>IF(Orders!C234="","",Orders!C234)</f>
        <v>Boddingtons Bitter</v>
      </c>
      <c r="D234">
        <f>IF(Orders!D234="","",Orders!D234)</f>
        <v>1</v>
      </c>
      <c r="E234" t="str">
        <f>IF(Orders!E234="","",Orders!E234)</f>
        <v/>
      </c>
      <c r="F234" t="str">
        <f t="shared" si="24"/>
        <v>Selina Goodwort</v>
      </c>
      <c r="G234" t="str">
        <f t="shared" si="25"/>
        <v>SelinaGoodwort</v>
      </c>
      <c r="H234">
        <f>COUNTIFS(CALC_CUSTOMERS!F:F,CALC_ORDERS!G234)</f>
        <v>1</v>
      </c>
      <c r="I234" t="str">
        <f>INDEX(CALC_CUSTOMERS!D:D,MATCH(CALC_ORDERS!G234,CALC_CUSTOMERS!F:F,0))</f>
        <v>The Mysterious Canary Pub</v>
      </c>
      <c r="J234" t="str">
        <f>INDEX(CALC_CUSTOMERS!E:E,MATCH(CALC_ORDERS!G234,CALC_CUSTOMERS!F:F,0))</f>
        <v>GREENFIELDS</v>
      </c>
      <c r="K234">
        <f>INDEX(Beer!C:C,MATCH(CALC_ORDERS!C234,Beer!B:B,0))</f>
        <v>0.8</v>
      </c>
      <c r="L234">
        <f t="shared" si="26"/>
        <v>0.8</v>
      </c>
      <c r="M234">
        <f t="shared" si="27"/>
        <v>0</v>
      </c>
      <c r="N234">
        <f t="shared" si="28"/>
        <v>0.8</v>
      </c>
      <c r="O234">
        <f t="shared" si="29"/>
        <v>3</v>
      </c>
      <c r="P234" t="str">
        <f t="shared" si="30"/>
        <v>T1</v>
      </c>
      <c r="Q234" t="str">
        <f t="shared" si="31"/>
        <v>M3</v>
      </c>
    </row>
    <row r="235" spans="1:17" x14ac:dyDescent="0.25">
      <c r="A235" t="str">
        <f>IF(Orders!A235="","",Orders!A235)</f>
        <v>Mme Alyssa Boulderhill</v>
      </c>
      <c r="B235" s="4">
        <f>IF(Orders!B235="","",Orders!B235)</f>
        <v>390157</v>
      </c>
      <c r="C235" t="str">
        <f>IF(Orders!C235="","",Orders!C235)</f>
        <v>Foster's Lager</v>
      </c>
      <c r="D235">
        <f>IF(Orders!D235="","",Orders!D235)</f>
        <v>8</v>
      </c>
      <c r="E235" t="str">
        <f>IF(Orders!E235="","",Orders!E235)</f>
        <v/>
      </c>
      <c r="F235" t="str">
        <f t="shared" si="24"/>
        <v>Alyssa Boulderhill</v>
      </c>
      <c r="G235" t="str">
        <f t="shared" si="25"/>
        <v>AlyssaBoulderhill</v>
      </c>
      <c r="H235">
        <f>COUNTIFS(CALC_CUSTOMERS!F:F,CALC_ORDERS!G235)</f>
        <v>1</v>
      </c>
      <c r="I235" t="str">
        <f>INDEX(CALC_CUSTOMERS!D:D,MATCH(CALC_ORDERS!G235,CALC_CUSTOMERS!F:F,0))</f>
        <v>The Long Stick</v>
      </c>
      <c r="J235" t="str">
        <f>INDEX(CALC_CUSTOMERS!E:E,MATCH(CALC_ORDERS!G235,CALC_CUSTOMERS!F:F,0))</f>
        <v>STOCK</v>
      </c>
      <c r="K235">
        <f>INDEX(Beer!C:C,MATCH(CALC_ORDERS!C235,Beer!B:B,0))</f>
        <v>0.7</v>
      </c>
      <c r="L235">
        <f t="shared" si="26"/>
        <v>5.6</v>
      </c>
      <c r="M235">
        <f t="shared" si="27"/>
        <v>0</v>
      </c>
      <c r="N235">
        <f t="shared" si="28"/>
        <v>5.6</v>
      </c>
      <c r="O235">
        <f t="shared" si="29"/>
        <v>3</v>
      </c>
      <c r="P235" t="str">
        <f t="shared" si="30"/>
        <v>T1</v>
      </c>
      <c r="Q235" t="str">
        <f t="shared" si="31"/>
        <v>M3</v>
      </c>
    </row>
    <row r="236" spans="1:17" x14ac:dyDescent="0.25">
      <c r="A236" t="str">
        <f>IF(Orders!A236="","",Orders!A236)</f>
        <v>Mme Rotrud Gawkroger</v>
      </c>
      <c r="B236" s="4">
        <f>IF(Orders!B236="","",Orders!B236)</f>
        <v>390159</v>
      </c>
      <c r="C236" t="str">
        <f>IF(Orders!C236="","",Orders!C236)</f>
        <v>McEwan's</v>
      </c>
      <c r="D236">
        <f>IF(Orders!D236="","",Orders!D236)</f>
        <v>13</v>
      </c>
      <c r="E236" t="str">
        <f>IF(Orders!E236="","",Orders!E236)</f>
        <v/>
      </c>
      <c r="F236" t="str">
        <f t="shared" si="24"/>
        <v>Rotrud Gawkroger</v>
      </c>
      <c r="G236" t="str">
        <f t="shared" si="25"/>
        <v>RotrudGawkroger</v>
      </c>
      <c r="H236">
        <f>COUNTIFS(CALC_CUSTOMERS!F:F,CALC_ORDERS!G236)</f>
        <v>1</v>
      </c>
      <c r="I236" t="str">
        <f>INDEX(CALC_CUSTOMERS!D:D,MATCH(CALC_ORDERS!G236,CALC_CUSTOMERS!F:F,0))</f>
        <v>The Molten Hamster</v>
      </c>
      <c r="J236" t="str">
        <f>INDEX(CALC_CUSTOMERS!E:E,MATCH(CALC_ORDERS!G236,CALC_CUSTOMERS!F:F,0))</f>
        <v>BRIDGEFIELDS</v>
      </c>
      <c r="K236">
        <f>INDEX(Beer!C:C,MATCH(CALC_ORDERS!C236,Beer!B:B,0))</f>
        <v>1</v>
      </c>
      <c r="L236">
        <f t="shared" si="26"/>
        <v>13</v>
      </c>
      <c r="M236">
        <f t="shared" si="27"/>
        <v>0</v>
      </c>
      <c r="N236">
        <f t="shared" si="28"/>
        <v>13</v>
      </c>
      <c r="O236">
        <f t="shared" si="29"/>
        <v>3</v>
      </c>
      <c r="P236" t="str">
        <f t="shared" si="30"/>
        <v>T1</v>
      </c>
      <c r="Q236" t="str">
        <f t="shared" si="31"/>
        <v>M3</v>
      </c>
    </row>
    <row r="237" spans="1:17" x14ac:dyDescent="0.25">
      <c r="A237" t="str">
        <f>IF(Orders!A237="","",Orders!A237)</f>
        <v>Mr Bob Gammidge</v>
      </c>
      <c r="B237" s="4">
        <f>IF(Orders!B237="","",Orders!B237)</f>
        <v>390159</v>
      </c>
      <c r="C237" t="str">
        <f>IF(Orders!C237="","",Orders!C237)</f>
        <v>McEwan's</v>
      </c>
      <c r="D237">
        <f>IF(Orders!D237="","",Orders!D237)</f>
        <v>17</v>
      </c>
      <c r="E237" t="str">
        <f>IF(Orders!E237="","",Orders!E237)</f>
        <v/>
      </c>
      <c r="F237" t="str">
        <f t="shared" si="24"/>
        <v>Bob Gammidge</v>
      </c>
      <c r="G237" t="str">
        <f t="shared" si="25"/>
        <v>BobGammidge</v>
      </c>
      <c r="H237">
        <f>COUNTIFS(CALC_CUSTOMERS!F:F,CALC_ORDERS!G237)</f>
        <v>1</v>
      </c>
      <c r="I237" t="str">
        <f>INDEX(CALC_CUSTOMERS!D:D,MATCH(CALC_ORDERS!G237,CALC_CUSTOMERS!F:F,0))</f>
        <v>The Awful Ship</v>
      </c>
      <c r="J237" t="str">
        <f>INDEX(CALC_CUSTOMERS!E:E,MATCH(CALC_ORDERS!G237,CALC_CUSTOMERS!F:F,0))</f>
        <v>BROKENBORINGS</v>
      </c>
      <c r="K237">
        <f>INDEX(Beer!C:C,MATCH(CALC_ORDERS!C237,Beer!B:B,0))</f>
        <v>1</v>
      </c>
      <c r="L237">
        <f t="shared" si="26"/>
        <v>17</v>
      </c>
      <c r="M237">
        <f t="shared" si="27"/>
        <v>0</v>
      </c>
      <c r="N237">
        <f t="shared" si="28"/>
        <v>17</v>
      </c>
      <c r="O237">
        <f t="shared" si="29"/>
        <v>3</v>
      </c>
      <c r="P237" t="str">
        <f t="shared" si="30"/>
        <v>T1</v>
      </c>
      <c r="Q237" t="str">
        <f t="shared" si="31"/>
        <v>M3</v>
      </c>
    </row>
    <row r="238" spans="1:17" x14ac:dyDescent="0.25">
      <c r="A238" t="str">
        <f>IF(Orders!A238="","",Orders!A238)</f>
        <v>Mr Lambert Underburrow</v>
      </c>
      <c r="B238" s="4">
        <f>IF(Orders!B238="","",Orders!B238)</f>
        <v>390160</v>
      </c>
      <c r="C238" t="str">
        <f>IF(Orders!C238="","",Orders!C238)</f>
        <v>McEwan's</v>
      </c>
      <c r="D238">
        <f>IF(Orders!D238="","",Orders!D238)</f>
        <v>9</v>
      </c>
      <c r="E238" t="str">
        <f>IF(Orders!E238="","",Orders!E238)</f>
        <v/>
      </c>
      <c r="F238" t="str">
        <f t="shared" si="24"/>
        <v>Lambert Underburrow</v>
      </c>
      <c r="G238" t="str">
        <f t="shared" si="25"/>
        <v>LambertUnderburrow</v>
      </c>
      <c r="H238">
        <f>COUNTIFS(CALC_CUSTOMERS!F:F,CALC_ORDERS!G238)</f>
        <v>1</v>
      </c>
      <c r="I238" t="str">
        <f>INDEX(CALC_CUSTOMERS!D:D,MATCH(CALC_ORDERS!G238,CALC_CUSTOMERS!F:F,0))</f>
        <v>The Bumpy Battleaxe</v>
      </c>
      <c r="J238" t="str">
        <f>INDEX(CALC_CUSTOMERS!E:E,MATCH(CALC_ORDERS!G238,CALC_CUSTOMERS!F:F,0))</f>
        <v>BROKENBORINGS</v>
      </c>
      <c r="K238">
        <f>INDEX(Beer!C:C,MATCH(CALC_ORDERS!C238,Beer!B:B,0))</f>
        <v>1</v>
      </c>
      <c r="L238">
        <f t="shared" si="26"/>
        <v>9</v>
      </c>
      <c r="M238">
        <f t="shared" si="27"/>
        <v>0</v>
      </c>
      <c r="N238">
        <f t="shared" si="28"/>
        <v>9</v>
      </c>
      <c r="O238">
        <f t="shared" si="29"/>
        <v>3</v>
      </c>
      <c r="P238" t="str">
        <f t="shared" si="30"/>
        <v>T1</v>
      </c>
      <c r="Q238" t="str">
        <f t="shared" si="31"/>
        <v>M3</v>
      </c>
    </row>
    <row r="239" spans="1:17" x14ac:dyDescent="0.25">
      <c r="A239" t="str">
        <f>IF(Orders!A239="","",Orders!A239)</f>
        <v>Mme Hatilde Goodwort</v>
      </c>
      <c r="B239" s="4">
        <f>IF(Orders!B239="","",Orders!B239)</f>
        <v>390161</v>
      </c>
      <c r="C239" t="str">
        <f>IF(Orders!C239="","",Orders!C239)</f>
        <v>Newcastle Brown Ale</v>
      </c>
      <c r="D239">
        <f>IF(Orders!D239="","",Orders!D239)</f>
        <v>9</v>
      </c>
      <c r="E239" t="str">
        <f>IF(Orders!E239="","",Orders!E239)</f>
        <v/>
      </c>
      <c r="F239" t="str">
        <f t="shared" si="24"/>
        <v>Hatilde Goodwort</v>
      </c>
      <c r="G239" t="str">
        <f t="shared" si="25"/>
        <v>HatildeGoodwort</v>
      </c>
      <c r="H239">
        <f>COUNTIFS(CALC_CUSTOMERS!F:F,CALC_ORDERS!G239)</f>
        <v>1</v>
      </c>
      <c r="I239" t="str">
        <f>INDEX(CALC_CUSTOMERS!D:D,MATCH(CALC_ORDERS!G239,CALC_CUSTOMERS!F:F,0))</f>
        <v>The Intelligent Tusk Pub</v>
      </c>
      <c r="J239" t="str">
        <f>INDEX(CALC_CUSTOMERS!E:E,MATCH(CALC_ORDERS!G239,CALC_CUSTOMERS!F:F,0))</f>
        <v>BUCKLAND</v>
      </c>
      <c r="K239">
        <f>INDEX(Beer!C:C,MATCH(CALC_ORDERS!C239,Beer!B:B,0))</f>
        <v>1</v>
      </c>
      <c r="L239">
        <f t="shared" si="26"/>
        <v>9</v>
      </c>
      <c r="M239">
        <f t="shared" si="27"/>
        <v>0</v>
      </c>
      <c r="N239">
        <f t="shared" si="28"/>
        <v>9</v>
      </c>
      <c r="O239">
        <f t="shared" si="29"/>
        <v>3</v>
      </c>
      <c r="P239" t="str">
        <f t="shared" si="30"/>
        <v>T1</v>
      </c>
      <c r="Q239" t="str">
        <f t="shared" si="31"/>
        <v>M3</v>
      </c>
    </row>
    <row r="240" spans="1:17" x14ac:dyDescent="0.25">
      <c r="A240" t="str">
        <f>IF(Orders!A240="","",Orders!A240)</f>
        <v>Mr Bildad Roper</v>
      </c>
      <c r="B240" s="4">
        <f>IF(Orders!B240="","",Orders!B240)</f>
        <v>390161</v>
      </c>
      <c r="C240" t="str">
        <f>IF(Orders!C240="","",Orders!C240)</f>
        <v>Mackeson Stout</v>
      </c>
      <c r="D240">
        <f>IF(Orders!D240="","",Orders!D240)</f>
        <v>1</v>
      </c>
      <c r="E240" t="str">
        <f>IF(Orders!E240="","",Orders!E240)</f>
        <v/>
      </c>
      <c r="F240" t="str">
        <f t="shared" si="24"/>
        <v>Bildad Roper</v>
      </c>
      <c r="G240" t="str">
        <f t="shared" si="25"/>
        <v>BildadRoper</v>
      </c>
      <c r="H240">
        <f>COUNTIFS(CALC_CUSTOMERS!F:F,CALC_ORDERS!G240)</f>
        <v>1</v>
      </c>
      <c r="I240" t="str">
        <f>INDEX(CALC_CUSTOMERS!D:D,MATCH(CALC_ORDERS!G240,CALC_CUSTOMERS!F:F,0))</f>
        <v>The Melting Leader</v>
      </c>
      <c r="J240" t="str">
        <f>INDEX(CALC_CUSTOMERS!E:E,MATCH(CALC_ORDERS!G240,CALC_CUSTOMERS!F:F,0))</f>
        <v>HOBBITTON</v>
      </c>
      <c r="K240">
        <f>INDEX(Beer!C:C,MATCH(CALC_ORDERS!C240,Beer!B:B,0))</f>
        <v>1.5</v>
      </c>
      <c r="L240">
        <f t="shared" si="26"/>
        <v>1.5</v>
      </c>
      <c r="M240">
        <f t="shared" si="27"/>
        <v>0</v>
      </c>
      <c r="N240">
        <f t="shared" si="28"/>
        <v>1.5</v>
      </c>
      <c r="O240">
        <f t="shared" si="29"/>
        <v>3</v>
      </c>
      <c r="P240" t="str">
        <f t="shared" si="30"/>
        <v>T1</v>
      </c>
      <c r="Q240" t="str">
        <f t="shared" si="31"/>
        <v>M3</v>
      </c>
    </row>
    <row r="241" spans="1:17" x14ac:dyDescent="0.25">
      <c r="A241" t="str">
        <f>IF(Orders!A241="","",Orders!A241)</f>
        <v>Mme Rotrud Gawkroger</v>
      </c>
      <c r="B241" s="4">
        <f>IF(Orders!B241="","",Orders!B241)</f>
        <v>390161</v>
      </c>
      <c r="C241" t="str">
        <f>IF(Orders!C241="","",Orders!C241)</f>
        <v>Tennent's Super</v>
      </c>
      <c r="D241">
        <f>IF(Orders!D241="","",Orders!D241)</f>
        <v>2</v>
      </c>
      <c r="E241" t="str">
        <f>IF(Orders!E241="","",Orders!E241)</f>
        <v/>
      </c>
      <c r="F241" t="str">
        <f t="shared" si="24"/>
        <v>Rotrud Gawkroger</v>
      </c>
      <c r="G241" t="str">
        <f t="shared" si="25"/>
        <v>RotrudGawkroger</v>
      </c>
      <c r="H241">
        <f>COUNTIFS(CALC_CUSTOMERS!F:F,CALC_ORDERS!G241)</f>
        <v>1</v>
      </c>
      <c r="I241" t="str">
        <f>INDEX(CALC_CUSTOMERS!D:D,MATCH(CALC_ORDERS!G241,CALC_CUSTOMERS!F:F,0))</f>
        <v>The Molten Hamster</v>
      </c>
      <c r="J241" t="str">
        <f>INDEX(CALC_CUSTOMERS!E:E,MATCH(CALC_ORDERS!G241,CALC_CUSTOMERS!F:F,0))</f>
        <v>BRIDGEFIELDS</v>
      </c>
      <c r="K241">
        <f>INDEX(Beer!C:C,MATCH(CALC_ORDERS!C241,Beer!B:B,0))</f>
        <v>0.9</v>
      </c>
      <c r="L241">
        <f t="shared" si="26"/>
        <v>1.8</v>
      </c>
      <c r="M241">
        <f t="shared" si="27"/>
        <v>0</v>
      </c>
      <c r="N241">
        <f t="shared" si="28"/>
        <v>1.8</v>
      </c>
      <c r="O241">
        <f t="shared" si="29"/>
        <v>3</v>
      </c>
      <c r="P241" t="str">
        <f t="shared" si="30"/>
        <v>T1</v>
      </c>
      <c r="Q241" t="str">
        <f t="shared" si="31"/>
        <v>M3</v>
      </c>
    </row>
    <row r="242" spans="1:17" x14ac:dyDescent="0.25">
      <c r="A242" t="str">
        <f>IF(Orders!A242="","",Orders!A242)</f>
        <v>Mme Katherine Goodbody</v>
      </c>
      <c r="B242" s="4">
        <f>IF(Orders!B242="","",Orders!B242)</f>
        <v>390161</v>
      </c>
      <c r="C242" t="str">
        <f>IF(Orders!C242="","",Orders!C242)</f>
        <v>Mackeson Stout</v>
      </c>
      <c r="D242">
        <f>IF(Orders!D242="","",Orders!D242)</f>
        <v>15</v>
      </c>
      <c r="E242" t="str">
        <f>IF(Orders!E242="","",Orders!E242)</f>
        <v/>
      </c>
      <c r="F242" t="str">
        <f t="shared" si="24"/>
        <v>Katherine Goodbody</v>
      </c>
      <c r="G242" t="str">
        <f t="shared" si="25"/>
        <v>KatherineGoodbody</v>
      </c>
      <c r="H242">
        <f>COUNTIFS(CALC_CUSTOMERS!F:F,CALC_ORDERS!G242)</f>
        <v>1</v>
      </c>
      <c r="I242" t="str">
        <f>INDEX(CALC_CUSTOMERS!D:D,MATCH(CALC_ORDERS!G242,CALC_CUSTOMERS!F:F,0))</f>
        <v>The Absent Scream Tavern</v>
      </c>
      <c r="J242" t="str">
        <f>INDEX(CALC_CUSTOMERS!E:E,MATCH(CALC_ORDERS!G242,CALC_CUSTOMERS!F:F,0))</f>
        <v>HOBBITTON</v>
      </c>
      <c r="K242">
        <f>INDEX(Beer!C:C,MATCH(CALC_ORDERS!C242,Beer!B:B,0))</f>
        <v>1.5</v>
      </c>
      <c r="L242">
        <f t="shared" si="26"/>
        <v>22.5</v>
      </c>
      <c r="M242">
        <f t="shared" si="27"/>
        <v>0</v>
      </c>
      <c r="N242">
        <f t="shared" si="28"/>
        <v>22.5</v>
      </c>
      <c r="O242">
        <f t="shared" si="29"/>
        <v>3</v>
      </c>
      <c r="P242" t="str">
        <f t="shared" si="30"/>
        <v>T1</v>
      </c>
      <c r="Q242" t="str">
        <f t="shared" si="31"/>
        <v>M3</v>
      </c>
    </row>
    <row r="243" spans="1:17" x14ac:dyDescent="0.25">
      <c r="A243" t="str">
        <f>IF(Orders!A243="","",Orders!A243)</f>
        <v>Mr Bavo Barrowes</v>
      </c>
      <c r="B243" s="4">
        <f>IF(Orders!B243="","",Orders!B243)</f>
        <v>390161</v>
      </c>
      <c r="C243" t="str">
        <f>IF(Orders!C243="","",Orders!C243)</f>
        <v>Tennent's Super</v>
      </c>
      <c r="D243">
        <f>IF(Orders!D243="","",Orders!D243)</f>
        <v>7</v>
      </c>
      <c r="E243" t="str">
        <f>IF(Orders!E243="","",Orders!E243)</f>
        <v/>
      </c>
      <c r="F243" t="str">
        <f t="shared" si="24"/>
        <v>Bavo Barrowes</v>
      </c>
      <c r="G243" t="str">
        <f t="shared" si="25"/>
        <v>BavoBarrowes</v>
      </c>
      <c r="H243">
        <f>COUNTIFS(CALC_CUSTOMERS!F:F,CALC_ORDERS!G243)</f>
        <v>1</v>
      </c>
      <c r="I243" t="str">
        <f>INDEX(CALC_CUSTOMERS!D:D,MATCH(CALC_ORDERS!G243,CALC_CUSTOMERS!F:F,0))</f>
        <v>The Educated Giant</v>
      </c>
      <c r="J243" t="str">
        <f>INDEX(CALC_CUSTOMERS!E:E,MATCH(CALC_ORDERS!G243,CALC_CUSTOMERS!F:F,0))</f>
        <v>GREEN HILL COUNTRY</v>
      </c>
      <c r="K243">
        <f>INDEX(Beer!C:C,MATCH(CALC_ORDERS!C243,Beer!B:B,0))</f>
        <v>0.9</v>
      </c>
      <c r="L243">
        <f t="shared" si="26"/>
        <v>6.3</v>
      </c>
      <c r="M243">
        <f t="shared" si="27"/>
        <v>0</v>
      </c>
      <c r="N243">
        <f t="shared" si="28"/>
        <v>6.3</v>
      </c>
      <c r="O243">
        <f t="shared" si="29"/>
        <v>3</v>
      </c>
      <c r="P243" t="str">
        <f t="shared" si="30"/>
        <v>T1</v>
      </c>
      <c r="Q243" t="str">
        <f t="shared" si="31"/>
        <v>M3</v>
      </c>
    </row>
    <row r="244" spans="1:17" x14ac:dyDescent="0.25">
      <c r="A244" t="str">
        <f>IF(Orders!A244="","",Orders!A244)</f>
        <v>Mr Magnéric Elvellon</v>
      </c>
      <c r="B244" s="4">
        <f>IF(Orders!B244="","",Orders!B244)</f>
        <v>390161</v>
      </c>
      <c r="C244" t="str">
        <f>IF(Orders!C244="","",Orders!C244)</f>
        <v>Boddingtons Bitter</v>
      </c>
      <c r="D244">
        <f>IF(Orders!D244="","",Orders!D244)</f>
        <v>19</v>
      </c>
      <c r="E244" t="str">
        <f>IF(Orders!E244="","",Orders!E244)</f>
        <v/>
      </c>
      <c r="F244" t="str">
        <f t="shared" si="24"/>
        <v>Magnéric Elvellon</v>
      </c>
      <c r="G244" t="str">
        <f t="shared" si="25"/>
        <v>MagnericElvellon</v>
      </c>
      <c r="H244">
        <f>COUNTIFS(CALC_CUSTOMERS!F:F,CALC_ORDERS!G244)</f>
        <v>1</v>
      </c>
      <c r="I244" t="str">
        <f>INDEX(CALC_CUSTOMERS!D:D,MATCH(CALC_ORDERS!G244,CALC_CUSTOMERS!F:F,0))</f>
        <v>The Tired Hill</v>
      </c>
      <c r="J244" t="str">
        <f>INDEX(CALC_CUSTOMERS!E:E,MATCH(CALC_ORDERS!G244,CALC_CUSTOMERS!F:F,0))</f>
        <v>GREEN HILL COUNTRY</v>
      </c>
      <c r="K244">
        <f>INDEX(Beer!C:C,MATCH(CALC_ORDERS!C244,Beer!B:B,0))</f>
        <v>0.8</v>
      </c>
      <c r="L244">
        <f t="shared" si="26"/>
        <v>15.200000000000001</v>
      </c>
      <c r="M244">
        <f t="shared" si="27"/>
        <v>0</v>
      </c>
      <c r="N244">
        <f t="shared" si="28"/>
        <v>15.200000000000001</v>
      </c>
      <c r="O244">
        <f t="shared" si="29"/>
        <v>3</v>
      </c>
      <c r="P244" t="str">
        <f t="shared" si="30"/>
        <v>T1</v>
      </c>
      <c r="Q244" t="str">
        <f t="shared" si="31"/>
        <v>M3</v>
      </c>
    </row>
    <row r="245" spans="1:17" x14ac:dyDescent="0.25">
      <c r="A245" t="str">
        <f>IF(Orders!A245="","",Orders!A245)</f>
        <v>Mr Ilberic Grubb</v>
      </c>
      <c r="B245" s="4">
        <f>IF(Orders!B245="","",Orders!B245)</f>
        <v>390161</v>
      </c>
      <c r="C245" t="str">
        <f>IF(Orders!C245="","",Orders!C245)</f>
        <v>Newcastle Brown Ale</v>
      </c>
      <c r="D245">
        <f>IF(Orders!D245="","",Orders!D245)</f>
        <v>2</v>
      </c>
      <c r="E245" t="str">
        <f>IF(Orders!E245="","",Orders!E245)</f>
        <v/>
      </c>
      <c r="F245" t="str">
        <f t="shared" si="24"/>
        <v>Ilberic Grubb</v>
      </c>
      <c r="G245" t="str">
        <f t="shared" si="25"/>
        <v>IlbericGrubb</v>
      </c>
      <c r="H245">
        <f>COUNTIFS(CALC_CUSTOMERS!F:F,CALC_ORDERS!G245)</f>
        <v>1</v>
      </c>
      <c r="I245" t="str">
        <f>INDEX(CALC_CUSTOMERS!D:D,MATCH(CALC_ORDERS!G245,CALC_CUSTOMERS!F:F,0))</f>
        <v>The Sweet And Sour Curry Inn</v>
      </c>
      <c r="J245" t="str">
        <f>INDEX(CALC_CUSTOMERS!E:E,MATCH(CALC_ORDERS!G245,CALC_CUSTOMERS!F:F,0))</f>
        <v>GREEN HILL COUNTRY</v>
      </c>
      <c r="K245">
        <f>INDEX(Beer!C:C,MATCH(CALC_ORDERS!C245,Beer!B:B,0))</f>
        <v>1</v>
      </c>
      <c r="L245">
        <f t="shared" si="26"/>
        <v>2</v>
      </c>
      <c r="M245">
        <f t="shared" si="27"/>
        <v>0</v>
      </c>
      <c r="N245">
        <f t="shared" si="28"/>
        <v>2</v>
      </c>
      <c r="O245">
        <f t="shared" si="29"/>
        <v>3</v>
      </c>
      <c r="P245" t="str">
        <f t="shared" si="30"/>
        <v>T1</v>
      </c>
      <c r="Q245" t="str">
        <f t="shared" si="31"/>
        <v>M3</v>
      </c>
    </row>
    <row r="246" spans="1:17" x14ac:dyDescent="0.25">
      <c r="A246" t="str">
        <f>IF(Orders!A246="","",Orders!A246)</f>
        <v>Mlle Esmeralda Goldworthy</v>
      </c>
      <c r="B246" s="4">
        <f>IF(Orders!B246="","",Orders!B246)</f>
        <v>390162</v>
      </c>
      <c r="C246" t="str">
        <f>IF(Orders!C246="","",Orders!C246)</f>
        <v>Mackeson Stout</v>
      </c>
      <c r="D246">
        <f>IF(Orders!D246="","",Orders!D246)</f>
        <v>4</v>
      </c>
      <c r="E246" t="str">
        <f>IF(Orders!E246="","",Orders!E246)</f>
        <v/>
      </c>
      <c r="F246" t="str">
        <f t="shared" si="24"/>
        <v>Esmeralda Goldworthy</v>
      </c>
      <c r="G246" t="str">
        <f t="shared" si="25"/>
        <v>EsmeraldaGoldworthy</v>
      </c>
      <c r="H246">
        <f>COUNTIFS(CALC_CUSTOMERS!F:F,CALC_ORDERS!G246)</f>
        <v>1</v>
      </c>
      <c r="I246" t="str">
        <f>INDEX(CALC_CUSTOMERS!D:D,MATCH(CALC_ORDERS!G246,CALC_CUSTOMERS!F:F,0))</f>
        <v>The Quack Banjo Bar</v>
      </c>
      <c r="J246" t="str">
        <f>INDEX(CALC_CUSTOMERS!E:E,MATCH(CALC_ORDERS!G246,CALC_CUSTOMERS!F:F,0))</f>
        <v>HOBBITTON</v>
      </c>
      <c r="K246">
        <f>INDEX(Beer!C:C,MATCH(CALC_ORDERS!C246,Beer!B:B,0))</f>
        <v>1.5</v>
      </c>
      <c r="L246">
        <f t="shared" si="26"/>
        <v>6</v>
      </c>
      <c r="M246">
        <f t="shared" si="27"/>
        <v>0</v>
      </c>
      <c r="N246">
        <f t="shared" si="28"/>
        <v>6</v>
      </c>
      <c r="O246">
        <f t="shared" si="29"/>
        <v>3</v>
      </c>
      <c r="P246" t="str">
        <f t="shared" si="30"/>
        <v>T1</v>
      </c>
      <c r="Q246" t="str">
        <f t="shared" si="31"/>
        <v>M3</v>
      </c>
    </row>
    <row r="247" spans="1:17" x14ac:dyDescent="0.25">
      <c r="A247" t="str">
        <f>IF(Orders!A247="","",Orders!A247)</f>
        <v>Mr Godun  Sackville</v>
      </c>
      <c r="B247" s="4">
        <f>IF(Orders!B247="","",Orders!B247)</f>
        <v>390162</v>
      </c>
      <c r="C247" t="str">
        <f>IF(Orders!C247="","",Orders!C247)</f>
        <v>Boddingtons Bitter</v>
      </c>
      <c r="D247">
        <f>IF(Orders!D247="","",Orders!D247)</f>
        <v>12</v>
      </c>
      <c r="E247" t="str">
        <f>IF(Orders!E247="","",Orders!E247)</f>
        <v/>
      </c>
      <c r="F247" t="str">
        <f t="shared" si="24"/>
        <v>Godun  Sackville</v>
      </c>
      <c r="G247" t="str">
        <f t="shared" si="25"/>
        <v>GodunSackville</v>
      </c>
      <c r="H247">
        <f>COUNTIFS(CALC_CUSTOMERS!F:F,CALC_ORDERS!G247)</f>
        <v>1</v>
      </c>
      <c r="I247" t="str">
        <f>INDEX(CALC_CUSTOMERS!D:D,MATCH(CALC_ORDERS!G247,CALC_CUSTOMERS!F:F,0))</f>
        <v>The Drab Mandolin Inn</v>
      </c>
      <c r="J247" t="str">
        <f>INDEX(CALC_CUSTOMERS!E:E,MATCH(CALC_ORDERS!G247,CALC_CUSTOMERS!F:F,0))</f>
        <v>THE MARISH</v>
      </c>
      <c r="K247">
        <f>INDEX(Beer!C:C,MATCH(CALC_ORDERS!C247,Beer!B:B,0))</f>
        <v>0.8</v>
      </c>
      <c r="L247">
        <f t="shared" si="26"/>
        <v>9.6000000000000014</v>
      </c>
      <c r="M247">
        <f t="shared" si="27"/>
        <v>0</v>
      </c>
      <c r="N247">
        <f t="shared" si="28"/>
        <v>9.6000000000000014</v>
      </c>
      <c r="O247">
        <f t="shared" si="29"/>
        <v>3</v>
      </c>
      <c r="P247" t="str">
        <f t="shared" si="30"/>
        <v>T1</v>
      </c>
      <c r="Q247" t="str">
        <f t="shared" si="31"/>
        <v>M3</v>
      </c>
    </row>
    <row r="248" spans="1:17" x14ac:dyDescent="0.25">
      <c r="A248" t="str">
        <f>IF(Orders!A248="","",Orders!A248)</f>
        <v>Mr Warmann Heathertoes</v>
      </c>
      <c r="B248" s="4">
        <f>IF(Orders!B248="","",Orders!B248)</f>
        <v>390162</v>
      </c>
      <c r="C248" t="str">
        <f>IF(Orders!C248="","",Orders!C248)</f>
        <v>Draught Bass</v>
      </c>
      <c r="D248">
        <f>IF(Orders!D248="","",Orders!D248)</f>
        <v>7</v>
      </c>
      <c r="E248" t="str">
        <f>IF(Orders!E248="","",Orders!E248)</f>
        <v/>
      </c>
      <c r="F248" t="str">
        <f t="shared" si="24"/>
        <v>Warmann Heathertoes</v>
      </c>
      <c r="G248" t="str">
        <f t="shared" si="25"/>
        <v>WarmannHeathertoes</v>
      </c>
      <c r="H248">
        <f>COUNTIFS(CALC_CUSTOMERS!F:F,CALC_ORDERS!G248)</f>
        <v>1</v>
      </c>
      <c r="I248" t="str">
        <f>INDEX(CALC_CUSTOMERS!D:D,MATCH(CALC_ORDERS!G248,CALC_CUSTOMERS!F:F,0))</f>
        <v>The Wandering Hamster Inn</v>
      </c>
      <c r="J248" t="str">
        <f>INDEX(CALC_CUSTOMERS!E:E,MATCH(CALC_ORDERS!G248,CALC_CUSTOMERS!F:F,0))</f>
        <v>TUCKBOROUGH</v>
      </c>
      <c r="K248">
        <f>INDEX(Beer!C:C,MATCH(CALC_ORDERS!C248,Beer!B:B,0))</f>
        <v>1.2</v>
      </c>
      <c r="L248">
        <f t="shared" si="26"/>
        <v>8.4</v>
      </c>
      <c r="M248">
        <f t="shared" si="27"/>
        <v>0</v>
      </c>
      <c r="N248">
        <f t="shared" si="28"/>
        <v>8.4</v>
      </c>
      <c r="O248">
        <f t="shared" si="29"/>
        <v>3</v>
      </c>
      <c r="P248" t="str">
        <f t="shared" si="30"/>
        <v>T1</v>
      </c>
      <c r="Q248" t="str">
        <f t="shared" si="31"/>
        <v>M3</v>
      </c>
    </row>
    <row r="249" spans="1:17" x14ac:dyDescent="0.25">
      <c r="A249" t="str">
        <f>IF(Orders!A249="","",Orders!A249)</f>
        <v>Mr Gondulph Galpsi</v>
      </c>
      <c r="B249" s="4">
        <f>IF(Orders!B249="","",Orders!B249)</f>
        <v>390163</v>
      </c>
      <c r="C249" t="str">
        <f>IF(Orders!C249="","",Orders!C249)</f>
        <v>Old Speckled Hen</v>
      </c>
      <c r="D249">
        <f>IF(Orders!D249="","",Orders!D249)</f>
        <v>13</v>
      </c>
      <c r="E249">
        <f>IF(Orders!E249="","",Orders!E249)</f>
        <v>0.12</v>
      </c>
      <c r="F249" t="str">
        <f t="shared" si="24"/>
        <v>Gondulph Galpsi</v>
      </c>
      <c r="G249" t="str">
        <f t="shared" si="25"/>
        <v>GondulphGalpsi</v>
      </c>
      <c r="H249">
        <f>COUNTIFS(CALC_CUSTOMERS!F:F,CALC_ORDERS!G249)</f>
        <v>1</v>
      </c>
      <c r="I249" t="str">
        <f>INDEX(CALC_CUSTOMERS!D:D,MATCH(CALC_ORDERS!G249,CALC_CUSTOMERS!F:F,0))</f>
        <v>The Running Snake</v>
      </c>
      <c r="J249" t="str">
        <f>INDEX(CALC_CUSTOMERS!E:E,MATCH(CALC_ORDERS!G249,CALC_CUSTOMERS!F:F,0))</f>
        <v>SHIRE HOMESTEADS</v>
      </c>
      <c r="K249">
        <f>INDEX(Beer!C:C,MATCH(CALC_ORDERS!C249,Beer!B:B,0))</f>
        <v>1.1000000000000001</v>
      </c>
      <c r="L249">
        <f t="shared" si="26"/>
        <v>14.3</v>
      </c>
      <c r="M249">
        <f t="shared" si="27"/>
        <v>1.716</v>
      </c>
      <c r="N249">
        <f t="shared" si="28"/>
        <v>12.584000000000001</v>
      </c>
      <c r="O249">
        <f t="shared" si="29"/>
        <v>3</v>
      </c>
      <c r="P249" t="str">
        <f t="shared" si="30"/>
        <v>T1</v>
      </c>
      <c r="Q249" t="str">
        <f t="shared" si="31"/>
        <v>M3</v>
      </c>
    </row>
    <row r="250" spans="1:17" x14ac:dyDescent="0.25">
      <c r="A250" t="str">
        <f>IF(Orders!A250="","",Orders!A250)</f>
        <v>Mme Ingoberg Gardner</v>
      </c>
      <c r="B250" s="4">
        <f>IF(Orders!B250="","",Orders!B250)</f>
        <v>390165</v>
      </c>
      <c r="C250" t="str">
        <f>IF(Orders!C250="","",Orders!C250)</f>
        <v>Foster's Lager</v>
      </c>
      <c r="D250">
        <f>IF(Orders!D250="","",Orders!D250)</f>
        <v>2</v>
      </c>
      <c r="E250" t="str">
        <f>IF(Orders!E250="","",Orders!E250)</f>
        <v/>
      </c>
      <c r="F250" t="str">
        <f t="shared" si="24"/>
        <v>Ingoberg Gardner</v>
      </c>
      <c r="G250" t="str">
        <f t="shared" si="25"/>
        <v>IngobergGardner</v>
      </c>
      <c r="H250">
        <f>COUNTIFS(CALC_CUSTOMERS!F:F,CALC_ORDERS!G250)</f>
        <v>1</v>
      </c>
      <c r="I250" t="str">
        <f>INDEX(CALC_CUSTOMERS!D:D,MATCH(CALC_ORDERS!G250,CALC_CUSTOMERS!F:F,0))</f>
        <v>The Mature Whale</v>
      </c>
      <c r="J250" t="str">
        <f>INDEX(CALC_CUSTOMERS!E:E,MATCH(CALC_ORDERS!G250,CALC_CUSTOMERS!F:F,0))</f>
        <v>BUDGEFORD</v>
      </c>
      <c r="K250">
        <f>INDEX(Beer!C:C,MATCH(CALC_ORDERS!C250,Beer!B:B,0))</f>
        <v>0.7</v>
      </c>
      <c r="L250">
        <f t="shared" si="26"/>
        <v>1.4</v>
      </c>
      <c r="M250">
        <f t="shared" si="27"/>
        <v>0</v>
      </c>
      <c r="N250">
        <f t="shared" si="28"/>
        <v>1.4</v>
      </c>
      <c r="O250">
        <f t="shared" si="29"/>
        <v>3</v>
      </c>
      <c r="P250" t="str">
        <f t="shared" si="30"/>
        <v>T1</v>
      </c>
      <c r="Q250" t="str">
        <f t="shared" si="31"/>
        <v>M3</v>
      </c>
    </row>
    <row r="251" spans="1:17" x14ac:dyDescent="0.25">
      <c r="A251" t="str">
        <f>IF(Orders!A251="","",Orders!A251)</f>
        <v>Mlle Mantissa Gamwich</v>
      </c>
      <c r="B251" s="4">
        <f>IF(Orders!B251="","",Orders!B251)</f>
        <v>390165</v>
      </c>
      <c r="C251" t="str">
        <f>IF(Orders!C251="","",Orders!C251)</f>
        <v>Old Speckled Hen</v>
      </c>
      <c r="D251">
        <f>IF(Orders!D251="","",Orders!D251)</f>
        <v>10</v>
      </c>
      <c r="E251">
        <f>IF(Orders!E251="","",Orders!E251)</f>
        <v>0.12</v>
      </c>
      <c r="F251" t="str">
        <f t="shared" si="24"/>
        <v>Mantissa Gamwich</v>
      </c>
      <c r="G251" t="str">
        <f t="shared" si="25"/>
        <v>MantissaGamwich</v>
      </c>
      <c r="H251">
        <f>COUNTIFS(CALC_CUSTOMERS!F:F,CALC_ORDERS!G251)</f>
        <v>1</v>
      </c>
      <c r="I251" t="str">
        <f>INDEX(CALC_CUSTOMERS!D:D,MATCH(CALC_ORDERS!G251,CALC_CUSTOMERS!F:F,0))</f>
        <v>The Gray Bat Inn</v>
      </c>
      <c r="J251" t="str">
        <f>INDEX(CALC_CUSTOMERS!E:E,MATCH(CALC_ORDERS!G251,CALC_CUSTOMERS!F:F,0))</f>
        <v>TUCKBOROUGH</v>
      </c>
      <c r="K251">
        <f>INDEX(Beer!C:C,MATCH(CALC_ORDERS!C251,Beer!B:B,0))</f>
        <v>1.1000000000000001</v>
      </c>
      <c r="L251">
        <f t="shared" si="26"/>
        <v>11</v>
      </c>
      <c r="M251">
        <f t="shared" si="27"/>
        <v>1.3199999999999998</v>
      </c>
      <c r="N251">
        <f t="shared" si="28"/>
        <v>9.68</v>
      </c>
      <c r="O251">
        <f t="shared" si="29"/>
        <v>3</v>
      </c>
      <c r="P251" t="str">
        <f t="shared" si="30"/>
        <v>T1</v>
      </c>
      <c r="Q251" t="str">
        <f t="shared" si="31"/>
        <v>M3</v>
      </c>
    </row>
    <row r="252" spans="1:17" x14ac:dyDescent="0.25">
      <c r="A252" t="str">
        <f>IF(Orders!A252="","",Orders!A252)</f>
        <v>Mme Liutgarde Twofoot</v>
      </c>
      <c r="B252" s="4">
        <f>IF(Orders!B252="","",Orders!B252)</f>
        <v>390165</v>
      </c>
      <c r="C252" t="str">
        <f>IF(Orders!C252="","",Orders!C252)</f>
        <v>Tennent's Lager</v>
      </c>
      <c r="D252">
        <f>IF(Orders!D252="","",Orders!D252)</f>
        <v>18</v>
      </c>
      <c r="E252" t="str">
        <f>IF(Orders!E252="","",Orders!E252)</f>
        <v/>
      </c>
      <c r="F252" t="str">
        <f t="shared" si="24"/>
        <v>Liutgarde Twofoot</v>
      </c>
      <c r="G252" t="str">
        <f t="shared" si="25"/>
        <v>LiutgardeTwofoot</v>
      </c>
      <c r="H252">
        <f>COUNTIFS(CALC_CUSTOMERS!F:F,CALC_ORDERS!G252)</f>
        <v>1</v>
      </c>
      <c r="I252" t="str">
        <f>INDEX(CALC_CUSTOMERS!D:D,MATCH(CALC_ORDERS!G252,CALC_CUSTOMERS!F:F,0))</f>
        <v>The Excellent Woodpecker Inn</v>
      </c>
      <c r="J252" t="str">
        <f>INDEX(CALC_CUSTOMERS!E:E,MATCH(CALC_ORDERS!G252,CALC_CUSTOMERS!F:F,0))</f>
        <v>SHIRE HOMESTEADS</v>
      </c>
      <c r="K252">
        <f>INDEX(Beer!C:C,MATCH(CALC_ORDERS!C252,Beer!B:B,0))</f>
        <v>0.8</v>
      </c>
      <c r="L252">
        <f t="shared" si="26"/>
        <v>14.4</v>
      </c>
      <c r="M252">
        <f t="shared" si="27"/>
        <v>0</v>
      </c>
      <c r="N252">
        <f t="shared" si="28"/>
        <v>14.4</v>
      </c>
      <c r="O252">
        <f t="shared" si="29"/>
        <v>3</v>
      </c>
      <c r="P252" t="str">
        <f t="shared" si="30"/>
        <v>T1</v>
      </c>
      <c r="Q252" t="str">
        <f t="shared" si="31"/>
        <v>M3</v>
      </c>
    </row>
    <row r="253" spans="1:17" x14ac:dyDescent="0.25">
      <c r="A253" t="str">
        <f>IF(Orders!A253="","",Orders!A253)</f>
        <v>Mr Ricbodo Brown</v>
      </c>
      <c r="B253" s="4">
        <f>IF(Orders!B253="","",Orders!B253)</f>
        <v>390165</v>
      </c>
      <c r="C253" t="str">
        <f>IF(Orders!C253="","",Orders!C253)</f>
        <v>McEwan's</v>
      </c>
      <c r="D253">
        <f>IF(Orders!D253="","",Orders!D253)</f>
        <v>8</v>
      </c>
      <c r="E253" t="str">
        <f>IF(Orders!E253="","",Orders!E253)</f>
        <v/>
      </c>
      <c r="F253" t="str">
        <f t="shared" si="24"/>
        <v>Ricbodo Brown</v>
      </c>
      <c r="G253" t="str">
        <f t="shared" si="25"/>
        <v>RicbodoBrown</v>
      </c>
      <c r="H253">
        <f>COUNTIFS(CALC_CUSTOMERS!F:F,CALC_ORDERS!G253)</f>
        <v>1</v>
      </c>
      <c r="I253" t="str">
        <f>INDEX(CALC_CUSTOMERS!D:D,MATCH(CALC_ORDERS!G253,CALC_CUSTOMERS!F:F,0))</f>
        <v>The Puny Beard</v>
      </c>
      <c r="J253" t="str">
        <f>INDEX(CALC_CUSTOMERS!E:E,MATCH(CALC_ORDERS!G253,CALC_CUSTOMERS!F:F,0))</f>
        <v>SHIRE HOMESTEADS</v>
      </c>
      <c r="K253">
        <f>INDEX(Beer!C:C,MATCH(CALC_ORDERS!C253,Beer!B:B,0))</f>
        <v>1</v>
      </c>
      <c r="L253">
        <f t="shared" si="26"/>
        <v>8</v>
      </c>
      <c r="M253">
        <f t="shared" si="27"/>
        <v>0</v>
      </c>
      <c r="N253">
        <f t="shared" si="28"/>
        <v>8</v>
      </c>
      <c r="O253">
        <f t="shared" si="29"/>
        <v>3</v>
      </c>
      <c r="P253" t="str">
        <f t="shared" si="30"/>
        <v>T1</v>
      </c>
      <c r="Q253" t="str">
        <f t="shared" si="31"/>
        <v>M3</v>
      </c>
    </row>
    <row r="254" spans="1:17" x14ac:dyDescent="0.25">
      <c r="A254" t="str">
        <f>IF(Orders!A254="","",Orders!A254)</f>
        <v>Mlle Darby Sandheaver</v>
      </c>
      <c r="B254" s="4">
        <f>IF(Orders!B254="","",Orders!B254)</f>
        <v>390166</v>
      </c>
      <c r="C254" t="str">
        <f>IF(Orders!C254="","",Orders!C254)</f>
        <v>Draught Bass</v>
      </c>
      <c r="D254">
        <f>IF(Orders!D254="","",Orders!D254)</f>
        <v>2</v>
      </c>
      <c r="E254" t="str">
        <f>IF(Orders!E254="","",Orders!E254)</f>
        <v/>
      </c>
      <c r="F254" t="str">
        <f t="shared" si="24"/>
        <v>Darby Sandheaver</v>
      </c>
      <c r="G254" t="str">
        <f t="shared" si="25"/>
        <v>DarbySandheaver</v>
      </c>
      <c r="H254">
        <f>COUNTIFS(CALC_CUSTOMERS!F:F,CALC_ORDERS!G254)</f>
        <v>1</v>
      </c>
      <c r="I254" t="str">
        <f>INDEX(CALC_CUSTOMERS!D:D,MATCH(CALC_ORDERS!G254,CALC_CUSTOMERS!F:F,0))</f>
        <v>The Infamous Jester Tavern</v>
      </c>
      <c r="J254" t="str">
        <f>INDEX(CALC_CUSTOMERS!E:E,MATCH(CALC_ORDERS!G254,CALC_CUSTOMERS!F:F,0))</f>
        <v>BUCKLAND</v>
      </c>
      <c r="K254">
        <f>INDEX(Beer!C:C,MATCH(CALC_ORDERS!C254,Beer!B:B,0))</f>
        <v>1.2</v>
      </c>
      <c r="L254">
        <f t="shared" si="26"/>
        <v>2.4</v>
      </c>
      <c r="M254">
        <f t="shared" si="27"/>
        <v>0</v>
      </c>
      <c r="N254">
        <f t="shared" si="28"/>
        <v>2.4</v>
      </c>
      <c r="O254">
        <f t="shared" si="29"/>
        <v>3</v>
      </c>
      <c r="P254" t="str">
        <f t="shared" si="30"/>
        <v>T1</v>
      </c>
      <c r="Q254" t="str">
        <f t="shared" si="31"/>
        <v>M3</v>
      </c>
    </row>
    <row r="255" spans="1:17" x14ac:dyDescent="0.25">
      <c r="A255" t="str">
        <f>IF(Orders!A255="","",Orders!A255)</f>
        <v>Mme Jenna Butcher</v>
      </c>
      <c r="B255" s="4">
        <f>IF(Orders!B255="","",Orders!B255)</f>
        <v>390167</v>
      </c>
      <c r="C255" t="str">
        <f>IF(Orders!C255="","",Orders!C255)</f>
        <v>Newcastle Brown Ale</v>
      </c>
      <c r="D255">
        <f>IF(Orders!D255="","",Orders!D255)</f>
        <v>4</v>
      </c>
      <c r="E255" t="str">
        <f>IF(Orders!E255="","",Orders!E255)</f>
        <v/>
      </c>
      <c r="F255" t="str">
        <f t="shared" si="24"/>
        <v>Jenna Butcher</v>
      </c>
      <c r="G255" t="str">
        <f t="shared" si="25"/>
        <v>JennaButcher</v>
      </c>
      <c r="H255">
        <f>COUNTIFS(CALC_CUSTOMERS!F:F,CALC_ORDERS!G255)</f>
        <v>1</v>
      </c>
      <c r="I255" t="str">
        <f>INDEX(CALC_CUSTOMERS!D:D,MATCH(CALC_ORDERS!G255,CALC_CUSTOMERS!F:F,0))</f>
        <v>The Lyrical Woodpecker Tavern</v>
      </c>
      <c r="J255" t="str">
        <f>INDEX(CALC_CUSTOMERS!E:E,MATCH(CALC_ORDERS!G255,CALC_CUSTOMERS!F:F,0))</f>
        <v>THE HILL</v>
      </c>
      <c r="K255">
        <f>INDEX(Beer!C:C,MATCH(CALC_ORDERS!C255,Beer!B:B,0))</f>
        <v>1</v>
      </c>
      <c r="L255">
        <f t="shared" si="26"/>
        <v>4</v>
      </c>
      <c r="M255">
        <f t="shared" si="27"/>
        <v>0</v>
      </c>
      <c r="N255">
        <f t="shared" si="28"/>
        <v>4</v>
      </c>
      <c r="O255">
        <f t="shared" si="29"/>
        <v>3</v>
      </c>
      <c r="P255" t="str">
        <f t="shared" si="30"/>
        <v>T1</v>
      </c>
      <c r="Q255" t="str">
        <f t="shared" si="31"/>
        <v>M3</v>
      </c>
    </row>
    <row r="256" spans="1:17" x14ac:dyDescent="0.25">
      <c r="A256" t="str">
        <f>IF(Orders!A256="","",Orders!A256)</f>
        <v>Mme Esmee Bolger-Baggins</v>
      </c>
      <c r="B256" s="4">
        <f>IF(Orders!B256="","",Orders!B256)</f>
        <v>390167</v>
      </c>
      <c r="C256" t="str">
        <f>IF(Orders!C256="","",Orders!C256)</f>
        <v>Newcastle Brown Ale</v>
      </c>
      <c r="D256">
        <f>IF(Orders!D256="","",Orders!D256)</f>
        <v>10</v>
      </c>
      <c r="E256" t="str">
        <f>IF(Orders!E256="","",Orders!E256)</f>
        <v/>
      </c>
      <c r="F256" t="str">
        <f t="shared" si="24"/>
        <v>Esmee Bolger-Baggins</v>
      </c>
      <c r="G256" t="str">
        <f t="shared" si="25"/>
        <v>EsmeeBolgerBaggins</v>
      </c>
      <c r="H256">
        <f>COUNTIFS(CALC_CUSTOMERS!F:F,CALC_ORDERS!G256)</f>
        <v>1</v>
      </c>
      <c r="I256" t="str">
        <f>INDEX(CALC_CUSTOMERS!D:D,MATCH(CALC_ORDERS!G256,CALC_CUSTOMERS!F:F,0))</f>
        <v>The Gentle Coconut</v>
      </c>
      <c r="J256" t="str">
        <f>INDEX(CALC_CUSTOMERS!E:E,MATCH(CALC_ORDERS!G256,CALC_CUSTOMERS!F:F,0))</f>
        <v>TUCKBOROUGH</v>
      </c>
      <c r="K256">
        <f>INDEX(Beer!C:C,MATCH(CALC_ORDERS!C256,Beer!B:B,0))</f>
        <v>1</v>
      </c>
      <c r="L256">
        <f t="shared" si="26"/>
        <v>10</v>
      </c>
      <c r="M256">
        <f t="shared" si="27"/>
        <v>0</v>
      </c>
      <c r="N256">
        <f t="shared" si="28"/>
        <v>10</v>
      </c>
      <c r="O256">
        <f t="shared" si="29"/>
        <v>3</v>
      </c>
      <c r="P256" t="str">
        <f t="shared" si="30"/>
        <v>T1</v>
      </c>
      <c r="Q256" t="str">
        <f t="shared" si="31"/>
        <v>M3</v>
      </c>
    </row>
    <row r="257" spans="1:17" x14ac:dyDescent="0.25">
      <c r="A257" t="str">
        <f>IF(Orders!A257="","",Orders!A257)</f>
        <v>Mr Timothy Puddifoot</v>
      </c>
      <c r="B257" s="4">
        <f>IF(Orders!B257="","",Orders!B257)</f>
        <v>390167</v>
      </c>
      <c r="C257" t="str">
        <f>IF(Orders!C257="","",Orders!C257)</f>
        <v>Tennent's Super</v>
      </c>
      <c r="D257">
        <f>IF(Orders!D257="","",Orders!D257)</f>
        <v>3</v>
      </c>
      <c r="E257" t="str">
        <f>IF(Orders!E257="","",Orders!E257)</f>
        <v/>
      </c>
      <c r="F257" t="str">
        <f t="shared" si="24"/>
        <v>Timothy Puddifoot</v>
      </c>
      <c r="G257" t="str">
        <f t="shared" si="25"/>
        <v>TimothyPuddifoot</v>
      </c>
      <c r="H257">
        <f>COUNTIFS(CALC_CUSTOMERS!F:F,CALC_ORDERS!G257)</f>
        <v>1</v>
      </c>
      <c r="I257" t="str">
        <f>INDEX(CALC_CUSTOMERS!D:D,MATCH(CALC_ORDERS!G257,CALC_CUSTOMERS!F:F,0))</f>
        <v>The Faded Soup</v>
      </c>
      <c r="J257" t="str">
        <f>INDEX(CALC_CUSTOMERS!E:E,MATCH(CALC_ORDERS!G257,CALC_CUSTOMERS!F:F,0))</f>
        <v>HOBBITTON</v>
      </c>
      <c r="K257">
        <f>INDEX(Beer!C:C,MATCH(CALC_ORDERS!C257,Beer!B:B,0))</f>
        <v>0.9</v>
      </c>
      <c r="L257">
        <f t="shared" si="26"/>
        <v>2.7</v>
      </c>
      <c r="M257">
        <f t="shared" si="27"/>
        <v>0</v>
      </c>
      <c r="N257">
        <f t="shared" si="28"/>
        <v>2.7</v>
      </c>
      <c r="O257">
        <f t="shared" si="29"/>
        <v>3</v>
      </c>
      <c r="P257" t="str">
        <f t="shared" si="30"/>
        <v>T1</v>
      </c>
      <c r="Q257" t="str">
        <f t="shared" si="31"/>
        <v>M3</v>
      </c>
    </row>
    <row r="258" spans="1:17" x14ac:dyDescent="0.25">
      <c r="A258" t="str">
        <f>IF(Orders!A258="","",Orders!A258)</f>
        <v>Mlle Amanda Oldbuck</v>
      </c>
      <c r="B258" s="4">
        <f>IF(Orders!B258="","",Orders!B258)</f>
        <v>390167</v>
      </c>
      <c r="C258" t="str">
        <f>IF(Orders!C258="","",Orders!C258)</f>
        <v>Tennent's Lager</v>
      </c>
      <c r="D258">
        <f>IF(Orders!D258="","",Orders!D258)</f>
        <v>16</v>
      </c>
      <c r="E258" t="str">
        <f>IF(Orders!E258="","",Orders!E258)</f>
        <v/>
      </c>
      <c r="F258" t="str">
        <f t="shared" si="24"/>
        <v>Amanda Oldbuck</v>
      </c>
      <c r="G258" t="str">
        <f t="shared" si="25"/>
        <v>AmandaOldbuck</v>
      </c>
      <c r="H258">
        <f>COUNTIFS(CALC_CUSTOMERS!F:F,CALC_ORDERS!G258)</f>
        <v>1</v>
      </c>
      <c r="I258" t="str">
        <f>INDEX(CALC_CUSTOMERS!D:D,MATCH(CALC_ORDERS!G258,CALC_CUSTOMERS!F:F,0))</f>
        <v>The Impossible Tauren</v>
      </c>
      <c r="J258" t="str">
        <f>INDEX(CALC_CUSTOMERS!E:E,MATCH(CALC_ORDERS!G258,CALC_CUSTOMERS!F:F,0))</f>
        <v>SHIRE HOMESTEADS</v>
      </c>
      <c r="K258">
        <f>INDEX(Beer!C:C,MATCH(CALC_ORDERS!C258,Beer!B:B,0))</f>
        <v>0.8</v>
      </c>
      <c r="L258">
        <f t="shared" si="26"/>
        <v>12.8</v>
      </c>
      <c r="M258">
        <f t="shared" si="27"/>
        <v>0</v>
      </c>
      <c r="N258">
        <f t="shared" si="28"/>
        <v>12.8</v>
      </c>
      <c r="O258">
        <f t="shared" si="29"/>
        <v>3</v>
      </c>
      <c r="P258" t="str">
        <f t="shared" si="30"/>
        <v>T1</v>
      </c>
      <c r="Q258" t="str">
        <f t="shared" si="31"/>
        <v>M3</v>
      </c>
    </row>
    <row r="259" spans="1:17" x14ac:dyDescent="0.25">
      <c r="A259" t="str">
        <f>IF(Orders!A259="","",Orders!A259)</f>
        <v>Mme Suri Hornwood</v>
      </c>
      <c r="B259" s="4">
        <f>IF(Orders!B259="","",Orders!B259)</f>
        <v>390168</v>
      </c>
      <c r="C259" t="str">
        <f>IF(Orders!C259="","",Orders!C259)</f>
        <v>Draught Bass</v>
      </c>
      <c r="D259">
        <f>IF(Orders!D259="","",Orders!D259)</f>
        <v>14</v>
      </c>
      <c r="E259" t="str">
        <f>IF(Orders!E259="","",Orders!E259)</f>
        <v/>
      </c>
      <c r="F259" t="str">
        <f t="shared" ref="F259:F322" si="32">IF(LEFT(A259,2)="Mr",MID(A259,4,LEN(A259)-3),
IF(LEFT(A259,3)="Mme",MID(A259,5,LEN(A259)-4),
IF(LEFT(A259,4)="Mlle",MID(A259,6,LEN(A259)-5),"")))</f>
        <v>Suri Hornwood</v>
      </c>
      <c r="G259" t="str">
        <f t="shared" ref="G259:G322" si="33">SUBSTITUTE(SUBSTITUTE(SUBSTITUTE(SUBSTITUTE(SUBSTITUTE(SUBSTITUTE(F259," ",""),"-",""),"é","e"),"ü","u"),"ï","i"),"è","e")</f>
        <v>SuriHornwood</v>
      </c>
      <c r="H259">
        <f>COUNTIFS(CALC_CUSTOMERS!F:F,CALC_ORDERS!G259)</f>
        <v>1</v>
      </c>
      <c r="I259" t="str">
        <f>INDEX(CALC_CUSTOMERS!D:D,MATCH(CALC_ORDERS!G259,CALC_CUSTOMERS!F:F,0))</f>
        <v>The Famous Eagle Tavern</v>
      </c>
      <c r="J259" t="str">
        <f>INDEX(CALC_CUSTOMERS!E:E,MATCH(CALC_ORDERS!G259,CALC_CUSTOMERS!F:F,0))</f>
        <v>THE MARISH</v>
      </c>
      <c r="K259">
        <f>INDEX(Beer!C:C,MATCH(CALC_ORDERS!C259,Beer!B:B,0))</f>
        <v>1.2</v>
      </c>
      <c r="L259">
        <f t="shared" ref="L259:L322" si="34">K259*D259</f>
        <v>16.8</v>
      </c>
      <c r="M259">
        <f t="shared" ref="M259:M322" si="35">IF(E259="",0,E259*L259)</f>
        <v>0</v>
      </c>
      <c r="N259">
        <f t="shared" ref="N259:N322" si="36">L259-M259</f>
        <v>16.8</v>
      </c>
      <c r="O259">
        <f t="shared" ref="O259:O322" si="37">MONTH(B259)</f>
        <v>3</v>
      </c>
      <c r="P259" t="str">
        <f t="shared" ref="P259:P322" si="38">IF(AND(O259&gt;0,O259&lt;4),"T1",
IF(AND(O259&gt;3,O259&lt;7),"T2",
IF(AND(O259&gt;6,O259&lt;10),"T3",
IF(AND(O259&gt;9,O259&lt;13),"T4","erreur"))))</f>
        <v>T1</v>
      </c>
      <c r="Q259" t="str">
        <f t="shared" ref="Q259:Q322" si="39">"M"&amp;O259</f>
        <v>M3</v>
      </c>
    </row>
    <row r="260" spans="1:17" x14ac:dyDescent="0.25">
      <c r="A260" t="str">
        <f>IF(Orders!A260="","",Orders!A260)</f>
        <v>Mr Milo Sackville</v>
      </c>
      <c r="B260" s="4">
        <f>IF(Orders!B260="","",Orders!B260)</f>
        <v>390168</v>
      </c>
      <c r="C260" t="str">
        <f>IF(Orders!C260="","",Orders!C260)</f>
        <v>Old Speckled Hen</v>
      </c>
      <c r="D260">
        <f>IF(Orders!D260="","",Orders!D260)</f>
        <v>18</v>
      </c>
      <c r="E260">
        <f>IF(Orders!E260="","",Orders!E260)</f>
        <v>0.12</v>
      </c>
      <c r="F260" t="str">
        <f t="shared" si="32"/>
        <v>Milo Sackville</v>
      </c>
      <c r="G260" t="str">
        <f t="shared" si="33"/>
        <v>MiloSackville</v>
      </c>
      <c r="H260">
        <f>COUNTIFS(CALC_CUSTOMERS!F:F,CALC_ORDERS!G260)</f>
        <v>1</v>
      </c>
      <c r="I260" t="str">
        <f>INDEX(CALC_CUSTOMERS!D:D,MATCH(CALC_ORDERS!G260,CALC_CUSTOMERS!F:F,0))</f>
        <v>The Molten Pistachio</v>
      </c>
      <c r="J260" t="str">
        <f>INDEX(CALC_CUSTOMERS!E:E,MATCH(CALC_ORDERS!G260,CALC_CUSTOMERS!F:F,0))</f>
        <v>TUCKBOROUGH</v>
      </c>
      <c r="K260">
        <f>INDEX(Beer!C:C,MATCH(CALC_ORDERS!C260,Beer!B:B,0))</f>
        <v>1.1000000000000001</v>
      </c>
      <c r="L260">
        <f t="shared" si="34"/>
        <v>19.8</v>
      </c>
      <c r="M260">
        <f t="shared" si="35"/>
        <v>2.3759999999999999</v>
      </c>
      <c r="N260">
        <f t="shared" si="36"/>
        <v>17.423999999999999</v>
      </c>
      <c r="O260">
        <f t="shared" si="37"/>
        <v>3</v>
      </c>
      <c r="P260" t="str">
        <f t="shared" si="38"/>
        <v>T1</v>
      </c>
      <c r="Q260" t="str">
        <f t="shared" si="39"/>
        <v>M3</v>
      </c>
    </row>
    <row r="261" spans="1:17" x14ac:dyDescent="0.25">
      <c r="A261" t="str">
        <f>IF(Orders!A261="","",Orders!A261)</f>
        <v>Mme Gerda Bunce</v>
      </c>
      <c r="B261" s="4">
        <f>IF(Orders!B261="","",Orders!B261)</f>
        <v>390168</v>
      </c>
      <c r="C261" t="str">
        <f>IF(Orders!C261="","",Orders!C261)</f>
        <v>Old Speckled Hen</v>
      </c>
      <c r="D261">
        <f>IF(Orders!D261="","",Orders!D261)</f>
        <v>17</v>
      </c>
      <c r="E261">
        <f>IF(Orders!E261="","",Orders!E261)</f>
        <v>0.12</v>
      </c>
      <c r="F261" t="str">
        <f t="shared" si="32"/>
        <v>Gerda Bunce</v>
      </c>
      <c r="G261" t="str">
        <f t="shared" si="33"/>
        <v>GerdaBunce</v>
      </c>
      <c r="H261">
        <f>COUNTIFS(CALC_CUSTOMERS!F:F,CALC_ORDERS!G261)</f>
        <v>1</v>
      </c>
      <c r="I261" t="str">
        <f>INDEX(CALC_CUSTOMERS!D:D,MATCH(CALC_ORDERS!G261,CALC_CUSTOMERS!F:F,0))</f>
        <v>The Glamorous Turtle Tavern</v>
      </c>
      <c r="J261" t="str">
        <f>INDEX(CALC_CUSTOMERS!E:E,MATCH(CALC_ORDERS!G261,CALC_CUSTOMERS!F:F,0))</f>
        <v>GREENFIELDS</v>
      </c>
      <c r="K261">
        <f>INDEX(Beer!C:C,MATCH(CALC_ORDERS!C261,Beer!B:B,0))</f>
        <v>1.1000000000000001</v>
      </c>
      <c r="L261">
        <f t="shared" si="34"/>
        <v>18.700000000000003</v>
      </c>
      <c r="M261">
        <f t="shared" si="35"/>
        <v>2.2440000000000002</v>
      </c>
      <c r="N261">
        <f t="shared" si="36"/>
        <v>16.456000000000003</v>
      </c>
      <c r="O261">
        <f t="shared" si="37"/>
        <v>3</v>
      </c>
      <c r="P261" t="str">
        <f t="shared" si="38"/>
        <v>T1</v>
      </c>
      <c r="Q261" t="str">
        <f t="shared" si="39"/>
        <v>M3</v>
      </c>
    </row>
    <row r="262" spans="1:17" x14ac:dyDescent="0.25">
      <c r="A262" t="str">
        <f>IF(Orders!A262="","",Orders!A262)</f>
        <v>Mr Magnéric Elvellon</v>
      </c>
      <c r="B262" s="4">
        <f>IF(Orders!B262="","",Orders!B262)</f>
        <v>390168</v>
      </c>
      <c r="C262" t="str">
        <f>IF(Orders!C262="","",Orders!C262)</f>
        <v>Tennent's Super</v>
      </c>
      <c r="D262">
        <f>IF(Orders!D262="","",Orders!D262)</f>
        <v>6</v>
      </c>
      <c r="E262" t="str">
        <f>IF(Orders!E262="","",Orders!E262)</f>
        <v/>
      </c>
      <c r="F262" t="str">
        <f t="shared" si="32"/>
        <v>Magnéric Elvellon</v>
      </c>
      <c r="G262" t="str">
        <f t="shared" si="33"/>
        <v>MagnericElvellon</v>
      </c>
      <c r="H262">
        <f>COUNTIFS(CALC_CUSTOMERS!F:F,CALC_ORDERS!G262)</f>
        <v>1</v>
      </c>
      <c r="I262" t="str">
        <f>INDEX(CALC_CUSTOMERS!D:D,MATCH(CALC_ORDERS!G262,CALC_CUSTOMERS!F:F,0))</f>
        <v>The Tired Hill</v>
      </c>
      <c r="J262" t="str">
        <f>INDEX(CALC_CUSTOMERS!E:E,MATCH(CALC_ORDERS!G262,CALC_CUSTOMERS!F:F,0))</f>
        <v>GREEN HILL COUNTRY</v>
      </c>
      <c r="K262">
        <f>INDEX(Beer!C:C,MATCH(CALC_ORDERS!C262,Beer!B:B,0))</f>
        <v>0.9</v>
      </c>
      <c r="L262">
        <f t="shared" si="34"/>
        <v>5.4</v>
      </c>
      <c r="M262">
        <f t="shared" si="35"/>
        <v>0</v>
      </c>
      <c r="N262">
        <f t="shared" si="36"/>
        <v>5.4</v>
      </c>
      <c r="O262">
        <f t="shared" si="37"/>
        <v>3</v>
      </c>
      <c r="P262" t="str">
        <f t="shared" si="38"/>
        <v>T1</v>
      </c>
      <c r="Q262" t="str">
        <f t="shared" si="39"/>
        <v>M3</v>
      </c>
    </row>
    <row r="263" spans="1:17" x14ac:dyDescent="0.25">
      <c r="A263" t="str">
        <f>IF(Orders!A263="","",Orders!A263)</f>
        <v>Mme Nantechildis Silentfoot</v>
      </c>
      <c r="B263" s="4">
        <f>IF(Orders!B263="","",Orders!B263)</f>
        <v>390168</v>
      </c>
      <c r="C263" t="str">
        <f>IF(Orders!C263="","",Orders!C263)</f>
        <v>Draught Bass</v>
      </c>
      <c r="D263">
        <f>IF(Orders!D263="","",Orders!D263)</f>
        <v>17</v>
      </c>
      <c r="E263" t="str">
        <f>IF(Orders!E263="","",Orders!E263)</f>
        <v/>
      </c>
      <c r="F263" t="str">
        <f t="shared" si="32"/>
        <v>Nantechildis Silentfoot</v>
      </c>
      <c r="G263" t="str">
        <f t="shared" si="33"/>
        <v>NantechildisSilentfoot</v>
      </c>
      <c r="H263">
        <f>COUNTIFS(CALC_CUSTOMERS!F:F,CALC_ORDERS!G263)</f>
        <v>1</v>
      </c>
      <c r="I263" t="str">
        <f>INDEX(CALC_CUSTOMERS!D:D,MATCH(CALC_ORDERS!G263,CALC_CUSTOMERS!F:F,0))</f>
        <v>The Scattered Ingot Bar</v>
      </c>
      <c r="J263" t="str">
        <f>INDEX(CALC_CUSTOMERS!E:E,MATCH(CALC_ORDERS!G263,CALC_CUSTOMERS!F:F,0))</f>
        <v>THE HILL</v>
      </c>
      <c r="K263">
        <f>INDEX(Beer!C:C,MATCH(CALC_ORDERS!C263,Beer!B:B,0))</f>
        <v>1.2</v>
      </c>
      <c r="L263">
        <f t="shared" si="34"/>
        <v>20.399999999999999</v>
      </c>
      <c r="M263">
        <f t="shared" si="35"/>
        <v>0</v>
      </c>
      <c r="N263">
        <f t="shared" si="36"/>
        <v>20.399999999999999</v>
      </c>
      <c r="O263">
        <f t="shared" si="37"/>
        <v>3</v>
      </c>
      <c r="P263" t="str">
        <f t="shared" si="38"/>
        <v>T1</v>
      </c>
      <c r="Q263" t="str">
        <f t="shared" si="39"/>
        <v>M3</v>
      </c>
    </row>
    <row r="264" spans="1:17" x14ac:dyDescent="0.25">
      <c r="A264" t="str">
        <f>IF(Orders!A264="","",Orders!A264)</f>
        <v>Mr Erenfried Diggle</v>
      </c>
      <c r="B264" s="4">
        <f>IF(Orders!B264="","",Orders!B264)</f>
        <v>390172</v>
      </c>
      <c r="C264" t="str">
        <f>IF(Orders!C264="","",Orders!C264)</f>
        <v>Mackeson Stout</v>
      </c>
      <c r="D264">
        <f>IF(Orders!D264="","",Orders!D264)</f>
        <v>1</v>
      </c>
      <c r="E264" t="str">
        <f>IF(Orders!E264="","",Orders!E264)</f>
        <v/>
      </c>
      <c r="F264" t="str">
        <f t="shared" si="32"/>
        <v>Erenfried Diggle</v>
      </c>
      <c r="G264" t="str">
        <f t="shared" si="33"/>
        <v>ErenfriedDiggle</v>
      </c>
      <c r="H264">
        <f>COUNTIFS(CALC_CUSTOMERS!F:F,CALC_ORDERS!G264)</f>
        <v>1</v>
      </c>
      <c r="I264" t="str">
        <f>INDEX(CALC_CUSTOMERS!D:D,MATCH(CALC_ORDERS!G264,CALC_CUSTOMERS!F:F,0))</f>
        <v>The Deep Shirt Bar</v>
      </c>
      <c r="J264" t="str">
        <f>INDEX(CALC_CUSTOMERS!E:E,MATCH(CALC_ORDERS!G264,CALC_CUSTOMERS!F:F,0))</f>
        <v>GREENFIELDS</v>
      </c>
      <c r="K264">
        <f>INDEX(Beer!C:C,MATCH(CALC_ORDERS!C264,Beer!B:B,0))</f>
        <v>1.5</v>
      </c>
      <c r="L264">
        <f t="shared" si="34"/>
        <v>1.5</v>
      </c>
      <c r="M264">
        <f t="shared" si="35"/>
        <v>0</v>
      </c>
      <c r="N264">
        <f t="shared" si="36"/>
        <v>1.5</v>
      </c>
      <c r="O264">
        <f t="shared" si="37"/>
        <v>4</v>
      </c>
      <c r="P264" t="str">
        <f t="shared" si="38"/>
        <v>T2</v>
      </c>
      <c r="Q264" t="str">
        <f t="shared" si="39"/>
        <v>M4</v>
      </c>
    </row>
    <row r="265" spans="1:17" x14ac:dyDescent="0.25">
      <c r="A265" t="str">
        <f>IF(Orders!A265="","",Orders!A265)</f>
        <v>Mr Bernhard Goodbody</v>
      </c>
      <c r="B265" s="4">
        <f>IF(Orders!B265="","",Orders!B265)</f>
        <v>390172</v>
      </c>
      <c r="C265" t="str">
        <f>IF(Orders!C265="","",Orders!C265)</f>
        <v>Hofmeister Lager</v>
      </c>
      <c r="D265">
        <f>IF(Orders!D265="","",Orders!D265)</f>
        <v>17</v>
      </c>
      <c r="E265" t="str">
        <f>IF(Orders!E265="","",Orders!E265)</f>
        <v/>
      </c>
      <c r="F265" t="str">
        <f t="shared" si="32"/>
        <v>Bernhard Goodbody</v>
      </c>
      <c r="G265" t="str">
        <f t="shared" si="33"/>
        <v>BernhardGoodbody</v>
      </c>
      <c r="H265">
        <f>COUNTIFS(CALC_CUSTOMERS!F:F,CALC_ORDERS!G265)</f>
        <v>1</v>
      </c>
      <c r="I265" t="str">
        <f>INDEX(CALC_CUSTOMERS!D:D,MATCH(CALC_ORDERS!G265,CALC_CUSTOMERS!F:F,0))</f>
        <v>The Faint Stick</v>
      </c>
      <c r="J265" t="str">
        <f>INDEX(CALC_CUSTOMERS!E:E,MATCH(CALC_ORDERS!G265,CALC_CUSTOMERS!F:F,0))</f>
        <v>TUCKBOROUGH</v>
      </c>
      <c r="K265">
        <f>INDEX(Beer!C:C,MATCH(CALC_ORDERS!C265,Beer!B:B,0))</f>
        <v>1</v>
      </c>
      <c r="L265">
        <f t="shared" si="34"/>
        <v>17</v>
      </c>
      <c r="M265">
        <f t="shared" si="35"/>
        <v>0</v>
      </c>
      <c r="N265">
        <f t="shared" si="36"/>
        <v>17</v>
      </c>
      <c r="O265">
        <f t="shared" si="37"/>
        <v>4</v>
      </c>
      <c r="P265" t="str">
        <f t="shared" si="38"/>
        <v>T2</v>
      </c>
      <c r="Q265" t="str">
        <f t="shared" si="39"/>
        <v>M4</v>
      </c>
    </row>
    <row r="266" spans="1:17" x14ac:dyDescent="0.25">
      <c r="A266" t="str">
        <f>IF(Orders!A266="","",Orders!A266)</f>
        <v>Mme Christina Cotton</v>
      </c>
      <c r="B266" s="4">
        <f>IF(Orders!B266="","",Orders!B266)</f>
        <v>390172</v>
      </c>
      <c r="C266" t="str">
        <f>IF(Orders!C266="","",Orders!C266)</f>
        <v>Foster's Lager</v>
      </c>
      <c r="D266">
        <f>IF(Orders!D266="","",Orders!D266)</f>
        <v>16</v>
      </c>
      <c r="E266" t="str">
        <f>IF(Orders!E266="","",Orders!E266)</f>
        <v/>
      </c>
      <c r="F266" t="str">
        <f t="shared" si="32"/>
        <v>Christina Cotton</v>
      </c>
      <c r="G266" t="str">
        <f t="shared" si="33"/>
        <v>ChristinaCotton</v>
      </c>
      <c r="H266">
        <f>COUNTIFS(CALC_CUSTOMERS!F:F,CALC_ORDERS!G266)</f>
        <v>1</v>
      </c>
      <c r="I266" t="str">
        <f>INDEX(CALC_CUSTOMERS!D:D,MATCH(CALC_ORDERS!G266,CALC_CUSTOMERS!F:F,0))</f>
        <v>The Lovely Barracuda</v>
      </c>
      <c r="J266" t="str">
        <f>INDEX(CALC_CUSTOMERS!E:E,MATCH(CALC_ORDERS!G266,CALC_CUSTOMERS!F:F,0))</f>
        <v>HOBBITTON</v>
      </c>
      <c r="K266">
        <f>INDEX(Beer!C:C,MATCH(CALC_ORDERS!C266,Beer!B:B,0))</f>
        <v>0.7</v>
      </c>
      <c r="L266">
        <f t="shared" si="34"/>
        <v>11.2</v>
      </c>
      <c r="M266">
        <f t="shared" si="35"/>
        <v>0</v>
      </c>
      <c r="N266">
        <f t="shared" si="36"/>
        <v>11.2</v>
      </c>
      <c r="O266">
        <f t="shared" si="37"/>
        <v>4</v>
      </c>
      <c r="P266" t="str">
        <f t="shared" si="38"/>
        <v>T2</v>
      </c>
      <c r="Q266" t="str">
        <f t="shared" si="39"/>
        <v>M4</v>
      </c>
    </row>
    <row r="267" spans="1:17" x14ac:dyDescent="0.25">
      <c r="A267" t="str">
        <f>IF(Orders!A267="","",Orders!A267)</f>
        <v>Mme Adele Goodchild</v>
      </c>
      <c r="B267" s="4">
        <f>IF(Orders!B267="","",Orders!B267)</f>
        <v>390172</v>
      </c>
      <c r="C267" t="str">
        <f>IF(Orders!C267="","",Orders!C267)</f>
        <v>Draught Bass</v>
      </c>
      <c r="D267">
        <f>IF(Orders!D267="","",Orders!D267)</f>
        <v>18</v>
      </c>
      <c r="E267" t="str">
        <f>IF(Orders!E267="","",Orders!E267)</f>
        <v/>
      </c>
      <c r="F267" t="str">
        <f t="shared" si="32"/>
        <v>Adele Goodchild</v>
      </c>
      <c r="G267" t="str">
        <f t="shared" si="33"/>
        <v>AdeleGoodchild</v>
      </c>
      <c r="H267">
        <f>COUNTIFS(CALC_CUSTOMERS!F:F,CALC_ORDERS!G267)</f>
        <v>1</v>
      </c>
      <c r="I267" t="str">
        <f>INDEX(CALC_CUSTOMERS!D:D,MATCH(CALC_ORDERS!G267,CALC_CUSTOMERS!F:F,0))</f>
        <v>The Fiery Ants Inn</v>
      </c>
      <c r="J267" t="str">
        <f>INDEX(CALC_CUSTOMERS!E:E,MATCH(CALC_ORDERS!G267,CALC_CUSTOMERS!F:F,0))</f>
        <v>GREEN HILL COUNTRY</v>
      </c>
      <c r="K267">
        <f>INDEX(Beer!C:C,MATCH(CALC_ORDERS!C267,Beer!B:B,0))</f>
        <v>1.2</v>
      </c>
      <c r="L267">
        <f t="shared" si="34"/>
        <v>21.599999999999998</v>
      </c>
      <c r="M267">
        <f t="shared" si="35"/>
        <v>0</v>
      </c>
      <c r="N267">
        <f t="shared" si="36"/>
        <v>21.599999999999998</v>
      </c>
      <c r="O267">
        <f t="shared" si="37"/>
        <v>4</v>
      </c>
      <c r="P267" t="str">
        <f t="shared" si="38"/>
        <v>T2</v>
      </c>
      <c r="Q267" t="str">
        <f t="shared" si="39"/>
        <v>M4</v>
      </c>
    </row>
    <row r="268" spans="1:17" x14ac:dyDescent="0.25">
      <c r="A268" t="str">
        <f>IF(Orders!A268="","",Orders!A268)</f>
        <v>Mr Syagrius North-took</v>
      </c>
      <c r="B268" s="4">
        <f>IF(Orders!B268="","",Orders!B268)</f>
        <v>390173</v>
      </c>
      <c r="C268" t="str">
        <f>IF(Orders!C268="","",Orders!C268)</f>
        <v>Boddingtons Bitter</v>
      </c>
      <c r="D268">
        <f>IF(Orders!D268="","",Orders!D268)</f>
        <v>12</v>
      </c>
      <c r="E268" t="str">
        <f>IF(Orders!E268="","",Orders!E268)</f>
        <v/>
      </c>
      <c r="F268" t="str">
        <f t="shared" si="32"/>
        <v>Syagrius North-took</v>
      </c>
      <c r="G268" t="str">
        <f t="shared" si="33"/>
        <v>SyagriusNorthtook</v>
      </c>
      <c r="H268">
        <f>COUNTIFS(CALC_CUSTOMERS!F:F,CALC_ORDERS!G268)</f>
        <v>1</v>
      </c>
      <c r="I268" t="str">
        <f>INDEX(CALC_CUSTOMERS!D:D,MATCH(CALC_ORDERS!G268,CALC_CUSTOMERS!F:F,0))</f>
        <v>The Dry Peon Bar</v>
      </c>
      <c r="J268" t="str">
        <f>INDEX(CALC_CUSTOMERS!E:E,MATCH(CALC_ORDERS!G268,CALC_CUSTOMERS!F:F,0))</f>
        <v>GREENFIELDS</v>
      </c>
      <c r="K268">
        <f>INDEX(Beer!C:C,MATCH(CALC_ORDERS!C268,Beer!B:B,0))</f>
        <v>0.8</v>
      </c>
      <c r="L268">
        <f t="shared" si="34"/>
        <v>9.6000000000000014</v>
      </c>
      <c r="M268">
        <f t="shared" si="35"/>
        <v>0</v>
      </c>
      <c r="N268">
        <f t="shared" si="36"/>
        <v>9.6000000000000014</v>
      </c>
      <c r="O268">
        <f t="shared" si="37"/>
        <v>4</v>
      </c>
      <c r="P268" t="str">
        <f t="shared" si="38"/>
        <v>T2</v>
      </c>
      <c r="Q268" t="str">
        <f t="shared" si="39"/>
        <v>M4</v>
      </c>
    </row>
    <row r="269" spans="1:17" x14ac:dyDescent="0.25">
      <c r="A269" t="str">
        <f>IF(Orders!A269="","",Orders!A269)</f>
        <v>Mr Wido Galpsi</v>
      </c>
      <c r="B269" s="4">
        <f>IF(Orders!B269="","",Orders!B269)</f>
        <v>390173</v>
      </c>
      <c r="C269" t="str">
        <f>IF(Orders!C269="","",Orders!C269)</f>
        <v>Draught Bass</v>
      </c>
      <c r="D269">
        <f>IF(Orders!D269="","",Orders!D269)</f>
        <v>19</v>
      </c>
      <c r="E269" t="str">
        <f>IF(Orders!E269="","",Orders!E269)</f>
        <v/>
      </c>
      <c r="F269" t="str">
        <f t="shared" si="32"/>
        <v>Wido Galpsi</v>
      </c>
      <c r="G269" t="str">
        <f t="shared" si="33"/>
        <v>WidoGalpsi</v>
      </c>
      <c r="H269">
        <f>COUNTIFS(CALC_CUSTOMERS!F:F,CALC_ORDERS!G269)</f>
        <v>1</v>
      </c>
      <c r="I269" t="str">
        <f>INDEX(CALC_CUSTOMERS!D:D,MATCH(CALC_ORDERS!G269,CALC_CUSTOMERS!F:F,0))</f>
        <v>The Rebel Sea Tavern</v>
      </c>
      <c r="J269" t="str">
        <f>INDEX(CALC_CUSTOMERS!E:E,MATCH(CALC_ORDERS!G269,CALC_CUSTOMERS!F:F,0))</f>
        <v>TUCKBOROUGH</v>
      </c>
      <c r="K269">
        <f>INDEX(Beer!C:C,MATCH(CALC_ORDERS!C269,Beer!B:B,0))</f>
        <v>1.2</v>
      </c>
      <c r="L269">
        <f t="shared" si="34"/>
        <v>22.8</v>
      </c>
      <c r="M269">
        <f t="shared" si="35"/>
        <v>0</v>
      </c>
      <c r="N269">
        <f t="shared" si="36"/>
        <v>22.8</v>
      </c>
      <c r="O269">
        <f t="shared" si="37"/>
        <v>4</v>
      </c>
      <c r="P269" t="str">
        <f t="shared" si="38"/>
        <v>T2</v>
      </c>
      <c r="Q269" t="str">
        <f t="shared" si="39"/>
        <v>M4</v>
      </c>
    </row>
    <row r="270" spans="1:17" x14ac:dyDescent="0.25">
      <c r="A270" t="str">
        <f>IF(Orders!A270="","",Orders!A270)</f>
        <v>Mr Ingund Pott</v>
      </c>
      <c r="B270" s="4">
        <f>IF(Orders!B270="","",Orders!B270)</f>
        <v>390175</v>
      </c>
      <c r="C270" t="str">
        <f>IF(Orders!C270="","",Orders!C270)</f>
        <v>McEwan's</v>
      </c>
      <c r="D270">
        <f>IF(Orders!D270="","",Orders!D270)</f>
        <v>4</v>
      </c>
      <c r="E270" t="str">
        <f>IF(Orders!E270="","",Orders!E270)</f>
        <v/>
      </c>
      <c r="F270" t="str">
        <f t="shared" si="32"/>
        <v>Ingund Pott</v>
      </c>
      <c r="G270" t="str">
        <f t="shared" si="33"/>
        <v>IngundPott</v>
      </c>
      <c r="H270">
        <f>COUNTIFS(CALC_CUSTOMERS!F:F,CALC_ORDERS!G270)</f>
        <v>1</v>
      </c>
      <c r="I270" t="str">
        <f>INDEX(CALC_CUSTOMERS!D:D,MATCH(CALC_ORDERS!G270,CALC_CUSTOMERS!F:F,0))</f>
        <v>The Pointless Snapdragon Tavern</v>
      </c>
      <c r="J270" t="str">
        <f>INDEX(CALC_CUSTOMERS!E:E,MATCH(CALC_ORDERS!G270,CALC_CUSTOMERS!F:F,0))</f>
        <v>HOBBITTON</v>
      </c>
      <c r="K270">
        <f>INDEX(Beer!C:C,MATCH(CALC_ORDERS!C270,Beer!B:B,0))</f>
        <v>1</v>
      </c>
      <c r="L270">
        <f t="shared" si="34"/>
        <v>4</v>
      </c>
      <c r="M270">
        <f t="shared" si="35"/>
        <v>0</v>
      </c>
      <c r="N270">
        <f t="shared" si="36"/>
        <v>4</v>
      </c>
      <c r="O270">
        <f t="shared" si="37"/>
        <v>4</v>
      </c>
      <c r="P270" t="str">
        <f t="shared" si="38"/>
        <v>T2</v>
      </c>
      <c r="Q270" t="str">
        <f t="shared" si="39"/>
        <v>M4</v>
      </c>
    </row>
    <row r="271" spans="1:17" x14ac:dyDescent="0.25">
      <c r="A271" t="str">
        <f>IF(Orders!A271="","",Orders!A271)</f>
        <v>Mlle Victoria Hopesinger</v>
      </c>
      <c r="B271" s="4">
        <f>IF(Orders!B271="","",Orders!B271)</f>
        <v>390175</v>
      </c>
      <c r="C271" t="str">
        <f>IF(Orders!C271="","",Orders!C271)</f>
        <v>Foster's Lager</v>
      </c>
      <c r="D271">
        <f>IF(Orders!D271="","",Orders!D271)</f>
        <v>1</v>
      </c>
      <c r="E271" t="str">
        <f>IF(Orders!E271="","",Orders!E271)</f>
        <v/>
      </c>
      <c r="F271" t="str">
        <f t="shared" si="32"/>
        <v>Victoria Hopesinger</v>
      </c>
      <c r="G271" t="str">
        <f t="shared" si="33"/>
        <v>VictoriaHopesinger</v>
      </c>
      <c r="H271">
        <f>COUNTIFS(CALC_CUSTOMERS!F:F,CALC_ORDERS!G271)</f>
        <v>1</v>
      </c>
      <c r="I271" t="str">
        <f>INDEX(CALC_CUSTOMERS!D:D,MATCH(CALC_ORDERS!G271,CALC_CUSTOMERS!F:F,0))</f>
        <v>The Messy Skunk</v>
      </c>
      <c r="J271" t="str">
        <f>INDEX(CALC_CUSTOMERS!E:E,MATCH(CALC_ORDERS!G271,CALC_CUSTOMERS!F:F,0))</f>
        <v>STOCK</v>
      </c>
      <c r="K271">
        <f>INDEX(Beer!C:C,MATCH(CALC_ORDERS!C271,Beer!B:B,0))</f>
        <v>0.7</v>
      </c>
      <c r="L271">
        <f t="shared" si="34"/>
        <v>0.7</v>
      </c>
      <c r="M271">
        <f t="shared" si="35"/>
        <v>0</v>
      </c>
      <c r="N271">
        <f t="shared" si="36"/>
        <v>0.7</v>
      </c>
      <c r="O271">
        <f t="shared" si="37"/>
        <v>4</v>
      </c>
      <c r="P271" t="str">
        <f t="shared" si="38"/>
        <v>T2</v>
      </c>
      <c r="Q271" t="str">
        <f t="shared" si="39"/>
        <v>M4</v>
      </c>
    </row>
    <row r="272" spans="1:17" x14ac:dyDescent="0.25">
      <c r="A272" t="str">
        <f>IF(Orders!A272="","",Orders!A272)</f>
        <v>Mme Rotrud Gawkroger</v>
      </c>
      <c r="B272" s="4">
        <f>IF(Orders!B272="","",Orders!B272)</f>
        <v>390175</v>
      </c>
      <c r="C272" t="str">
        <f>IF(Orders!C272="","",Orders!C272)</f>
        <v>Draught Bass</v>
      </c>
      <c r="D272">
        <f>IF(Orders!D272="","",Orders!D272)</f>
        <v>10</v>
      </c>
      <c r="E272" t="str">
        <f>IF(Orders!E272="","",Orders!E272)</f>
        <v/>
      </c>
      <c r="F272" t="str">
        <f t="shared" si="32"/>
        <v>Rotrud Gawkroger</v>
      </c>
      <c r="G272" t="str">
        <f t="shared" si="33"/>
        <v>RotrudGawkroger</v>
      </c>
      <c r="H272">
        <f>COUNTIFS(CALC_CUSTOMERS!F:F,CALC_ORDERS!G272)</f>
        <v>1</v>
      </c>
      <c r="I272" t="str">
        <f>INDEX(CALC_CUSTOMERS!D:D,MATCH(CALC_ORDERS!G272,CALC_CUSTOMERS!F:F,0))</f>
        <v>The Molten Hamster</v>
      </c>
      <c r="J272" t="str">
        <f>INDEX(CALC_CUSTOMERS!E:E,MATCH(CALC_ORDERS!G272,CALC_CUSTOMERS!F:F,0))</f>
        <v>BRIDGEFIELDS</v>
      </c>
      <c r="K272">
        <f>INDEX(Beer!C:C,MATCH(CALC_ORDERS!C272,Beer!B:B,0))</f>
        <v>1.2</v>
      </c>
      <c r="L272">
        <f t="shared" si="34"/>
        <v>12</v>
      </c>
      <c r="M272">
        <f t="shared" si="35"/>
        <v>0</v>
      </c>
      <c r="N272">
        <f t="shared" si="36"/>
        <v>12</v>
      </c>
      <c r="O272">
        <f t="shared" si="37"/>
        <v>4</v>
      </c>
      <c r="P272" t="str">
        <f t="shared" si="38"/>
        <v>T2</v>
      </c>
      <c r="Q272" t="str">
        <f t="shared" si="39"/>
        <v>M4</v>
      </c>
    </row>
    <row r="273" spans="1:17" x14ac:dyDescent="0.25">
      <c r="A273" t="str">
        <f>IF(Orders!A273="","",Orders!A273)</f>
        <v>Mlle Pamphila Proudbottom</v>
      </c>
      <c r="B273" s="4">
        <f>IF(Orders!B273="","",Orders!B273)</f>
        <v>390176</v>
      </c>
      <c r="C273" t="str">
        <f>IF(Orders!C273="","",Orders!C273)</f>
        <v>Mackeson Stout</v>
      </c>
      <c r="D273">
        <f>IF(Orders!D273="","",Orders!D273)</f>
        <v>20</v>
      </c>
      <c r="E273">
        <f>IF(Orders!E273="","",Orders!E273)</f>
        <v>0.15</v>
      </c>
      <c r="F273" t="str">
        <f t="shared" si="32"/>
        <v>Pamphila Proudbottom</v>
      </c>
      <c r="G273" t="str">
        <f t="shared" si="33"/>
        <v>PamphilaProudbottom</v>
      </c>
      <c r="H273">
        <f>COUNTIFS(CALC_CUSTOMERS!F:F,CALC_ORDERS!G273)</f>
        <v>1</v>
      </c>
      <c r="I273" t="str">
        <f>INDEX(CALC_CUSTOMERS!D:D,MATCH(CALC_ORDERS!G273,CALC_CUSTOMERS!F:F,0))</f>
        <v>The Oriental Ore Tavern</v>
      </c>
      <c r="J273" t="str">
        <f>INDEX(CALC_CUSTOMERS!E:E,MATCH(CALC_ORDERS!G273,CALC_CUSTOMERS!F:F,0))</f>
        <v>TUCKBOROUGH</v>
      </c>
      <c r="K273">
        <f>INDEX(Beer!C:C,MATCH(CALC_ORDERS!C273,Beer!B:B,0))</f>
        <v>1.5</v>
      </c>
      <c r="L273">
        <f t="shared" si="34"/>
        <v>30</v>
      </c>
      <c r="M273">
        <f t="shared" si="35"/>
        <v>4.5</v>
      </c>
      <c r="N273">
        <f t="shared" si="36"/>
        <v>25.5</v>
      </c>
      <c r="O273">
        <f t="shared" si="37"/>
        <v>4</v>
      </c>
      <c r="P273" t="str">
        <f t="shared" si="38"/>
        <v>T2</v>
      </c>
      <c r="Q273" t="str">
        <f t="shared" si="39"/>
        <v>M4</v>
      </c>
    </row>
    <row r="274" spans="1:17" x14ac:dyDescent="0.25">
      <c r="A274" t="str">
        <f>IF(Orders!A274="","",Orders!A274)</f>
        <v>Mr Walcaud Gamwich</v>
      </c>
      <c r="B274" s="4">
        <f>IF(Orders!B274="","",Orders!B274)</f>
        <v>390176</v>
      </c>
      <c r="C274" t="str">
        <f>IF(Orders!C274="","",Orders!C274)</f>
        <v>Foster's Lager</v>
      </c>
      <c r="D274">
        <f>IF(Orders!D274="","",Orders!D274)</f>
        <v>12</v>
      </c>
      <c r="E274" t="str">
        <f>IF(Orders!E274="","",Orders!E274)</f>
        <v/>
      </c>
      <c r="F274" t="str">
        <f t="shared" si="32"/>
        <v>Walcaud Gamwich</v>
      </c>
      <c r="G274" t="str">
        <f t="shared" si="33"/>
        <v>WalcaudGamwich</v>
      </c>
      <c r="H274">
        <f>COUNTIFS(CALC_CUSTOMERS!F:F,CALC_ORDERS!G274)</f>
        <v>1</v>
      </c>
      <c r="I274" t="str">
        <f>INDEX(CALC_CUSTOMERS!D:D,MATCH(CALC_ORDERS!G274,CALC_CUSTOMERS!F:F,0))</f>
        <v>The Regular Orc Bar</v>
      </c>
      <c r="J274" t="str">
        <f>INDEX(CALC_CUSTOMERS!E:E,MATCH(CALC_ORDERS!G274,CALC_CUSTOMERS!F:F,0))</f>
        <v>HOBBITTON</v>
      </c>
      <c r="K274">
        <f>INDEX(Beer!C:C,MATCH(CALC_ORDERS!C274,Beer!B:B,0))</f>
        <v>0.7</v>
      </c>
      <c r="L274">
        <f t="shared" si="34"/>
        <v>8.3999999999999986</v>
      </c>
      <c r="M274">
        <f t="shared" si="35"/>
        <v>0</v>
      </c>
      <c r="N274">
        <f t="shared" si="36"/>
        <v>8.3999999999999986</v>
      </c>
      <c r="O274">
        <f t="shared" si="37"/>
        <v>4</v>
      </c>
      <c r="P274" t="str">
        <f t="shared" si="38"/>
        <v>T2</v>
      </c>
      <c r="Q274" t="str">
        <f t="shared" si="39"/>
        <v>M4</v>
      </c>
    </row>
    <row r="275" spans="1:17" x14ac:dyDescent="0.25">
      <c r="A275" t="str">
        <f>IF(Orders!A275="","",Orders!A275)</f>
        <v>Mme Taryn Underfoot</v>
      </c>
      <c r="B275" s="4">
        <f>IF(Orders!B275="","",Orders!B275)</f>
        <v>390176</v>
      </c>
      <c r="C275" t="str">
        <f>IF(Orders!C275="","",Orders!C275)</f>
        <v>Hofmeister Lager</v>
      </c>
      <c r="D275">
        <f>IF(Orders!D275="","",Orders!D275)</f>
        <v>13</v>
      </c>
      <c r="E275" t="str">
        <f>IF(Orders!E275="","",Orders!E275)</f>
        <v/>
      </c>
      <c r="F275" t="str">
        <f t="shared" si="32"/>
        <v>Taryn Underfoot</v>
      </c>
      <c r="G275" t="str">
        <f t="shared" si="33"/>
        <v>TarynUnderfoot</v>
      </c>
      <c r="H275">
        <f>COUNTIFS(CALC_CUSTOMERS!F:F,CALC_ORDERS!G275)</f>
        <v>1</v>
      </c>
      <c r="I275" t="str">
        <f>INDEX(CALC_CUSTOMERS!D:D,MATCH(CALC_ORDERS!G275,CALC_CUSTOMERS!F:F,0))</f>
        <v>The Salty Discovery</v>
      </c>
      <c r="J275" t="str">
        <f>INDEX(CALC_CUSTOMERS!E:E,MATCH(CALC_ORDERS!G275,CALC_CUSTOMERS!F:F,0))</f>
        <v>BRIDGEFIELDS</v>
      </c>
      <c r="K275">
        <f>INDEX(Beer!C:C,MATCH(CALC_ORDERS!C275,Beer!B:B,0))</f>
        <v>1</v>
      </c>
      <c r="L275">
        <f t="shared" si="34"/>
        <v>13</v>
      </c>
      <c r="M275">
        <f t="shared" si="35"/>
        <v>0</v>
      </c>
      <c r="N275">
        <f t="shared" si="36"/>
        <v>13</v>
      </c>
      <c r="O275">
        <f t="shared" si="37"/>
        <v>4</v>
      </c>
      <c r="P275" t="str">
        <f t="shared" si="38"/>
        <v>T2</v>
      </c>
      <c r="Q275" t="str">
        <f t="shared" si="39"/>
        <v>M4</v>
      </c>
    </row>
    <row r="276" spans="1:17" x14ac:dyDescent="0.25">
      <c r="A276" t="str">
        <f>IF(Orders!A276="","",Orders!A276)</f>
        <v>Mr Ilberic Grubb</v>
      </c>
      <c r="B276" s="4">
        <f>IF(Orders!B276="","",Orders!B276)</f>
        <v>390176</v>
      </c>
      <c r="C276" t="str">
        <f>IF(Orders!C276="","",Orders!C276)</f>
        <v>Hofmeister Lager</v>
      </c>
      <c r="D276">
        <f>IF(Orders!D276="","",Orders!D276)</f>
        <v>13</v>
      </c>
      <c r="E276" t="str">
        <f>IF(Orders!E276="","",Orders!E276)</f>
        <v/>
      </c>
      <c r="F276" t="str">
        <f t="shared" si="32"/>
        <v>Ilberic Grubb</v>
      </c>
      <c r="G276" t="str">
        <f t="shared" si="33"/>
        <v>IlbericGrubb</v>
      </c>
      <c r="H276">
        <f>COUNTIFS(CALC_CUSTOMERS!F:F,CALC_ORDERS!G276)</f>
        <v>1</v>
      </c>
      <c r="I276" t="str">
        <f>INDEX(CALC_CUSTOMERS!D:D,MATCH(CALC_ORDERS!G276,CALC_CUSTOMERS!F:F,0))</f>
        <v>The Sweet And Sour Curry Inn</v>
      </c>
      <c r="J276" t="str">
        <f>INDEX(CALC_CUSTOMERS!E:E,MATCH(CALC_ORDERS!G276,CALC_CUSTOMERS!F:F,0))</f>
        <v>GREEN HILL COUNTRY</v>
      </c>
      <c r="K276">
        <f>INDEX(Beer!C:C,MATCH(CALC_ORDERS!C276,Beer!B:B,0))</f>
        <v>1</v>
      </c>
      <c r="L276">
        <f t="shared" si="34"/>
        <v>13</v>
      </c>
      <c r="M276">
        <f t="shared" si="35"/>
        <v>0</v>
      </c>
      <c r="N276">
        <f t="shared" si="36"/>
        <v>13</v>
      </c>
      <c r="O276">
        <f t="shared" si="37"/>
        <v>4</v>
      </c>
      <c r="P276" t="str">
        <f t="shared" si="38"/>
        <v>T2</v>
      </c>
      <c r="Q276" t="str">
        <f t="shared" si="39"/>
        <v>M4</v>
      </c>
    </row>
    <row r="277" spans="1:17" x14ac:dyDescent="0.25">
      <c r="A277" t="str">
        <f>IF(Orders!A277="","",Orders!A277)</f>
        <v>Mlle Waldrada Gaukrogers</v>
      </c>
      <c r="B277" s="4">
        <f>IF(Orders!B277="","",Orders!B277)</f>
        <v>390177</v>
      </c>
      <c r="C277" t="str">
        <f>IF(Orders!C277="","",Orders!C277)</f>
        <v>McEwan's</v>
      </c>
      <c r="D277">
        <f>IF(Orders!D277="","",Orders!D277)</f>
        <v>8</v>
      </c>
      <c r="E277" t="str">
        <f>IF(Orders!E277="","",Orders!E277)</f>
        <v/>
      </c>
      <c r="F277" t="str">
        <f t="shared" si="32"/>
        <v>Waldrada Gaukrogers</v>
      </c>
      <c r="G277" t="str">
        <f t="shared" si="33"/>
        <v>WaldradaGaukrogers</v>
      </c>
      <c r="H277">
        <f>COUNTIFS(CALC_CUSTOMERS!F:F,CALC_ORDERS!G277)</f>
        <v>1</v>
      </c>
      <c r="I277" t="str">
        <f>INDEX(CALC_CUSTOMERS!D:D,MATCH(CALC_ORDERS!G277,CALC_CUSTOMERS!F:F,0))</f>
        <v>The Armed Glory</v>
      </c>
      <c r="J277" t="str">
        <f>INDEX(CALC_CUSTOMERS!E:E,MATCH(CALC_ORDERS!G277,CALC_CUSTOMERS!F:F,0))</f>
        <v>GREENFIELDS</v>
      </c>
      <c r="K277">
        <f>INDEX(Beer!C:C,MATCH(CALC_ORDERS!C277,Beer!B:B,0))</f>
        <v>1</v>
      </c>
      <c r="L277">
        <f t="shared" si="34"/>
        <v>8</v>
      </c>
      <c r="M277">
        <f t="shared" si="35"/>
        <v>0</v>
      </c>
      <c r="N277">
        <f t="shared" si="36"/>
        <v>8</v>
      </c>
      <c r="O277">
        <f t="shared" si="37"/>
        <v>4</v>
      </c>
      <c r="P277" t="str">
        <f t="shared" si="38"/>
        <v>T2</v>
      </c>
      <c r="Q277" t="str">
        <f t="shared" si="39"/>
        <v>M4</v>
      </c>
    </row>
    <row r="278" spans="1:17" x14ac:dyDescent="0.25">
      <c r="A278" t="str">
        <f>IF(Orders!A278="","",Orders!A278)</f>
        <v>Mr Lanfranc Stumbletoe</v>
      </c>
      <c r="B278" s="4">
        <f>IF(Orders!B278="","",Orders!B278)</f>
        <v>390177</v>
      </c>
      <c r="C278" t="str">
        <f>IF(Orders!C278="","",Orders!C278)</f>
        <v>Boddingtons Bitter</v>
      </c>
      <c r="D278">
        <f>IF(Orders!D278="","",Orders!D278)</f>
        <v>3</v>
      </c>
      <c r="E278" t="str">
        <f>IF(Orders!E278="","",Orders!E278)</f>
        <v/>
      </c>
      <c r="F278" t="str">
        <f t="shared" si="32"/>
        <v>Lanfranc Stumbletoe</v>
      </c>
      <c r="G278" t="str">
        <f t="shared" si="33"/>
        <v>LanfrancStumbletoe</v>
      </c>
      <c r="H278">
        <f>COUNTIFS(CALC_CUSTOMERS!F:F,CALC_ORDERS!G278)</f>
        <v>1</v>
      </c>
      <c r="I278" t="str">
        <f>INDEX(CALC_CUSTOMERS!D:D,MATCH(CALC_ORDERS!G278,CALC_CUSTOMERS!F:F,0))</f>
        <v>The Marvelous Worker</v>
      </c>
      <c r="J278" t="str">
        <f>INDEX(CALC_CUSTOMERS!E:E,MATCH(CALC_ORDERS!G278,CALC_CUSTOMERS!F:F,0))</f>
        <v>TUCKBOROUGH</v>
      </c>
      <c r="K278">
        <f>INDEX(Beer!C:C,MATCH(CALC_ORDERS!C278,Beer!B:B,0))</f>
        <v>0.8</v>
      </c>
      <c r="L278">
        <f t="shared" si="34"/>
        <v>2.4000000000000004</v>
      </c>
      <c r="M278">
        <f t="shared" si="35"/>
        <v>0</v>
      </c>
      <c r="N278">
        <f t="shared" si="36"/>
        <v>2.4000000000000004</v>
      </c>
      <c r="O278">
        <f t="shared" si="37"/>
        <v>4</v>
      </c>
      <c r="P278" t="str">
        <f t="shared" si="38"/>
        <v>T2</v>
      </c>
      <c r="Q278" t="str">
        <f t="shared" si="39"/>
        <v>M4</v>
      </c>
    </row>
    <row r="279" spans="1:17" x14ac:dyDescent="0.25">
      <c r="A279" t="str">
        <f>IF(Orders!A279="","",Orders!A279)</f>
        <v>Mr Gerold Littlefoot</v>
      </c>
      <c r="B279" s="4">
        <f>IF(Orders!B279="","",Orders!B279)</f>
        <v>390178</v>
      </c>
      <c r="C279" t="str">
        <f>IF(Orders!C279="","",Orders!C279)</f>
        <v>Newcastle Brown Ale</v>
      </c>
      <c r="D279">
        <f>IF(Orders!D279="","",Orders!D279)</f>
        <v>18</v>
      </c>
      <c r="E279" t="str">
        <f>IF(Orders!E279="","",Orders!E279)</f>
        <v/>
      </c>
      <c r="F279" t="str">
        <f t="shared" si="32"/>
        <v>Gerold Littlefoot</v>
      </c>
      <c r="G279" t="str">
        <f t="shared" si="33"/>
        <v>GeroldLittlefoot</v>
      </c>
      <c r="H279">
        <f>COUNTIFS(CALC_CUSTOMERS!F:F,CALC_ORDERS!G279)</f>
        <v>1</v>
      </c>
      <c r="I279" t="str">
        <f>INDEX(CALC_CUSTOMERS!D:D,MATCH(CALC_ORDERS!G279,CALC_CUSTOMERS!F:F,0))</f>
        <v>The Deep King</v>
      </c>
      <c r="J279" t="str">
        <f>INDEX(CALC_CUSTOMERS!E:E,MATCH(CALC_ORDERS!G279,CALC_CUSTOMERS!F:F,0))</f>
        <v>LITTLE DELVING</v>
      </c>
      <c r="K279">
        <f>INDEX(Beer!C:C,MATCH(CALC_ORDERS!C279,Beer!B:B,0))</f>
        <v>1</v>
      </c>
      <c r="L279">
        <f t="shared" si="34"/>
        <v>18</v>
      </c>
      <c r="M279">
        <f t="shared" si="35"/>
        <v>0</v>
      </c>
      <c r="N279">
        <f t="shared" si="36"/>
        <v>18</v>
      </c>
      <c r="O279">
        <f t="shared" si="37"/>
        <v>4</v>
      </c>
      <c r="P279" t="str">
        <f t="shared" si="38"/>
        <v>T2</v>
      </c>
      <c r="Q279" t="str">
        <f t="shared" si="39"/>
        <v>M4</v>
      </c>
    </row>
    <row r="280" spans="1:17" x14ac:dyDescent="0.25">
      <c r="A280" t="str">
        <f>IF(Orders!A280="","",Orders!A280)</f>
        <v>Mr Fastolph Took -Brandybuck</v>
      </c>
      <c r="B280" s="4">
        <f>IF(Orders!B280="","",Orders!B280)</f>
        <v>390178</v>
      </c>
      <c r="C280" t="str">
        <f>IF(Orders!C280="","",Orders!C280)</f>
        <v>Hofmeister Lager</v>
      </c>
      <c r="D280">
        <f>IF(Orders!D280="","",Orders!D280)</f>
        <v>1</v>
      </c>
      <c r="E280" t="str">
        <f>IF(Orders!E280="","",Orders!E280)</f>
        <v/>
      </c>
      <c r="F280" t="str">
        <f t="shared" si="32"/>
        <v>Fastolph Took -Brandybuck</v>
      </c>
      <c r="G280" t="str">
        <f t="shared" si="33"/>
        <v>FastolphTookBrandybuck</v>
      </c>
      <c r="H280">
        <f>COUNTIFS(CALC_CUSTOMERS!F:F,CALC_ORDERS!G280)</f>
        <v>1</v>
      </c>
      <c r="I280" t="str">
        <f>INDEX(CALC_CUSTOMERS!D:D,MATCH(CALC_ORDERS!G280,CALC_CUSTOMERS!F:F,0))</f>
        <v>The Blue Well Tavern</v>
      </c>
      <c r="J280" t="str">
        <f>INDEX(CALC_CUSTOMERS!E:E,MATCH(CALC_ORDERS!G280,CALC_CUSTOMERS!F:F,0))</f>
        <v>BRIDGEFIELDS</v>
      </c>
      <c r="K280">
        <f>INDEX(Beer!C:C,MATCH(CALC_ORDERS!C280,Beer!B:B,0))</f>
        <v>1</v>
      </c>
      <c r="L280">
        <f t="shared" si="34"/>
        <v>1</v>
      </c>
      <c r="M280">
        <f t="shared" si="35"/>
        <v>0</v>
      </c>
      <c r="N280">
        <f t="shared" si="36"/>
        <v>1</v>
      </c>
      <c r="O280">
        <f t="shared" si="37"/>
        <v>4</v>
      </c>
      <c r="P280" t="str">
        <f t="shared" si="38"/>
        <v>T2</v>
      </c>
      <c r="Q280" t="str">
        <f t="shared" si="39"/>
        <v>M4</v>
      </c>
    </row>
    <row r="281" spans="1:17" x14ac:dyDescent="0.25">
      <c r="A281" t="str">
        <f>IF(Orders!A281="","",Orders!A281)</f>
        <v>Mlle Andrea Langham</v>
      </c>
      <c r="B281" s="4">
        <f>IF(Orders!B281="","",Orders!B281)</f>
        <v>390179</v>
      </c>
      <c r="C281" t="str">
        <f>IF(Orders!C281="","",Orders!C281)</f>
        <v>Old Speckled Hen</v>
      </c>
      <c r="D281">
        <f>IF(Orders!D281="","",Orders!D281)</f>
        <v>17</v>
      </c>
      <c r="E281">
        <f>IF(Orders!E281="","",Orders!E281)</f>
        <v>0.12</v>
      </c>
      <c r="F281" t="str">
        <f t="shared" si="32"/>
        <v>Andrea Langham</v>
      </c>
      <c r="G281" t="str">
        <f t="shared" si="33"/>
        <v>AndreaLangham</v>
      </c>
      <c r="H281">
        <f>COUNTIFS(CALC_CUSTOMERS!F:F,CALC_ORDERS!G281)</f>
        <v>1</v>
      </c>
      <c r="I281" t="str">
        <f>INDEX(CALC_CUSTOMERS!D:D,MATCH(CALC_ORDERS!G281,CALC_CUSTOMERS!F:F,0))</f>
        <v>The Mature Panther Bar</v>
      </c>
      <c r="J281" t="str">
        <f>INDEX(CALC_CUSTOMERS!E:E,MATCH(CALC_ORDERS!G281,CALC_CUSTOMERS!F:F,0))</f>
        <v>GREENFIELDS</v>
      </c>
      <c r="K281">
        <f>INDEX(Beer!C:C,MATCH(CALC_ORDERS!C281,Beer!B:B,0))</f>
        <v>1.1000000000000001</v>
      </c>
      <c r="L281">
        <f t="shared" si="34"/>
        <v>18.700000000000003</v>
      </c>
      <c r="M281">
        <f t="shared" si="35"/>
        <v>2.2440000000000002</v>
      </c>
      <c r="N281">
        <f t="shared" si="36"/>
        <v>16.456000000000003</v>
      </c>
      <c r="O281">
        <f t="shared" si="37"/>
        <v>4</v>
      </c>
      <c r="P281" t="str">
        <f t="shared" si="38"/>
        <v>T2</v>
      </c>
      <c r="Q281" t="str">
        <f t="shared" si="39"/>
        <v>M4</v>
      </c>
    </row>
    <row r="282" spans="1:17" x14ac:dyDescent="0.25">
      <c r="A282" t="str">
        <f>IF(Orders!A282="","",Orders!A282)</f>
        <v>Mlle Vulfegundis Thornburrow</v>
      </c>
      <c r="B282" s="4">
        <f>IF(Orders!B282="","",Orders!B282)</f>
        <v>390179</v>
      </c>
      <c r="C282" t="str">
        <f>IF(Orders!C282="","",Orders!C282)</f>
        <v>Mackeson Stout</v>
      </c>
      <c r="D282">
        <f>IF(Orders!D282="","",Orders!D282)</f>
        <v>6</v>
      </c>
      <c r="E282" t="str">
        <f>IF(Orders!E282="","",Orders!E282)</f>
        <v/>
      </c>
      <c r="F282" t="str">
        <f t="shared" si="32"/>
        <v>Vulfegundis Thornburrow</v>
      </c>
      <c r="G282" t="str">
        <f t="shared" si="33"/>
        <v>VulfegundisThornburrow</v>
      </c>
      <c r="H282">
        <f>COUNTIFS(CALC_CUSTOMERS!F:F,CALC_ORDERS!G282)</f>
        <v>1</v>
      </c>
      <c r="I282" t="str">
        <f>INDEX(CALC_CUSTOMERS!D:D,MATCH(CALC_ORDERS!G282,CALC_CUSTOMERS!F:F,0))</f>
        <v>The Painful Lavender Tavern</v>
      </c>
      <c r="J282" t="str">
        <f>INDEX(CALC_CUSTOMERS!E:E,MATCH(CALC_ORDERS!G282,CALC_CUSTOMERS!F:F,0))</f>
        <v>LITTLE DELVING</v>
      </c>
      <c r="K282">
        <f>INDEX(Beer!C:C,MATCH(CALC_ORDERS!C282,Beer!B:B,0))</f>
        <v>1.5</v>
      </c>
      <c r="L282">
        <f t="shared" si="34"/>
        <v>9</v>
      </c>
      <c r="M282">
        <f t="shared" si="35"/>
        <v>0</v>
      </c>
      <c r="N282">
        <f t="shared" si="36"/>
        <v>9</v>
      </c>
      <c r="O282">
        <f t="shared" si="37"/>
        <v>4</v>
      </c>
      <c r="P282" t="str">
        <f t="shared" si="38"/>
        <v>T2</v>
      </c>
      <c r="Q282" t="str">
        <f t="shared" si="39"/>
        <v>M4</v>
      </c>
    </row>
    <row r="283" spans="1:17" x14ac:dyDescent="0.25">
      <c r="A283" t="str">
        <f>IF(Orders!A283="","",Orders!A283)</f>
        <v>Mr Zwentibold Goold</v>
      </c>
      <c r="B283" s="4">
        <f>IF(Orders!B283="","",Orders!B283)</f>
        <v>390179</v>
      </c>
      <c r="C283" t="str">
        <f>IF(Orders!C283="","",Orders!C283)</f>
        <v>Old Speckled Hen</v>
      </c>
      <c r="D283">
        <f>IF(Orders!D283="","",Orders!D283)</f>
        <v>11</v>
      </c>
      <c r="E283">
        <f>IF(Orders!E283="","",Orders!E283)</f>
        <v>0.12</v>
      </c>
      <c r="F283" t="str">
        <f t="shared" si="32"/>
        <v>Zwentibold Goold</v>
      </c>
      <c r="G283" t="str">
        <f t="shared" si="33"/>
        <v>ZwentiboldGoold</v>
      </c>
      <c r="H283">
        <f>COUNTIFS(CALC_CUSTOMERS!F:F,CALC_ORDERS!G283)</f>
        <v>1</v>
      </c>
      <c r="I283" t="str">
        <f>INDEX(CALC_CUSTOMERS!D:D,MATCH(CALC_ORDERS!G283,CALC_CUSTOMERS!F:F,0))</f>
        <v>The Icky Lemon Pub</v>
      </c>
      <c r="J283" t="str">
        <f>INDEX(CALC_CUSTOMERS!E:E,MATCH(CALC_ORDERS!G283,CALC_CUSTOMERS!F:F,0))</f>
        <v>HOBBITTON</v>
      </c>
      <c r="K283">
        <f>INDEX(Beer!C:C,MATCH(CALC_ORDERS!C283,Beer!B:B,0))</f>
        <v>1.1000000000000001</v>
      </c>
      <c r="L283">
        <f t="shared" si="34"/>
        <v>12.100000000000001</v>
      </c>
      <c r="M283">
        <f t="shared" si="35"/>
        <v>1.4520000000000002</v>
      </c>
      <c r="N283">
        <f t="shared" si="36"/>
        <v>10.648000000000001</v>
      </c>
      <c r="O283">
        <f t="shared" si="37"/>
        <v>4</v>
      </c>
      <c r="P283" t="str">
        <f t="shared" si="38"/>
        <v>T2</v>
      </c>
      <c r="Q283" t="str">
        <f t="shared" si="39"/>
        <v>M4</v>
      </c>
    </row>
    <row r="284" spans="1:17" x14ac:dyDescent="0.25">
      <c r="A284" t="str">
        <f>IF(Orders!A284="","",Orders!A284)</f>
        <v>Mme Megan Stumbletoe</v>
      </c>
      <c r="B284" s="4">
        <f>IF(Orders!B284="","",Orders!B284)</f>
        <v>390180</v>
      </c>
      <c r="C284" t="str">
        <f>IF(Orders!C284="","",Orders!C284)</f>
        <v>Draught Bass</v>
      </c>
      <c r="D284">
        <f>IF(Orders!D284="","",Orders!D284)</f>
        <v>8</v>
      </c>
      <c r="E284" t="str">
        <f>IF(Orders!E284="","",Orders!E284)</f>
        <v/>
      </c>
      <c r="F284" t="str">
        <f t="shared" si="32"/>
        <v>Megan Stumbletoe</v>
      </c>
      <c r="G284" t="str">
        <f t="shared" si="33"/>
        <v>MeganStumbletoe</v>
      </c>
      <c r="H284">
        <f>COUNTIFS(CALC_CUSTOMERS!F:F,CALC_ORDERS!G284)</f>
        <v>1</v>
      </c>
      <c r="I284" t="str">
        <f>INDEX(CALC_CUSTOMERS!D:D,MATCH(CALC_ORDERS!G284,CALC_CUSTOMERS!F:F,0))</f>
        <v>The Dirty Trespasser Tavern</v>
      </c>
      <c r="J284" t="str">
        <f>INDEX(CALC_CUSTOMERS!E:E,MATCH(CALC_ORDERS!G284,CALC_CUSTOMERS!F:F,0))</f>
        <v>GREENFIELDS</v>
      </c>
      <c r="K284">
        <f>INDEX(Beer!C:C,MATCH(CALC_ORDERS!C284,Beer!B:B,0))</f>
        <v>1.2</v>
      </c>
      <c r="L284">
        <f t="shared" si="34"/>
        <v>9.6</v>
      </c>
      <c r="M284">
        <f t="shared" si="35"/>
        <v>0</v>
      </c>
      <c r="N284">
        <f t="shared" si="36"/>
        <v>9.6</v>
      </c>
      <c r="O284">
        <f t="shared" si="37"/>
        <v>4</v>
      </c>
      <c r="P284" t="str">
        <f t="shared" si="38"/>
        <v>T2</v>
      </c>
      <c r="Q284" t="str">
        <f t="shared" si="39"/>
        <v>M4</v>
      </c>
    </row>
    <row r="285" spans="1:17" x14ac:dyDescent="0.25">
      <c r="A285" t="str">
        <f>IF(Orders!A285="","",Orders!A285)</f>
        <v>Mr Odo Proudfoot</v>
      </c>
      <c r="B285" s="4">
        <f>IF(Orders!B285="","",Orders!B285)</f>
        <v>390180</v>
      </c>
      <c r="C285" t="str">
        <f>IF(Orders!C285="","",Orders!C285)</f>
        <v>Old Speckled Hen</v>
      </c>
      <c r="D285">
        <f>IF(Orders!D285="","",Orders!D285)</f>
        <v>13</v>
      </c>
      <c r="E285">
        <f>IF(Orders!E285="","",Orders!E285)</f>
        <v>0.12</v>
      </c>
      <c r="F285" t="str">
        <f t="shared" si="32"/>
        <v>Odo Proudfoot</v>
      </c>
      <c r="G285" t="str">
        <f t="shared" si="33"/>
        <v>OdoProudfoot</v>
      </c>
      <c r="H285">
        <f>COUNTIFS(CALC_CUSTOMERS!F:F,CALC_ORDERS!G285)</f>
        <v>1</v>
      </c>
      <c r="I285" t="str">
        <f>INDEX(CALC_CUSTOMERS!D:D,MATCH(CALC_ORDERS!G285,CALC_CUSTOMERS!F:F,0))</f>
        <v>The Fine Toad Pub</v>
      </c>
      <c r="J285" t="str">
        <f>INDEX(CALC_CUSTOMERS!E:E,MATCH(CALC_ORDERS!G285,CALC_CUSTOMERS!F:F,0))</f>
        <v>GREENFIELDS</v>
      </c>
      <c r="K285">
        <f>INDEX(Beer!C:C,MATCH(CALC_ORDERS!C285,Beer!B:B,0))</f>
        <v>1.1000000000000001</v>
      </c>
      <c r="L285">
        <f t="shared" si="34"/>
        <v>14.3</v>
      </c>
      <c r="M285">
        <f t="shared" si="35"/>
        <v>1.716</v>
      </c>
      <c r="N285">
        <f t="shared" si="36"/>
        <v>12.584000000000001</v>
      </c>
      <c r="O285">
        <f t="shared" si="37"/>
        <v>4</v>
      </c>
      <c r="P285" t="str">
        <f t="shared" si="38"/>
        <v>T2</v>
      </c>
      <c r="Q285" t="str">
        <f t="shared" si="39"/>
        <v>M4</v>
      </c>
    </row>
    <row r="286" spans="1:17" x14ac:dyDescent="0.25">
      <c r="A286" t="str">
        <f>IF(Orders!A286="","",Orders!A286)</f>
        <v>Mr Milo Sackville</v>
      </c>
      <c r="B286" s="4">
        <f>IF(Orders!B286="","",Orders!B286)</f>
        <v>390181</v>
      </c>
      <c r="C286" t="str">
        <f>IF(Orders!C286="","",Orders!C286)</f>
        <v>McEwan's</v>
      </c>
      <c r="D286">
        <f>IF(Orders!D286="","",Orders!D286)</f>
        <v>17</v>
      </c>
      <c r="E286" t="str">
        <f>IF(Orders!E286="","",Orders!E286)</f>
        <v/>
      </c>
      <c r="F286" t="str">
        <f t="shared" si="32"/>
        <v>Milo Sackville</v>
      </c>
      <c r="G286" t="str">
        <f t="shared" si="33"/>
        <v>MiloSackville</v>
      </c>
      <c r="H286">
        <f>COUNTIFS(CALC_CUSTOMERS!F:F,CALC_ORDERS!G286)</f>
        <v>1</v>
      </c>
      <c r="I286" t="str">
        <f>INDEX(CALC_CUSTOMERS!D:D,MATCH(CALC_ORDERS!G286,CALC_CUSTOMERS!F:F,0))</f>
        <v>The Molten Pistachio</v>
      </c>
      <c r="J286" t="str">
        <f>INDEX(CALC_CUSTOMERS!E:E,MATCH(CALC_ORDERS!G286,CALC_CUSTOMERS!F:F,0))</f>
        <v>TUCKBOROUGH</v>
      </c>
      <c r="K286">
        <f>INDEX(Beer!C:C,MATCH(CALC_ORDERS!C286,Beer!B:B,0))</f>
        <v>1</v>
      </c>
      <c r="L286">
        <f t="shared" si="34"/>
        <v>17</v>
      </c>
      <c r="M286">
        <f t="shared" si="35"/>
        <v>0</v>
      </c>
      <c r="N286">
        <f t="shared" si="36"/>
        <v>17</v>
      </c>
      <c r="O286">
        <f t="shared" si="37"/>
        <v>4</v>
      </c>
      <c r="P286" t="str">
        <f t="shared" si="38"/>
        <v>T2</v>
      </c>
      <c r="Q286" t="str">
        <f t="shared" si="39"/>
        <v>M4</v>
      </c>
    </row>
    <row r="287" spans="1:17" x14ac:dyDescent="0.25">
      <c r="A287" t="str">
        <f>IF(Orders!A287="","",Orders!A287)</f>
        <v>Mr Mélampus Barrowes</v>
      </c>
      <c r="B287" s="4">
        <f>IF(Orders!B287="","",Orders!B287)</f>
        <v>390181</v>
      </c>
      <c r="C287" t="str">
        <f>IF(Orders!C287="","",Orders!C287)</f>
        <v>Mackeson Stout</v>
      </c>
      <c r="D287">
        <f>IF(Orders!D287="","",Orders!D287)</f>
        <v>16</v>
      </c>
      <c r="E287" t="str">
        <f>IF(Orders!E287="","",Orders!E287)</f>
        <v/>
      </c>
      <c r="F287" t="str">
        <f t="shared" si="32"/>
        <v>Mélampus Barrowes</v>
      </c>
      <c r="G287" t="str">
        <f t="shared" si="33"/>
        <v>MelampusBarrowes</v>
      </c>
      <c r="H287">
        <f>COUNTIFS(CALC_CUSTOMERS!F:F,CALC_ORDERS!G287)</f>
        <v>1</v>
      </c>
      <c r="I287" t="str">
        <f>INDEX(CALC_CUSTOMERS!D:D,MATCH(CALC_ORDERS!G287,CALC_CUSTOMERS!F:F,0))</f>
        <v>The Armed Wife Pub</v>
      </c>
      <c r="J287" t="str">
        <f>INDEX(CALC_CUSTOMERS!E:E,MATCH(CALC_ORDERS!G287,CALC_CUSTOMERS!F:F,0))</f>
        <v>TUCKBOROUGH</v>
      </c>
      <c r="K287">
        <f>INDEX(Beer!C:C,MATCH(CALC_ORDERS!C287,Beer!B:B,0))</f>
        <v>1.5</v>
      </c>
      <c r="L287">
        <f t="shared" si="34"/>
        <v>24</v>
      </c>
      <c r="M287">
        <f t="shared" si="35"/>
        <v>0</v>
      </c>
      <c r="N287">
        <f t="shared" si="36"/>
        <v>24</v>
      </c>
      <c r="O287">
        <f t="shared" si="37"/>
        <v>4</v>
      </c>
      <c r="P287" t="str">
        <f t="shared" si="38"/>
        <v>T2</v>
      </c>
      <c r="Q287" t="str">
        <f t="shared" si="39"/>
        <v>M4</v>
      </c>
    </row>
    <row r="288" spans="1:17" x14ac:dyDescent="0.25">
      <c r="A288" t="str">
        <f>IF(Orders!A288="","",Orders!A288)</f>
        <v>Mlle Madison Underhill</v>
      </c>
      <c r="B288" s="4">
        <f>IF(Orders!B288="","",Orders!B288)</f>
        <v>390181</v>
      </c>
      <c r="C288" t="str">
        <f>IF(Orders!C288="","",Orders!C288)</f>
        <v>Draught Bass</v>
      </c>
      <c r="D288">
        <f>IF(Orders!D288="","",Orders!D288)</f>
        <v>13</v>
      </c>
      <c r="E288" t="str">
        <f>IF(Orders!E288="","",Orders!E288)</f>
        <v/>
      </c>
      <c r="F288" t="str">
        <f t="shared" si="32"/>
        <v>Madison Underhill</v>
      </c>
      <c r="G288" t="str">
        <f t="shared" si="33"/>
        <v>MadisonUnderhill</v>
      </c>
      <c r="H288">
        <f>COUNTIFS(CALC_CUSTOMERS!F:F,CALC_ORDERS!G288)</f>
        <v>1</v>
      </c>
      <c r="I288" t="str">
        <f>INDEX(CALC_CUSTOMERS!D:D,MATCH(CALC_ORDERS!G288,CALC_CUSTOMERS!F:F,0))</f>
        <v>The Mushy Rapier Bar</v>
      </c>
      <c r="J288" t="str">
        <f>INDEX(CALC_CUSTOMERS!E:E,MATCH(CALC_ORDERS!G288,CALC_CUSTOMERS!F:F,0))</f>
        <v>LITTLE DELVING</v>
      </c>
      <c r="K288">
        <f>INDEX(Beer!C:C,MATCH(CALC_ORDERS!C288,Beer!B:B,0))</f>
        <v>1.2</v>
      </c>
      <c r="L288">
        <f t="shared" si="34"/>
        <v>15.6</v>
      </c>
      <c r="M288">
        <f t="shared" si="35"/>
        <v>0</v>
      </c>
      <c r="N288">
        <f t="shared" si="36"/>
        <v>15.6</v>
      </c>
      <c r="O288">
        <f t="shared" si="37"/>
        <v>4</v>
      </c>
      <c r="P288" t="str">
        <f t="shared" si="38"/>
        <v>T2</v>
      </c>
      <c r="Q288" t="str">
        <f t="shared" si="39"/>
        <v>M4</v>
      </c>
    </row>
    <row r="289" spans="1:17" x14ac:dyDescent="0.25">
      <c r="A289" t="str">
        <f>IF(Orders!A289="","",Orders!A289)</f>
        <v>Mme Shanna Banks</v>
      </c>
      <c r="B289" s="4">
        <f>IF(Orders!B289="","",Orders!B289)</f>
        <v>390181</v>
      </c>
      <c r="C289" t="str">
        <f>IF(Orders!C289="","",Orders!C289)</f>
        <v>Old Speckled Hen</v>
      </c>
      <c r="D289">
        <f>IF(Orders!D289="","",Orders!D289)</f>
        <v>5</v>
      </c>
      <c r="E289">
        <f>IF(Orders!E289="","",Orders!E289)</f>
        <v>0.12</v>
      </c>
      <c r="F289" t="str">
        <f t="shared" si="32"/>
        <v>Shanna Banks</v>
      </c>
      <c r="G289" t="str">
        <f t="shared" si="33"/>
        <v>ShannaBanks</v>
      </c>
      <c r="H289">
        <f>COUNTIFS(CALC_CUSTOMERS!F:F,CALC_ORDERS!G289)</f>
        <v>1</v>
      </c>
      <c r="I289" t="str">
        <f>INDEX(CALC_CUSTOMERS!D:D,MATCH(CALC_ORDERS!G289,CALC_CUSTOMERS!F:F,0))</f>
        <v>The Closed Heart Tavern</v>
      </c>
      <c r="J289" t="str">
        <f>INDEX(CALC_CUSTOMERS!E:E,MATCH(CALC_ORDERS!G289,CALC_CUSTOMERS!F:F,0))</f>
        <v>LITTLE DELVING</v>
      </c>
      <c r="K289">
        <f>INDEX(Beer!C:C,MATCH(CALC_ORDERS!C289,Beer!B:B,0))</f>
        <v>1.1000000000000001</v>
      </c>
      <c r="L289">
        <f t="shared" si="34"/>
        <v>5.5</v>
      </c>
      <c r="M289">
        <f t="shared" si="35"/>
        <v>0.65999999999999992</v>
      </c>
      <c r="N289">
        <f t="shared" si="36"/>
        <v>4.84</v>
      </c>
      <c r="O289">
        <f t="shared" si="37"/>
        <v>4</v>
      </c>
      <c r="P289" t="str">
        <f t="shared" si="38"/>
        <v>T2</v>
      </c>
      <c r="Q289" t="str">
        <f t="shared" si="39"/>
        <v>M4</v>
      </c>
    </row>
    <row r="290" spans="1:17" x14ac:dyDescent="0.25">
      <c r="A290" t="str">
        <f>IF(Orders!A290="","",Orders!A290)</f>
        <v>Mr Sunno Greenhand</v>
      </c>
      <c r="B290" s="4">
        <f>IF(Orders!B290="","",Orders!B290)</f>
        <v>390181</v>
      </c>
      <c r="C290" t="str">
        <f>IF(Orders!C290="","",Orders!C290)</f>
        <v>Old Speckled Hen</v>
      </c>
      <c r="D290">
        <f>IF(Orders!D290="","",Orders!D290)</f>
        <v>12</v>
      </c>
      <c r="E290">
        <f>IF(Orders!E290="","",Orders!E290)</f>
        <v>0.12</v>
      </c>
      <c r="F290" t="str">
        <f t="shared" si="32"/>
        <v>Sunno Greenhand</v>
      </c>
      <c r="G290" t="str">
        <f t="shared" si="33"/>
        <v>SunnoGreenhand</v>
      </c>
      <c r="H290">
        <f>COUNTIFS(CALC_CUSTOMERS!F:F,CALC_ORDERS!G290)</f>
        <v>1</v>
      </c>
      <c r="I290" t="str">
        <f>INDEX(CALC_CUSTOMERS!D:D,MATCH(CALC_ORDERS!G290,CALC_CUSTOMERS!F:F,0))</f>
        <v>The Rapid Pig Pub</v>
      </c>
      <c r="J290" t="str">
        <f>INDEX(CALC_CUSTOMERS!E:E,MATCH(CALC_ORDERS!G290,CALC_CUSTOMERS!F:F,0))</f>
        <v>TUCKBOROUGH</v>
      </c>
      <c r="K290">
        <f>INDEX(Beer!C:C,MATCH(CALC_ORDERS!C290,Beer!B:B,0))</f>
        <v>1.1000000000000001</v>
      </c>
      <c r="L290">
        <f t="shared" si="34"/>
        <v>13.200000000000001</v>
      </c>
      <c r="M290">
        <f t="shared" si="35"/>
        <v>1.5840000000000001</v>
      </c>
      <c r="N290">
        <f t="shared" si="36"/>
        <v>11.616000000000001</v>
      </c>
      <c r="O290">
        <f t="shared" si="37"/>
        <v>4</v>
      </c>
      <c r="P290" t="str">
        <f t="shared" si="38"/>
        <v>T2</v>
      </c>
      <c r="Q290" t="str">
        <f t="shared" si="39"/>
        <v>M4</v>
      </c>
    </row>
    <row r="291" spans="1:17" x14ac:dyDescent="0.25">
      <c r="A291" t="str">
        <f>IF(Orders!A291="","",Orders!A291)</f>
        <v>Mlle Selina Goodwort</v>
      </c>
      <c r="B291" s="4">
        <f>IF(Orders!B291="","",Orders!B291)</f>
        <v>390182</v>
      </c>
      <c r="C291" t="str">
        <f>IF(Orders!C291="","",Orders!C291)</f>
        <v>Newcastle Brown Ale</v>
      </c>
      <c r="D291">
        <f>IF(Orders!D291="","",Orders!D291)</f>
        <v>11</v>
      </c>
      <c r="E291" t="str">
        <f>IF(Orders!E291="","",Orders!E291)</f>
        <v/>
      </c>
      <c r="F291" t="str">
        <f t="shared" si="32"/>
        <v>Selina Goodwort</v>
      </c>
      <c r="G291" t="str">
        <f t="shared" si="33"/>
        <v>SelinaGoodwort</v>
      </c>
      <c r="H291">
        <f>COUNTIFS(CALC_CUSTOMERS!F:F,CALC_ORDERS!G291)</f>
        <v>1</v>
      </c>
      <c r="I291" t="str">
        <f>INDEX(CALC_CUSTOMERS!D:D,MATCH(CALC_ORDERS!G291,CALC_CUSTOMERS!F:F,0))</f>
        <v>The Mysterious Canary Pub</v>
      </c>
      <c r="J291" t="str">
        <f>INDEX(CALC_CUSTOMERS!E:E,MATCH(CALC_ORDERS!G291,CALC_CUSTOMERS!F:F,0))</f>
        <v>GREENFIELDS</v>
      </c>
      <c r="K291">
        <f>INDEX(Beer!C:C,MATCH(CALC_ORDERS!C291,Beer!B:B,0))</f>
        <v>1</v>
      </c>
      <c r="L291">
        <f t="shared" si="34"/>
        <v>11</v>
      </c>
      <c r="M291">
        <f t="shared" si="35"/>
        <v>0</v>
      </c>
      <c r="N291">
        <f t="shared" si="36"/>
        <v>11</v>
      </c>
      <c r="O291">
        <f t="shared" si="37"/>
        <v>4</v>
      </c>
      <c r="P291" t="str">
        <f t="shared" si="38"/>
        <v>T2</v>
      </c>
      <c r="Q291" t="str">
        <f t="shared" si="39"/>
        <v>M4</v>
      </c>
    </row>
    <row r="292" spans="1:17" x14ac:dyDescent="0.25">
      <c r="A292" t="str">
        <f>IF(Orders!A292="","",Orders!A292)</f>
        <v>Mme Brooke Goodwort</v>
      </c>
      <c r="B292" s="4">
        <f>IF(Orders!B292="","",Orders!B292)</f>
        <v>390182</v>
      </c>
      <c r="C292" t="str">
        <f>IF(Orders!C292="","",Orders!C292)</f>
        <v>Old Speckled Hen</v>
      </c>
      <c r="D292">
        <f>IF(Orders!D292="","",Orders!D292)</f>
        <v>12</v>
      </c>
      <c r="E292">
        <f>IF(Orders!E292="","",Orders!E292)</f>
        <v>0.12</v>
      </c>
      <c r="F292" t="str">
        <f t="shared" si="32"/>
        <v>Brooke Goodwort</v>
      </c>
      <c r="G292" t="str">
        <f t="shared" si="33"/>
        <v>BrookeGoodwort</v>
      </c>
      <c r="H292">
        <f>COUNTIFS(CALC_CUSTOMERS!F:F,CALC_ORDERS!G292)</f>
        <v>1</v>
      </c>
      <c r="I292" t="str">
        <f>INDEX(CALC_CUSTOMERS!D:D,MATCH(CALC_ORDERS!G292,CALC_CUSTOMERS!F:F,0))</f>
        <v>The Short Gentlemen Inn</v>
      </c>
      <c r="J292" t="str">
        <f>INDEX(CALC_CUSTOMERS!E:E,MATCH(CALC_ORDERS!G292,CALC_CUSTOMERS!F:F,0))</f>
        <v>GREEN HILL COUNTRY</v>
      </c>
      <c r="K292">
        <f>INDEX(Beer!C:C,MATCH(CALC_ORDERS!C292,Beer!B:B,0))</f>
        <v>1.1000000000000001</v>
      </c>
      <c r="L292">
        <f t="shared" si="34"/>
        <v>13.200000000000001</v>
      </c>
      <c r="M292">
        <f t="shared" si="35"/>
        <v>1.5840000000000001</v>
      </c>
      <c r="N292">
        <f t="shared" si="36"/>
        <v>11.616000000000001</v>
      </c>
      <c r="O292">
        <f t="shared" si="37"/>
        <v>4</v>
      </c>
      <c r="P292" t="str">
        <f t="shared" si="38"/>
        <v>T2</v>
      </c>
      <c r="Q292" t="str">
        <f t="shared" si="39"/>
        <v>M4</v>
      </c>
    </row>
    <row r="293" spans="1:17" x14ac:dyDescent="0.25">
      <c r="A293" t="str">
        <f>IF(Orders!A293="","",Orders!A293)</f>
        <v>Mlle Lobelia Took-Brandybuck</v>
      </c>
      <c r="B293" s="4">
        <f>IF(Orders!B293="","",Orders!B293)</f>
        <v>390183</v>
      </c>
      <c r="C293" t="str">
        <f>IF(Orders!C293="","",Orders!C293)</f>
        <v>Hofmeister Lager</v>
      </c>
      <c r="D293">
        <f>IF(Orders!D293="","",Orders!D293)</f>
        <v>3</v>
      </c>
      <c r="E293" t="str">
        <f>IF(Orders!E293="","",Orders!E293)</f>
        <v/>
      </c>
      <c r="F293" t="str">
        <f t="shared" si="32"/>
        <v>Lobelia Took-Brandybuck</v>
      </c>
      <c r="G293" t="str">
        <f t="shared" si="33"/>
        <v>LobeliaTookBrandybuck</v>
      </c>
      <c r="H293">
        <f>COUNTIFS(CALC_CUSTOMERS!F:F,CALC_ORDERS!G293)</f>
        <v>1</v>
      </c>
      <c r="I293" t="str">
        <f>INDEX(CALC_CUSTOMERS!D:D,MATCH(CALC_ORDERS!G293,CALC_CUSTOMERS!F:F,0))</f>
        <v>The Thanked Fiddle</v>
      </c>
      <c r="J293" t="str">
        <f>INDEX(CALC_CUSTOMERS!E:E,MATCH(CALC_ORDERS!G293,CALC_CUSTOMERS!F:F,0))</f>
        <v>HOBBITTON</v>
      </c>
      <c r="K293">
        <f>INDEX(Beer!C:C,MATCH(CALC_ORDERS!C293,Beer!B:B,0))</f>
        <v>1</v>
      </c>
      <c r="L293">
        <f t="shared" si="34"/>
        <v>3</v>
      </c>
      <c r="M293">
        <f t="shared" si="35"/>
        <v>0</v>
      </c>
      <c r="N293">
        <f t="shared" si="36"/>
        <v>3</v>
      </c>
      <c r="O293">
        <f t="shared" si="37"/>
        <v>4</v>
      </c>
      <c r="P293" t="str">
        <f t="shared" si="38"/>
        <v>T2</v>
      </c>
      <c r="Q293" t="str">
        <f t="shared" si="39"/>
        <v>M4</v>
      </c>
    </row>
    <row r="294" spans="1:17" x14ac:dyDescent="0.25">
      <c r="A294" t="str">
        <f>IF(Orders!A294="","",Orders!A294)</f>
        <v>Mr Adalolf Lothran</v>
      </c>
      <c r="B294" s="4">
        <f>IF(Orders!B294="","",Orders!B294)</f>
        <v>390183</v>
      </c>
      <c r="C294" t="str">
        <f>IF(Orders!C294="","",Orders!C294)</f>
        <v>Foster's Lager</v>
      </c>
      <c r="D294">
        <f>IF(Orders!D294="","",Orders!D294)</f>
        <v>20</v>
      </c>
      <c r="E294" t="str">
        <f>IF(Orders!E294="","",Orders!E294)</f>
        <v/>
      </c>
      <c r="F294" t="str">
        <f t="shared" si="32"/>
        <v>Adalolf Lothran</v>
      </c>
      <c r="G294" t="str">
        <f t="shared" si="33"/>
        <v>AdalolfLothran</v>
      </c>
      <c r="H294">
        <f>COUNTIFS(CALC_CUSTOMERS!F:F,CALC_ORDERS!G294)</f>
        <v>1</v>
      </c>
      <c r="I294" t="str">
        <f>INDEX(CALC_CUSTOMERS!D:D,MATCH(CALC_ORDERS!G294,CALC_CUSTOMERS!F:F,0))</f>
        <v>The Infamous Rat Tavern</v>
      </c>
      <c r="J294" t="str">
        <f>INDEX(CALC_CUSTOMERS!E:E,MATCH(CALC_ORDERS!G294,CALC_CUSTOMERS!F:F,0))</f>
        <v>BREE</v>
      </c>
      <c r="K294">
        <f>INDEX(Beer!C:C,MATCH(CALC_ORDERS!C294,Beer!B:B,0))</f>
        <v>0.7</v>
      </c>
      <c r="L294">
        <f t="shared" si="34"/>
        <v>14</v>
      </c>
      <c r="M294">
        <f t="shared" si="35"/>
        <v>0</v>
      </c>
      <c r="N294">
        <f t="shared" si="36"/>
        <v>14</v>
      </c>
      <c r="O294">
        <f t="shared" si="37"/>
        <v>4</v>
      </c>
      <c r="P294" t="str">
        <f t="shared" si="38"/>
        <v>T2</v>
      </c>
      <c r="Q294" t="str">
        <f t="shared" si="39"/>
        <v>M4</v>
      </c>
    </row>
    <row r="295" spans="1:17" x14ac:dyDescent="0.25">
      <c r="A295" t="str">
        <f>IF(Orders!A295="","",Orders!A295)</f>
        <v xml:space="preserve">Mr Theodard Dewfoot </v>
      </c>
      <c r="B295" s="4">
        <f>IF(Orders!B295="","",Orders!B295)</f>
        <v>390183</v>
      </c>
      <c r="C295" t="str">
        <f>IF(Orders!C295="","",Orders!C295)</f>
        <v>Boddingtons Bitter</v>
      </c>
      <c r="D295">
        <f>IF(Orders!D295="","",Orders!D295)</f>
        <v>7</v>
      </c>
      <c r="E295" t="str">
        <f>IF(Orders!E295="","",Orders!E295)</f>
        <v/>
      </c>
      <c r="F295" t="str">
        <f t="shared" si="32"/>
        <v xml:space="preserve">Theodard Dewfoot </v>
      </c>
      <c r="G295" t="str">
        <f t="shared" si="33"/>
        <v>TheodardDewfoot</v>
      </c>
      <c r="H295">
        <f>COUNTIFS(CALC_CUSTOMERS!F:F,CALC_ORDERS!G295)</f>
        <v>1</v>
      </c>
      <c r="I295" t="str">
        <f>INDEX(CALC_CUSTOMERS!D:D,MATCH(CALC_ORDERS!G295,CALC_CUSTOMERS!F:F,0))</f>
        <v>The Quiet Hazelnut Pub</v>
      </c>
      <c r="J295" t="str">
        <f>INDEX(CALC_CUSTOMERS!E:E,MATCH(CALC_ORDERS!G295,CALC_CUSTOMERS!F:F,0))</f>
        <v>GREENFIELDS</v>
      </c>
      <c r="K295">
        <f>INDEX(Beer!C:C,MATCH(CALC_ORDERS!C295,Beer!B:B,0))</f>
        <v>0.8</v>
      </c>
      <c r="L295">
        <f t="shared" si="34"/>
        <v>5.6000000000000005</v>
      </c>
      <c r="M295">
        <f t="shared" si="35"/>
        <v>0</v>
      </c>
      <c r="N295">
        <f t="shared" si="36"/>
        <v>5.6000000000000005</v>
      </c>
      <c r="O295">
        <f t="shared" si="37"/>
        <v>4</v>
      </c>
      <c r="P295" t="str">
        <f t="shared" si="38"/>
        <v>T2</v>
      </c>
      <c r="Q295" t="str">
        <f t="shared" si="39"/>
        <v>M4</v>
      </c>
    </row>
    <row r="296" spans="1:17" x14ac:dyDescent="0.25">
      <c r="A296" t="str">
        <f>IF(Orders!A296="","",Orders!A296)</f>
        <v>Mr Remacle Bramblethorn</v>
      </c>
      <c r="B296" s="4">
        <f>IF(Orders!B296="","",Orders!B296)</f>
        <v>390183</v>
      </c>
      <c r="C296" t="str">
        <f>IF(Orders!C296="","",Orders!C296)</f>
        <v>Mackeson Stout</v>
      </c>
      <c r="D296">
        <f>IF(Orders!D296="","",Orders!D296)</f>
        <v>15</v>
      </c>
      <c r="E296" t="str">
        <f>IF(Orders!E296="","",Orders!E296)</f>
        <v/>
      </c>
      <c r="F296" t="str">
        <f t="shared" si="32"/>
        <v>Remacle Bramblethorn</v>
      </c>
      <c r="G296" t="str">
        <f t="shared" si="33"/>
        <v>RemacleBramblethorn</v>
      </c>
      <c r="H296">
        <f>COUNTIFS(CALC_CUSTOMERS!F:F,CALC_ORDERS!G296)</f>
        <v>1</v>
      </c>
      <c r="I296" t="str">
        <f>INDEX(CALC_CUSTOMERS!D:D,MATCH(CALC_ORDERS!G296,CALC_CUSTOMERS!F:F,0))</f>
        <v>The Super Hamsters</v>
      </c>
      <c r="J296" t="str">
        <f>INDEX(CALC_CUSTOMERS!E:E,MATCH(CALC_ORDERS!G296,CALC_CUSTOMERS!F:F,0))</f>
        <v>GREENFIELDS</v>
      </c>
      <c r="K296">
        <f>INDEX(Beer!C:C,MATCH(CALC_ORDERS!C296,Beer!B:B,0))</f>
        <v>1.5</v>
      </c>
      <c r="L296">
        <f t="shared" si="34"/>
        <v>22.5</v>
      </c>
      <c r="M296">
        <f t="shared" si="35"/>
        <v>0</v>
      </c>
      <c r="N296">
        <f t="shared" si="36"/>
        <v>22.5</v>
      </c>
      <c r="O296">
        <f t="shared" si="37"/>
        <v>4</v>
      </c>
      <c r="P296" t="str">
        <f t="shared" si="38"/>
        <v>T2</v>
      </c>
      <c r="Q296" t="str">
        <f t="shared" si="39"/>
        <v>M4</v>
      </c>
    </row>
    <row r="297" spans="1:17" x14ac:dyDescent="0.25">
      <c r="A297" t="str">
        <f>IF(Orders!A297="","",Orders!A297)</f>
        <v>Mr Hartnid Fallohide</v>
      </c>
      <c r="B297" s="4">
        <f>IF(Orders!B297="","",Orders!B297)</f>
        <v>390183</v>
      </c>
      <c r="C297" t="str">
        <f>IF(Orders!C297="","",Orders!C297)</f>
        <v>Hofmeister Lager</v>
      </c>
      <c r="D297">
        <f>IF(Orders!D297="","",Orders!D297)</f>
        <v>2</v>
      </c>
      <c r="E297" t="str">
        <f>IF(Orders!E297="","",Orders!E297)</f>
        <v/>
      </c>
      <c r="F297" t="str">
        <f t="shared" si="32"/>
        <v>Hartnid Fallohide</v>
      </c>
      <c r="G297" t="str">
        <f t="shared" si="33"/>
        <v>HartnidFallohide</v>
      </c>
      <c r="H297">
        <f>COUNTIFS(CALC_CUSTOMERS!F:F,CALC_ORDERS!G297)</f>
        <v>1</v>
      </c>
      <c r="I297" t="str">
        <f>INDEX(CALC_CUSTOMERS!D:D,MATCH(CALC_ORDERS!G297,CALC_CUSTOMERS!F:F,0))</f>
        <v>The False Sheep</v>
      </c>
      <c r="J297" t="str">
        <f>INDEX(CALC_CUSTOMERS!E:E,MATCH(CALC_ORDERS!G297,CALC_CUSTOMERS!F:F,0))</f>
        <v>BROKENBORINGS</v>
      </c>
      <c r="K297">
        <f>INDEX(Beer!C:C,MATCH(CALC_ORDERS!C297,Beer!B:B,0))</f>
        <v>1</v>
      </c>
      <c r="L297">
        <f t="shared" si="34"/>
        <v>2</v>
      </c>
      <c r="M297">
        <f t="shared" si="35"/>
        <v>0</v>
      </c>
      <c r="N297">
        <f t="shared" si="36"/>
        <v>2</v>
      </c>
      <c r="O297">
        <f t="shared" si="37"/>
        <v>4</v>
      </c>
      <c r="P297" t="str">
        <f t="shared" si="38"/>
        <v>T2</v>
      </c>
      <c r="Q297" t="str">
        <f t="shared" si="39"/>
        <v>M4</v>
      </c>
    </row>
    <row r="298" spans="1:17" x14ac:dyDescent="0.25">
      <c r="A298" t="str">
        <f>IF(Orders!A298="","",Orders!A298)</f>
        <v>Mr Gondulph Galpsi</v>
      </c>
      <c r="B298" s="4">
        <f>IF(Orders!B298="","",Orders!B298)</f>
        <v>390184</v>
      </c>
      <c r="C298" t="str">
        <f>IF(Orders!C298="","",Orders!C298)</f>
        <v>Draught Bass</v>
      </c>
      <c r="D298">
        <f>IF(Orders!D298="","",Orders!D298)</f>
        <v>14</v>
      </c>
      <c r="E298" t="str">
        <f>IF(Orders!E298="","",Orders!E298)</f>
        <v/>
      </c>
      <c r="F298" t="str">
        <f t="shared" si="32"/>
        <v>Gondulph Galpsi</v>
      </c>
      <c r="G298" t="str">
        <f t="shared" si="33"/>
        <v>GondulphGalpsi</v>
      </c>
      <c r="H298">
        <f>COUNTIFS(CALC_CUSTOMERS!F:F,CALC_ORDERS!G298)</f>
        <v>1</v>
      </c>
      <c r="I298" t="str">
        <f>INDEX(CALC_CUSTOMERS!D:D,MATCH(CALC_ORDERS!G298,CALC_CUSTOMERS!F:F,0))</f>
        <v>The Running Snake</v>
      </c>
      <c r="J298" t="str">
        <f>INDEX(CALC_CUSTOMERS!E:E,MATCH(CALC_ORDERS!G298,CALC_CUSTOMERS!F:F,0))</f>
        <v>SHIRE HOMESTEADS</v>
      </c>
      <c r="K298">
        <f>INDEX(Beer!C:C,MATCH(CALC_ORDERS!C298,Beer!B:B,0))</f>
        <v>1.2</v>
      </c>
      <c r="L298">
        <f t="shared" si="34"/>
        <v>16.8</v>
      </c>
      <c r="M298">
        <f t="shared" si="35"/>
        <v>0</v>
      </c>
      <c r="N298">
        <f t="shared" si="36"/>
        <v>16.8</v>
      </c>
      <c r="O298">
        <f t="shared" si="37"/>
        <v>4</v>
      </c>
      <c r="P298" t="str">
        <f t="shared" si="38"/>
        <v>T2</v>
      </c>
      <c r="Q298" t="str">
        <f t="shared" si="39"/>
        <v>M4</v>
      </c>
    </row>
    <row r="299" spans="1:17" x14ac:dyDescent="0.25">
      <c r="A299" t="str">
        <f>IF(Orders!A299="","",Orders!A299)</f>
        <v>Mr Willichar Underburrow</v>
      </c>
      <c r="B299" s="4">
        <f>IF(Orders!B299="","",Orders!B299)</f>
        <v>390184</v>
      </c>
      <c r="C299" t="str">
        <f>IF(Orders!C299="","",Orders!C299)</f>
        <v>Tennent's Super</v>
      </c>
      <c r="D299">
        <f>IF(Orders!D299="","",Orders!D299)</f>
        <v>12</v>
      </c>
      <c r="E299" t="str">
        <f>IF(Orders!E299="","",Orders!E299)</f>
        <v/>
      </c>
      <c r="F299" t="str">
        <f t="shared" si="32"/>
        <v>Willichar Underburrow</v>
      </c>
      <c r="G299" t="str">
        <f t="shared" si="33"/>
        <v>WillicharUnderburrow</v>
      </c>
      <c r="H299">
        <f>COUNTIFS(CALC_CUSTOMERS!F:F,CALC_ORDERS!G299)</f>
        <v>1</v>
      </c>
      <c r="I299" t="str">
        <f>INDEX(CALC_CUSTOMERS!D:D,MATCH(CALC_ORDERS!G299,CALC_CUSTOMERS!F:F,0))</f>
        <v>The Annoying Spiders Tavern</v>
      </c>
      <c r="J299" t="str">
        <f>INDEX(CALC_CUSTOMERS!E:E,MATCH(CALC_ORDERS!G299,CALC_CUSTOMERS!F:F,0))</f>
        <v>THE HILL</v>
      </c>
      <c r="K299">
        <f>INDEX(Beer!C:C,MATCH(CALC_ORDERS!C299,Beer!B:B,0))</f>
        <v>0.9</v>
      </c>
      <c r="L299">
        <f t="shared" si="34"/>
        <v>10.8</v>
      </c>
      <c r="M299">
        <f t="shared" si="35"/>
        <v>0</v>
      </c>
      <c r="N299">
        <f t="shared" si="36"/>
        <v>10.8</v>
      </c>
      <c r="O299">
        <f t="shared" si="37"/>
        <v>4</v>
      </c>
      <c r="P299" t="str">
        <f t="shared" si="38"/>
        <v>T2</v>
      </c>
      <c r="Q299" t="str">
        <f t="shared" si="39"/>
        <v>M4</v>
      </c>
    </row>
    <row r="300" spans="1:17" x14ac:dyDescent="0.25">
      <c r="A300" t="str">
        <f>IF(Orders!A300="","",Orders!A300)</f>
        <v>Mr Vulmar Heathertoes</v>
      </c>
      <c r="B300" s="4">
        <f>IF(Orders!B300="","",Orders!B300)</f>
        <v>390184</v>
      </c>
      <c r="C300" t="str">
        <f>IF(Orders!C300="","",Orders!C300)</f>
        <v>Tennent's Super</v>
      </c>
      <c r="D300">
        <f>IF(Orders!D300="","",Orders!D300)</f>
        <v>10</v>
      </c>
      <c r="E300" t="str">
        <f>IF(Orders!E300="","",Orders!E300)</f>
        <v/>
      </c>
      <c r="F300" t="str">
        <f t="shared" si="32"/>
        <v>Vulmar Heathertoes</v>
      </c>
      <c r="G300" t="str">
        <f t="shared" si="33"/>
        <v>VulmarHeathertoes</v>
      </c>
      <c r="H300">
        <f>COUNTIFS(CALC_CUSTOMERS!F:F,CALC_ORDERS!G300)</f>
        <v>1</v>
      </c>
      <c r="I300" t="str">
        <f>INDEX(CALC_CUSTOMERS!D:D,MATCH(CALC_ORDERS!G300,CALC_CUSTOMERS!F:F,0))</f>
        <v>The Bored Rhino Inn</v>
      </c>
      <c r="J300" t="str">
        <f>INDEX(CALC_CUSTOMERS!E:E,MATCH(CALC_ORDERS!G300,CALC_CUSTOMERS!F:F,0))</f>
        <v>HOBBITTON</v>
      </c>
      <c r="K300">
        <f>INDEX(Beer!C:C,MATCH(CALC_ORDERS!C300,Beer!B:B,0))</f>
        <v>0.9</v>
      </c>
      <c r="L300">
        <f t="shared" si="34"/>
        <v>9</v>
      </c>
      <c r="M300">
        <f t="shared" si="35"/>
        <v>0</v>
      </c>
      <c r="N300">
        <f t="shared" si="36"/>
        <v>9</v>
      </c>
      <c r="O300">
        <f t="shared" si="37"/>
        <v>4</v>
      </c>
      <c r="P300" t="str">
        <f t="shared" si="38"/>
        <v>T2</v>
      </c>
      <c r="Q300" t="str">
        <f t="shared" si="39"/>
        <v>M4</v>
      </c>
    </row>
    <row r="301" spans="1:17" x14ac:dyDescent="0.25">
      <c r="A301" t="str">
        <f>IF(Orders!A301="","",Orders!A301)</f>
        <v>Mr Hal Galbassi</v>
      </c>
      <c r="B301" s="4">
        <f>IF(Orders!B301="","",Orders!B301)</f>
        <v>390184</v>
      </c>
      <c r="C301" t="str">
        <f>IF(Orders!C301="","",Orders!C301)</f>
        <v>Mackeson Stout</v>
      </c>
      <c r="D301">
        <f>IF(Orders!D301="","",Orders!D301)</f>
        <v>5</v>
      </c>
      <c r="E301" t="str">
        <f>IF(Orders!E301="","",Orders!E301)</f>
        <v/>
      </c>
      <c r="F301" t="str">
        <f t="shared" si="32"/>
        <v>Hal Galbassi</v>
      </c>
      <c r="G301" t="str">
        <f t="shared" si="33"/>
        <v>HalGalbassi</v>
      </c>
      <c r="H301">
        <f>COUNTIFS(CALC_CUSTOMERS!F:F,CALC_ORDERS!G301)</f>
        <v>1</v>
      </c>
      <c r="I301" t="str">
        <f>INDEX(CALC_CUSTOMERS!D:D,MATCH(CALC_ORDERS!G301,CALC_CUSTOMERS!F:F,0))</f>
        <v>Ye Olde Curry</v>
      </c>
      <c r="J301" t="str">
        <f>INDEX(CALC_CUSTOMERS!E:E,MATCH(CALC_ORDERS!G301,CALC_CUSTOMERS!F:F,0))</f>
        <v>BRIDGEFIELDS</v>
      </c>
      <c r="K301">
        <f>INDEX(Beer!C:C,MATCH(CALC_ORDERS!C301,Beer!B:B,0))</f>
        <v>1.5</v>
      </c>
      <c r="L301">
        <f t="shared" si="34"/>
        <v>7.5</v>
      </c>
      <c r="M301">
        <f t="shared" si="35"/>
        <v>0</v>
      </c>
      <c r="N301">
        <f t="shared" si="36"/>
        <v>7.5</v>
      </c>
      <c r="O301">
        <f t="shared" si="37"/>
        <v>4</v>
      </c>
      <c r="P301" t="str">
        <f t="shared" si="38"/>
        <v>T2</v>
      </c>
      <c r="Q301" t="str">
        <f t="shared" si="39"/>
        <v>M4</v>
      </c>
    </row>
    <row r="302" spans="1:17" x14ac:dyDescent="0.25">
      <c r="A302" t="str">
        <f>IF(Orders!A302="","",Orders!A302)</f>
        <v>Mme Gerda Headstrong</v>
      </c>
      <c r="B302" s="4">
        <f>IF(Orders!B302="","",Orders!B302)</f>
        <v>390185</v>
      </c>
      <c r="C302" t="str">
        <f>IF(Orders!C302="","",Orders!C302)</f>
        <v>Foster's Lager</v>
      </c>
      <c r="D302">
        <f>IF(Orders!D302="","",Orders!D302)</f>
        <v>10</v>
      </c>
      <c r="E302" t="str">
        <f>IF(Orders!E302="","",Orders!E302)</f>
        <v/>
      </c>
      <c r="F302" t="str">
        <f t="shared" si="32"/>
        <v>Gerda Headstrong</v>
      </c>
      <c r="G302" t="str">
        <f t="shared" si="33"/>
        <v>GerdaHeadstrong</v>
      </c>
      <c r="H302">
        <f>COUNTIFS(CALC_CUSTOMERS!F:F,CALC_ORDERS!G302)</f>
        <v>1</v>
      </c>
      <c r="I302" t="str">
        <f>INDEX(CALC_CUSTOMERS!D:D,MATCH(CALC_ORDERS!G302,CALC_CUSTOMERS!F:F,0))</f>
        <v>The Gigantic Pickaxe</v>
      </c>
      <c r="J302" t="str">
        <f>INDEX(CALC_CUSTOMERS!E:E,MATCH(CALC_ORDERS!G302,CALC_CUSTOMERS!F:F,0))</f>
        <v>BRIDGEFIELDS</v>
      </c>
      <c r="K302">
        <f>INDEX(Beer!C:C,MATCH(CALC_ORDERS!C302,Beer!B:B,0))</f>
        <v>0.7</v>
      </c>
      <c r="L302">
        <f t="shared" si="34"/>
        <v>7</v>
      </c>
      <c r="M302">
        <f t="shared" si="35"/>
        <v>0</v>
      </c>
      <c r="N302">
        <f t="shared" si="36"/>
        <v>7</v>
      </c>
      <c r="O302">
        <f t="shared" si="37"/>
        <v>4</v>
      </c>
      <c r="P302" t="str">
        <f t="shared" si="38"/>
        <v>T2</v>
      </c>
      <c r="Q302" t="str">
        <f t="shared" si="39"/>
        <v>M4</v>
      </c>
    </row>
    <row r="303" spans="1:17" x14ac:dyDescent="0.25">
      <c r="A303" t="str">
        <f>IF(Orders!A303="","",Orders!A303)</f>
        <v xml:space="preserve">Mr Robur Gamwich </v>
      </c>
      <c r="B303" s="4">
        <f>IF(Orders!B303="","",Orders!B303)</f>
        <v>390185</v>
      </c>
      <c r="C303" t="str">
        <f>IF(Orders!C303="","",Orders!C303)</f>
        <v>Tennent's Super</v>
      </c>
      <c r="D303">
        <f>IF(Orders!D303="","",Orders!D303)</f>
        <v>7</v>
      </c>
      <c r="E303" t="str">
        <f>IF(Orders!E303="","",Orders!E303)</f>
        <v/>
      </c>
      <c r="F303" t="str">
        <f t="shared" si="32"/>
        <v xml:space="preserve">Robur Gamwich </v>
      </c>
      <c r="G303" t="str">
        <f t="shared" si="33"/>
        <v>RoburGamwich</v>
      </c>
      <c r="H303">
        <f>COUNTIFS(CALC_CUSTOMERS!F:F,CALC_ORDERS!G303)</f>
        <v>1</v>
      </c>
      <c r="I303" t="str">
        <f>INDEX(CALC_CUSTOMERS!D:D,MATCH(CALC_ORDERS!G303,CALC_CUSTOMERS!F:F,0))</f>
        <v>The Sour Canary Tavern</v>
      </c>
      <c r="J303" t="str">
        <f>INDEX(CALC_CUSTOMERS!E:E,MATCH(CALC_ORDERS!G303,CALC_CUSTOMERS!F:F,0))</f>
        <v>BRIDGEFIELDS</v>
      </c>
      <c r="K303">
        <f>INDEX(Beer!C:C,MATCH(CALC_ORDERS!C303,Beer!B:B,0))</f>
        <v>0.9</v>
      </c>
      <c r="L303">
        <f t="shared" si="34"/>
        <v>6.3</v>
      </c>
      <c r="M303">
        <f t="shared" si="35"/>
        <v>0</v>
      </c>
      <c r="N303">
        <f t="shared" si="36"/>
        <v>6.3</v>
      </c>
      <c r="O303">
        <f t="shared" si="37"/>
        <v>4</v>
      </c>
      <c r="P303" t="str">
        <f t="shared" si="38"/>
        <v>T2</v>
      </c>
      <c r="Q303" t="str">
        <f t="shared" si="39"/>
        <v>M4</v>
      </c>
    </row>
    <row r="304" spans="1:17" x14ac:dyDescent="0.25">
      <c r="A304" t="str">
        <f>IF(Orders!A304="","",Orders!A304)</f>
        <v>Mme Adele Goodchild</v>
      </c>
      <c r="B304" s="4">
        <f>IF(Orders!B304="","",Orders!B304)</f>
        <v>390185</v>
      </c>
      <c r="C304" t="str">
        <f>IF(Orders!C304="","",Orders!C304)</f>
        <v>Tennent's Lager</v>
      </c>
      <c r="D304">
        <f>IF(Orders!D304="","",Orders!D304)</f>
        <v>17</v>
      </c>
      <c r="E304" t="str">
        <f>IF(Orders!E304="","",Orders!E304)</f>
        <v/>
      </c>
      <c r="F304" t="str">
        <f t="shared" si="32"/>
        <v>Adele Goodchild</v>
      </c>
      <c r="G304" t="str">
        <f t="shared" si="33"/>
        <v>AdeleGoodchild</v>
      </c>
      <c r="H304">
        <f>COUNTIFS(CALC_CUSTOMERS!F:F,CALC_ORDERS!G304)</f>
        <v>1</v>
      </c>
      <c r="I304" t="str">
        <f>INDEX(CALC_CUSTOMERS!D:D,MATCH(CALC_ORDERS!G304,CALC_CUSTOMERS!F:F,0))</f>
        <v>The Fiery Ants Inn</v>
      </c>
      <c r="J304" t="str">
        <f>INDEX(CALC_CUSTOMERS!E:E,MATCH(CALC_ORDERS!G304,CALC_CUSTOMERS!F:F,0))</f>
        <v>GREEN HILL COUNTRY</v>
      </c>
      <c r="K304">
        <f>INDEX(Beer!C:C,MATCH(CALC_ORDERS!C304,Beer!B:B,0))</f>
        <v>0.8</v>
      </c>
      <c r="L304">
        <f t="shared" si="34"/>
        <v>13.600000000000001</v>
      </c>
      <c r="M304">
        <f t="shared" si="35"/>
        <v>0</v>
      </c>
      <c r="N304">
        <f t="shared" si="36"/>
        <v>13.600000000000001</v>
      </c>
      <c r="O304">
        <f t="shared" si="37"/>
        <v>4</v>
      </c>
      <c r="P304" t="str">
        <f t="shared" si="38"/>
        <v>T2</v>
      </c>
      <c r="Q304" t="str">
        <f t="shared" si="39"/>
        <v>M4</v>
      </c>
    </row>
    <row r="305" spans="1:17" x14ac:dyDescent="0.25">
      <c r="A305" t="str">
        <f>IF(Orders!A305="","",Orders!A305)</f>
        <v>Mr Ouüs Fallohide</v>
      </c>
      <c r="B305" s="4">
        <f>IF(Orders!B305="","",Orders!B305)</f>
        <v>390186</v>
      </c>
      <c r="C305" t="str">
        <f>IF(Orders!C305="","",Orders!C305)</f>
        <v>Tennent's Super</v>
      </c>
      <c r="D305">
        <f>IF(Orders!D305="","",Orders!D305)</f>
        <v>11</v>
      </c>
      <c r="E305" t="str">
        <f>IF(Orders!E305="","",Orders!E305)</f>
        <v/>
      </c>
      <c r="F305" t="str">
        <f t="shared" si="32"/>
        <v>Ouüs Fallohide</v>
      </c>
      <c r="G305" t="str">
        <f t="shared" si="33"/>
        <v>OuusFallohide</v>
      </c>
      <c r="H305">
        <f>COUNTIFS(CALC_CUSTOMERS!F:F,CALC_ORDERS!G305)</f>
        <v>1</v>
      </c>
      <c r="I305" t="str">
        <f>INDEX(CALC_CUSTOMERS!D:D,MATCH(CALC_ORDERS!G305,CALC_CUSTOMERS!F:F,0))</f>
        <v>The Tacky Troll</v>
      </c>
      <c r="J305" t="str">
        <f>INDEX(CALC_CUSTOMERS!E:E,MATCH(CALC_ORDERS!G305,CALC_CUSTOMERS!F:F,0))</f>
        <v>BRIDGEFIELDS</v>
      </c>
      <c r="K305">
        <f>INDEX(Beer!C:C,MATCH(CALC_ORDERS!C305,Beer!B:B,0))</f>
        <v>0.9</v>
      </c>
      <c r="L305">
        <f t="shared" si="34"/>
        <v>9.9</v>
      </c>
      <c r="M305">
        <f t="shared" si="35"/>
        <v>0</v>
      </c>
      <c r="N305">
        <f t="shared" si="36"/>
        <v>9.9</v>
      </c>
      <c r="O305">
        <f t="shared" si="37"/>
        <v>4</v>
      </c>
      <c r="P305" t="str">
        <f t="shared" si="38"/>
        <v>T2</v>
      </c>
      <c r="Q305" t="str">
        <f t="shared" si="39"/>
        <v>M4</v>
      </c>
    </row>
    <row r="306" spans="1:17" x14ac:dyDescent="0.25">
      <c r="A306" t="str">
        <f>IF(Orders!A306="","",Orders!A306)</f>
        <v>Mr Ouüs Fallohide</v>
      </c>
      <c r="B306" s="4">
        <f>IF(Orders!B306="","",Orders!B306)</f>
        <v>390186</v>
      </c>
      <c r="C306" t="str">
        <f>IF(Orders!C306="","",Orders!C306)</f>
        <v>Tennent's Lager</v>
      </c>
      <c r="D306">
        <f>IF(Orders!D306="","",Orders!D306)</f>
        <v>11</v>
      </c>
      <c r="E306" t="str">
        <f>IF(Orders!E306="","",Orders!E306)</f>
        <v/>
      </c>
      <c r="F306" t="str">
        <f t="shared" si="32"/>
        <v>Ouüs Fallohide</v>
      </c>
      <c r="G306" t="str">
        <f t="shared" si="33"/>
        <v>OuusFallohide</v>
      </c>
      <c r="H306">
        <f>COUNTIFS(CALC_CUSTOMERS!F:F,CALC_ORDERS!G306)</f>
        <v>1</v>
      </c>
      <c r="I306" t="str">
        <f>INDEX(CALC_CUSTOMERS!D:D,MATCH(CALC_ORDERS!G306,CALC_CUSTOMERS!F:F,0))</f>
        <v>The Tacky Troll</v>
      </c>
      <c r="J306" t="str">
        <f>INDEX(CALC_CUSTOMERS!E:E,MATCH(CALC_ORDERS!G306,CALC_CUSTOMERS!F:F,0))</f>
        <v>BRIDGEFIELDS</v>
      </c>
      <c r="K306">
        <f>INDEX(Beer!C:C,MATCH(CALC_ORDERS!C306,Beer!B:B,0))</f>
        <v>0.8</v>
      </c>
      <c r="L306">
        <f t="shared" si="34"/>
        <v>8.8000000000000007</v>
      </c>
      <c r="M306">
        <f t="shared" si="35"/>
        <v>0</v>
      </c>
      <c r="N306">
        <f t="shared" si="36"/>
        <v>8.8000000000000007</v>
      </c>
      <c r="O306">
        <f t="shared" si="37"/>
        <v>4</v>
      </c>
      <c r="P306" t="str">
        <f t="shared" si="38"/>
        <v>T2</v>
      </c>
      <c r="Q306" t="str">
        <f t="shared" si="39"/>
        <v>M4</v>
      </c>
    </row>
    <row r="307" spans="1:17" x14ac:dyDescent="0.25">
      <c r="A307" t="str">
        <f>IF(Orders!A307="","",Orders!A307)</f>
        <v>Mlle Andrea Banks</v>
      </c>
      <c r="B307" s="4">
        <f>IF(Orders!B307="","",Orders!B307)</f>
        <v>390186</v>
      </c>
      <c r="C307" t="str">
        <f>IF(Orders!C307="","",Orders!C307)</f>
        <v>McEwan's</v>
      </c>
      <c r="D307">
        <f>IF(Orders!D307="","",Orders!D307)</f>
        <v>9</v>
      </c>
      <c r="E307" t="str">
        <f>IF(Orders!E307="","",Orders!E307)</f>
        <v/>
      </c>
      <c r="F307" t="str">
        <f t="shared" si="32"/>
        <v>Andrea Banks</v>
      </c>
      <c r="G307" t="str">
        <f t="shared" si="33"/>
        <v>AndreaBanks</v>
      </c>
      <c r="H307">
        <f>COUNTIFS(CALC_CUSTOMERS!F:F,CALC_ORDERS!G307)</f>
        <v>1</v>
      </c>
      <c r="I307" t="str">
        <f>INDEX(CALC_CUSTOMERS!D:D,MATCH(CALC_ORDERS!G307,CALC_CUSTOMERS!F:F,0))</f>
        <v>The Singing Fox Pub</v>
      </c>
      <c r="J307" t="str">
        <f>INDEX(CALC_CUSTOMERS!E:E,MATCH(CALC_ORDERS!G307,CALC_CUSTOMERS!F:F,0))</f>
        <v>GREENFIELDS</v>
      </c>
      <c r="K307">
        <f>INDEX(Beer!C:C,MATCH(CALC_ORDERS!C307,Beer!B:B,0))</f>
        <v>1</v>
      </c>
      <c r="L307">
        <f t="shared" si="34"/>
        <v>9</v>
      </c>
      <c r="M307">
        <f t="shared" si="35"/>
        <v>0</v>
      </c>
      <c r="N307">
        <f t="shared" si="36"/>
        <v>9</v>
      </c>
      <c r="O307">
        <f t="shared" si="37"/>
        <v>4</v>
      </c>
      <c r="P307" t="str">
        <f t="shared" si="38"/>
        <v>T2</v>
      </c>
      <c r="Q307" t="str">
        <f t="shared" si="39"/>
        <v>M4</v>
      </c>
    </row>
    <row r="308" spans="1:17" x14ac:dyDescent="0.25">
      <c r="A308" t="str">
        <f>IF(Orders!A308="","",Orders!A308)</f>
        <v>Mme Delaney Whitfoot</v>
      </c>
      <c r="B308" s="4">
        <f>IF(Orders!B308="","",Orders!B308)</f>
        <v>390186</v>
      </c>
      <c r="C308" t="str">
        <f>IF(Orders!C308="","",Orders!C308)</f>
        <v>McEwan's</v>
      </c>
      <c r="D308">
        <f>IF(Orders!D308="","",Orders!D308)</f>
        <v>20</v>
      </c>
      <c r="E308" t="str">
        <f>IF(Orders!E308="","",Orders!E308)</f>
        <v/>
      </c>
      <c r="F308" t="str">
        <f t="shared" si="32"/>
        <v>Delaney Whitfoot</v>
      </c>
      <c r="G308" t="str">
        <f t="shared" si="33"/>
        <v>DelaneyWhitfoot</v>
      </c>
      <c r="H308">
        <f>COUNTIFS(CALC_CUSTOMERS!F:F,CALC_ORDERS!G308)</f>
        <v>1</v>
      </c>
      <c r="I308" t="str">
        <f>INDEX(CALC_CUSTOMERS!D:D,MATCH(CALC_ORDERS!G308,CALC_CUSTOMERS!F:F,0))</f>
        <v>Ye Olde Bow Pub</v>
      </c>
      <c r="J308" t="str">
        <f>INDEX(CALC_CUSTOMERS!E:E,MATCH(CALC_ORDERS!G308,CALC_CUSTOMERS!F:F,0))</f>
        <v>GREENFIELDS</v>
      </c>
      <c r="K308">
        <f>INDEX(Beer!C:C,MATCH(CALC_ORDERS!C308,Beer!B:B,0))</f>
        <v>1</v>
      </c>
      <c r="L308">
        <f t="shared" si="34"/>
        <v>20</v>
      </c>
      <c r="M308">
        <f t="shared" si="35"/>
        <v>0</v>
      </c>
      <c r="N308">
        <f t="shared" si="36"/>
        <v>20</v>
      </c>
      <c r="O308">
        <f t="shared" si="37"/>
        <v>4</v>
      </c>
      <c r="P308" t="str">
        <f t="shared" si="38"/>
        <v>T2</v>
      </c>
      <c r="Q308" t="str">
        <f t="shared" si="39"/>
        <v>M4</v>
      </c>
    </row>
    <row r="309" spans="1:17" x14ac:dyDescent="0.25">
      <c r="A309" t="str">
        <f>IF(Orders!A309="","",Orders!A309)</f>
        <v>Mlle Scarlet Proudbody</v>
      </c>
      <c r="B309" s="4">
        <f>IF(Orders!B309="","",Orders!B309)</f>
        <v>390186</v>
      </c>
      <c r="C309" t="str">
        <f>IF(Orders!C309="","",Orders!C309)</f>
        <v>Foster's Lager</v>
      </c>
      <c r="D309">
        <f>IF(Orders!D309="","",Orders!D309)</f>
        <v>14</v>
      </c>
      <c r="E309" t="str">
        <f>IF(Orders!E309="","",Orders!E309)</f>
        <v/>
      </c>
      <c r="F309" t="str">
        <f t="shared" si="32"/>
        <v>Scarlet Proudbody</v>
      </c>
      <c r="G309" t="str">
        <f t="shared" si="33"/>
        <v>ScarletProudbody</v>
      </c>
      <c r="H309">
        <f>COUNTIFS(CALC_CUSTOMERS!F:F,CALC_ORDERS!G309)</f>
        <v>1</v>
      </c>
      <c r="I309" t="str">
        <f>INDEX(CALC_CUSTOMERS!D:D,MATCH(CALC_ORDERS!G309,CALC_CUSTOMERS!F:F,0))</f>
        <v>The Spiritual Lamb Bar</v>
      </c>
      <c r="J309" t="str">
        <f>INDEX(CALC_CUSTOMERS!E:E,MATCH(CALC_ORDERS!G309,CALC_CUSTOMERS!F:F,0))</f>
        <v>BRIDGEFIELDS</v>
      </c>
      <c r="K309">
        <f>INDEX(Beer!C:C,MATCH(CALC_ORDERS!C309,Beer!B:B,0))</f>
        <v>0.7</v>
      </c>
      <c r="L309">
        <f t="shared" si="34"/>
        <v>9.7999999999999989</v>
      </c>
      <c r="M309">
        <f t="shared" si="35"/>
        <v>0</v>
      </c>
      <c r="N309">
        <f t="shared" si="36"/>
        <v>9.7999999999999989</v>
      </c>
      <c r="O309">
        <f t="shared" si="37"/>
        <v>4</v>
      </c>
      <c r="P309" t="str">
        <f t="shared" si="38"/>
        <v>T2</v>
      </c>
      <c r="Q309" t="str">
        <f t="shared" si="39"/>
        <v>M4</v>
      </c>
    </row>
    <row r="310" spans="1:17" x14ac:dyDescent="0.25">
      <c r="A310" t="str">
        <f>IF(Orders!A310="","",Orders!A310)</f>
        <v>Mme Lobelia Riverhopper</v>
      </c>
      <c r="B310" s="4">
        <f>IF(Orders!B310="","",Orders!B310)</f>
        <v>390186</v>
      </c>
      <c r="C310" t="str">
        <f>IF(Orders!C310="","",Orders!C310)</f>
        <v>Mackeson Stout</v>
      </c>
      <c r="D310">
        <f>IF(Orders!D310="","",Orders!D310)</f>
        <v>20</v>
      </c>
      <c r="E310" t="str">
        <f>IF(Orders!E310="","",Orders!E310)</f>
        <v/>
      </c>
      <c r="F310" t="str">
        <f t="shared" si="32"/>
        <v>Lobelia Riverhopper</v>
      </c>
      <c r="G310" t="str">
        <f t="shared" si="33"/>
        <v>LobeliaRiverhopper</v>
      </c>
      <c r="H310">
        <f>COUNTIFS(CALC_CUSTOMERS!F:F,CALC_ORDERS!G310)</f>
        <v>1</v>
      </c>
      <c r="I310" t="str">
        <f>INDEX(CALC_CUSTOMERS!D:D,MATCH(CALC_ORDERS!G310,CALC_CUSTOMERS!F:F,0))</f>
        <v>The Equal Puppy Pub</v>
      </c>
      <c r="J310" t="str">
        <f>INDEX(CALC_CUSTOMERS!E:E,MATCH(CALC_ORDERS!G310,CALC_CUSTOMERS!F:F,0))</f>
        <v>LITTLE DELVING</v>
      </c>
      <c r="K310">
        <f>INDEX(Beer!C:C,MATCH(CALC_ORDERS!C310,Beer!B:B,0))</f>
        <v>1.5</v>
      </c>
      <c r="L310">
        <f t="shared" si="34"/>
        <v>30</v>
      </c>
      <c r="M310">
        <f t="shared" si="35"/>
        <v>0</v>
      </c>
      <c r="N310">
        <f t="shared" si="36"/>
        <v>30</v>
      </c>
      <c r="O310">
        <f t="shared" si="37"/>
        <v>4</v>
      </c>
      <c r="P310" t="str">
        <f t="shared" si="38"/>
        <v>T2</v>
      </c>
      <c r="Q310" t="str">
        <f t="shared" si="39"/>
        <v>M4</v>
      </c>
    </row>
    <row r="311" spans="1:17" x14ac:dyDescent="0.25">
      <c r="A311" t="str">
        <f>IF(Orders!A311="","",Orders!A311)</f>
        <v>Mr Sunno Greenhand</v>
      </c>
      <c r="B311" s="4">
        <f>IF(Orders!B311="","",Orders!B311)</f>
        <v>390186</v>
      </c>
      <c r="C311" t="str">
        <f>IF(Orders!C311="","",Orders!C311)</f>
        <v>Draught Bass</v>
      </c>
      <c r="D311">
        <f>IF(Orders!D311="","",Orders!D311)</f>
        <v>11</v>
      </c>
      <c r="E311" t="str">
        <f>IF(Orders!E311="","",Orders!E311)</f>
        <v/>
      </c>
      <c r="F311" t="str">
        <f t="shared" si="32"/>
        <v>Sunno Greenhand</v>
      </c>
      <c r="G311" t="str">
        <f t="shared" si="33"/>
        <v>SunnoGreenhand</v>
      </c>
      <c r="H311">
        <f>COUNTIFS(CALC_CUSTOMERS!F:F,CALC_ORDERS!G311)</f>
        <v>1</v>
      </c>
      <c r="I311" t="str">
        <f>INDEX(CALC_CUSTOMERS!D:D,MATCH(CALC_ORDERS!G311,CALC_CUSTOMERS!F:F,0))</f>
        <v>The Rapid Pig Pub</v>
      </c>
      <c r="J311" t="str">
        <f>INDEX(CALC_CUSTOMERS!E:E,MATCH(CALC_ORDERS!G311,CALC_CUSTOMERS!F:F,0))</f>
        <v>TUCKBOROUGH</v>
      </c>
      <c r="K311">
        <f>INDEX(Beer!C:C,MATCH(CALC_ORDERS!C311,Beer!B:B,0))</f>
        <v>1.2</v>
      </c>
      <c r="L311">
        <f t="shared" si="34"/>
        <v>13.2</v>
      </c>
      <c r="M311">
        <f t="shared" si="35"/>
        <v>0</v>
      </c>
      <c r="N311">
        <f t="shared" si="36"/>
        <v>13.2</v>
      </c>
      <c r="O311">
        <f t="shared" si="37"/>
        <v>4</v>
      </c>
      <c r="P311" t="str">
        <f t="shared" si="38"/>
        <v>T2</v>
      </c>
      <c r="Q311" t="str">
        <f t="shared" si="39"/>
        <v>M4</v>
      </c>
    </row>
    <row r="312" spans="1:17" x14ac:dyDescent="0.25">
      <c r="A312" t="str">
        <f>IF(Orders!A312="","",Orders!A312)</f>
        <v>Mr Rollo Fairfoot</v>
      </c>
      <c r="B312" s="4">
        <f>IF(Orders!B312="","",Orders!B312)</f>
        <v>390187</v>
      </c>
      <c r="C312" t="str">
        <f>IF(Orders!C312="","",Orders!C312)</f>
        <v>Old Speckled Hen</v>
      </c>
      <c r="D312">
        <f>IF(Orders!D312="","",Orders!D312)</f>
        <v>6</v>
      </c>
      <c r="E312">
        <f>IF(Orders!E312="","",Orders!E312)</f>
        <v>0.12</v>
      </c>
      <c r="F312" t="str">
        <f t="shared" si="32"/>
        <v>Rollo Fairfoot</v>
      </c>
      <c r="G312" t="str">
        <f t="shared" si="33"/>
        <v>RolloFairfoot</v>
      </c>
      <c r="H312">
        <f>COUNTIFS(CALC_CUSTOMERS!F:F,CALC_ORDERS!G312)</f>
        <v>1</v>
      </c>
      <c r="I312" t="str">
        <f>INDEX(CALC_CUSTOMERS!D:D,MATCH(CALC_ORDERS!G312,CALC_CUSTOMERS!F:F,0))</f>
        <v>The Proud Crow Pub</v>
      </c>
      <c r="J312" t="str">
        <f>INDEX(CALC_CUSTOMERS!E:E,MATCH(CALC_ORDERS!G312,CALC_CUSTOMERS!F:F,0))</f>
        <v>STOCK</v>
      </c>
      <c r="K312">
        <f>INDEX(Beer!C:C,MATCH(CALC_ORDERS!C312,Beer!B:B,0))</f>
        <v>1.1000000000000001</v>
      </c>
      <c r="L312">
        <f t="shared" si="34"/>
        <v>6.6000000000000005</v>
      </c>
      <c r="M312">
        <f t="shared" si="35"/>
        <v>0.79200000000000004</v>
      </c>
      <c r="N312">
        <f t="shared" si="36"/>
        <v>5.8080000000000007</v>
      </c>
      <c r="O312">
        <f t="shared" si="37"/>
        <v>4</v>
      </c>
      <c r="P312" t="str">
        <f t="shared" si="38"/>
        <v>T2</v>
      </c>
      <c r="Q312" t="str">
        <f t="shared" si="39"/>
        <v>M4</v>
      </c>
    </row>
    <row r="313" spans="1:17" x14ac:dyDescent="0.25">
      <c r="A313" t="str">
        <f>IF(Orders!A313="","",Orders!A313)</f>
        <v>Mme Madelgarde Hayward</v>
      </c>
      <c r="B313" s="4">
        <f>IF(Orders!B313="","",Orders!B313)</f>
        <v>390187</v>
      </c>
      <c r="C313" t="str">
        <f>IF(Orders!C313="","",Orders!C313)</f>
        <v>Mackeson Stout</v>
      </c>
      <c r="D313">
        <f>IF(Orders!D313="","",Orders!D313)</f>
        <v>11</v>
      </c>
      <c r="E313" t="str">
        <f>IF(Orders!E313="","",Orders!E313)</f>
        <v/>
      </c>
      <c r="F313" t="str">
        <f t="shared" si="32"/>
        <v>Madelgarde Hayward</v>
      </c>
      <c r="G313" t="str">
        <f t="shared" si="33"/>
        <v>MadelgardeHayward</v>
      </c>
      <c r="H313">
        <f>COUNTIFS(CALC_CUSTOMERS!F:F,CALC_ORDERS!G313)</f>
        <v>1</v>
      </c>
      <c r="I313" t="str">
        <f>INDEX(CALC_CUSTOMERS!D:D,MATCH(CALC_ORDERS!G313,CALC_CUSTOMERS!F:F,0))</f>
        <v>The Thankful Owl Bar</v>
      </c>
      <c r="J313" t="str">
        <f>INDEX(CALC_CUSTOMERS!E:E,MATCH(CALC_ORDERS!G313,CALC_CUSTOMERS!F:F,0))</f>
        <v>GREEN HILL COUNTRY</v>
      </c>
      <c r="K313">
        <f>INDEX(Beer!C:C,MATCH(CALC_ORDERS!C313,Beer!B:B,0))</f>
        <v>1.5</v>
      </c>
      <c r="L313">
        <f t="shared" si="34"/>
        <v>16.5</v>
      </c>
      <c r="M313">
        <f t="shared" si="35"/>
        <v>0</v>
      </c>
      <c r="N313">
        <f t="shared" si="36"/>
        <v>16.5</v>
      </c>
      <c r="O313">
        <f t="shared" si="37"/>
        <v>4</v>
      </c>
      <c r="P313" t="str">
        <f t="shared" si="38"/>
        <v>T2</v>
      </c>
      <c r="Q313" t="str">
        <f t="shared" si="39"/>
        <v>M4</v>
      </c>
    </row>
    <row r="314" spans="1:17" x14ac:dyDescent="0.25">
      <c r="A314" t="str">
        <f>IF(Orders!A314="","",Orders!A314)</f>
        <v>Mlle Pamphila Proudbottom</v>
      </c>
      <c r="B314" s="4">
        <f>IF(Orders!B314="","",Orders!B314)</f>
        <v>390188</v>
      </c>
      <c r="C314" t="str">
        <f>IF(Orders!C314="","",Orders!C314)</f>
        <v>Draught Bass</v>
      </c>
      <c r="D314">
        <f>IF(Orders!D314="","",Orders!D314)</f>
        <v>7</v>
      </c>
      <c r="E314" t="str">
        <f>IF(Orders!E314="","",Orders!E314)</f>
        <v/>
      </c>
      <c r="F314" t="str">
        <f t="shared" si="32"/>
        <v>Pamphila Proudbottom</v>
      </c>
      <c r="G314" t="str">
        <f t="shared" si="33"/>
        <v>PamphilaProudbottom</v>
      </c>
      <c r="H314">
        <f>COUNTIFS(CALC_CUSTOMERS!F:F,CALC_ORDERS!G314)</f>
        <v>1</v>
      </c>
      <c r="I314" t="str">
        <f>INDEX(CALC_CUSTOMERS!D:D,MATCH(CALC_ORDERS!G314,CALC_CUSTOMERS!F:F,0))</f>
        <v>The Oriental Ore Tavern</v>
      </c>
      <c r="J314" t="str">
        <f>INDEX(CALC_CUSTOMERS!E:E,MATCH(CALC_ORDERS!G314,CALC_CUSTOMERS!F:F,0))</f>
        <v>TUCKBOROUGH</v>
      </c>
      <c r="K314">
        <f>INDEX(Beer!C:C,MATCH(CALC_ORDERS!C314,Beer!B:B,0))</f>
        <v>1.2</v>
      </c>
      <c r="L314">
        <f t="shared" si="34"/>
        <v>8.4</v>
      </c>
      <c r="M314">
        <f t="shared" si="35"/>
        <v>0</v>
      </c>
      <c r="N314">
        <f t="shared" si="36"/>
        <v>8.4</v>
      </c>
      <c r="O314">
        <f t="shared" si="37"/>
        <v>4</v>
      </c>
      <c r="P314" t="str">
        <f t="shared" si="38"/>
        <v>T2</v>
      </c>
      <c r="Q314" t="str">
        <f t="shared" si="39"/>
        <v>M4</v>
      </c>
    </row>
    <row r="315" spans="1:17" x14ac:dyDescent="0.25">
      <c r="A315" t="str">
        <f>IF(Orders!A315="","",Orders!A315)</f>
        <v>Mr Syagrius North-took</v>
      </c>
      <c r="B315" s="4">
        <f>IF(Orders!B315="","",Orders!B315)</f>
        <v>390188</v>
      </c>
      <c r="C315" t="str">
        <f>IF(Orders!C315="","",Orders!C315)</f>
        <v>Mackeson Stout</v>
      </c>
      <c r="D315">
        <f>IF(Orders!D315="","",Orders!D315)</f>
        <v>13</v>
      </c>
      <c r="E315" t="str">
        <f>IF(Orders!E315="","",Orders!E315)</f>
        <v/>
      </c>
      <c r="F315" t="str">
        <f t="shared" si="32"/>
        <v>Syagrius North-took</v>
      </c>
      <c r="G315" t="str">
        <f t="shared" si="33"/>
        <v>SyagriusNorthtook</v>
      </c>
      <c r="H315">
        <f>COUNTIFS(CALC_CUSTOMERS!F:F,CALC_ORDERS!G315)</f>
        <v>1</v>
      </c>
      <c r="I315" t="str">
        <f>INDEX(CALC_CUSTOMERS!D:D,MATCH(CALC_ORDERS!G315,CALC_CUSTOMERS!F:F,0))</f>
        <v>The Dry Peon Bar</v>
      </c>
      <c r="J315" t="str">
        <f>INDEX(CALC_CUSTOMERS!E:E,MATCH(CALC_ORDERS!G315,CALC_CUSTOMERS!F:F,0))</f>
        <v>GREENFIELDS</v>
      </c>
      <c r="K315">
        <f>INDEX(Beer!C:C,MATCH(CALC_ORDERS!C315,Beer!B:B,0))</f>
        <v>1.5</v>
      </c>
      <c r="L315">
        <f t="shared" si="34"/>
        <v>19.5</v>
      </c>
      <c r="M315">
        <f t="shared" si="35"/>
        <v>0</v>
      </c>
      <c r="N315">
        <f t="shared" si="36"/>
        <v>19.5</v>
      </c>
      <c r="O315">
        <f t="shared" si="37"/>
        <v>4</v>
      </c>
      <c r="P315" t="str">
        <f t="shared" si="38"/>
        <v>T2</v>
      </c>
      <c r="Q315" t="str">
        <f t="shared" si="39"/>
        <v>M4</v>
      </c>
    </row>
    <row r="316" spans="1:17" x14ac:dyDescent="0.25">
      <c r="A316" t="str">
        <f>IF(Orders!A316="","",Orders!A316)</f>
        <v>Mlle Vulfegundis Thornburrow</v>
      </c>
      <c r="B316" s="4">
        <f>IF(Orders!B316="","",Orders!B316)</f>
        <v>390188</v>
      </c>
      <c r="C316" t="str">
        <f>IF(Orders!C316="","",Orders!C316)</f>
        <v>Draught Bass</v>
      </c>
      <c r="D316">
        <f>IF(Orders!D316="","",Orders!D316)</f>
        <v>10</v>
      </c>
      <c r="E316" t="str">
        <f>IF(Orders!E316="","",Orders!E316)</f>
        <v/>
      </c>
      <c r="F316" t="str">
        <f t="shared" si="32"/>
        <v>Vulfegundis Thornburrow</v>
      </c>
      <c r="G316" t="str">
        <f t="shared" si="33"/>
        <v>VulfegundisThornburrow</v>
      </c>
      <c r="H316">
        <f>COUNTIFS(CALC_CUSTOMERS!F:F,CALC_ORDERS!G316)</f>
        <v>1</v>
      </c>
      <c r="I316" t="str">
        <f>INDEX(CALC_CUSTOMERS!D:D,MATCH(CALC_ORDERS!G316,CALC_CUSTOMERS!F:F,0))</f>
        <v>The Painful Lavender Tavern</v>
      </c>
      <c r="J316" t="str">
        <f>INDEX(CALC_CUSTOMERS!E:E,MATCH(CALC_ORDERS!G316,CALC_CUSTOMERS!F:F,0))</f>
        <v>LITTLE DELVING</v>
      </c>
      <c r="K316">
        <f>INDEX(Beer!C:C,MATCH(CALC_ORDERS!C316,Beer!B:B,0))</f>
        <v>1.2</v>
      </c>
      <c r="L316">
        <f t="shared" si="34"/>
        <v>12</v>
      </c>
      <c r="M316">
        <f t="shared" si="35"/>
        <v>0</v>
      </c>
      <c r="N316">
        <f t="shared" si="36"/>
        <v>12</v>
      </c>
      <c r="O316">
        <f t="shared" si="37"/>
        <v>4</v>
      </c>
      <c r="P316" t="str">
        <f t="shared" si="38"/>
        <v>T2</v>
      </c>
      <c r="Q316" t="str">
        <f t="shared" si="39"/>
        <v>M4</v>
      </c>
    </row>
    <row r="317" spans="1:17" x14ac:dyDescent="0.25">
      <c r="A317" t="str">
        <f>IF(Orders!A317="","",Orders!A317)</f>
        <v>Mme Shanna Banks</v>
      </c>
      <c r="B317" s="4">
        <f>IF(Orders!B317="","",Orders!B317)</f>
        <v>390188</v>
      </c>
      <c r="C317" t="str">
        <f>IF(Orders!C317="","",Orders!C317)</f>
        <v>McEwan's</v>
      </c>
      <c r="D317">
        <f>IF(Orders!D317="","",Orders!D317)</f>
        <v>20</v>
      </c>
      <c r="E317" t="str">
        <f>IF(Orders!E317="","",Orders!E317)</f>
        <v/>
      </c>
      <c r="F317" t="str">
        <f t="shared" si="32"/>
        <v>Shanna Banks</v>
      </c>
      <c r="G317" t="str">
        <f t="shared" si="33"/>
        <v>ShannaBanks</v>
      </c>
      <c r="H317">
        <f>COUNTIFS(CALC_CUSTOMERS!F:F,CALC_ORDERS!G317)</f>
        <v>1</v>
      </c>
      <c r="I317" t="str">
        <f>INDEX(CALC_CUSTOMERS!D:D,MATCH(CALC_ORDERS!G317,CALC_CUSTOMERS!F:F,0))</f>
        <v>The Closed Heart Tavern</v>
      </c>
      <c r="J317" t="str">
        <f>INDEX(CALC_CUSTOMERS!E:E,MATCH(CALC_ORDERS!G317,CALC_CUSTOMERS!F:F,0))</f>
        <v>LITTLE DELVING</v>
      </c>
      <c r="K317">
        <f>INDEX(Beer!C:C,MATCH(CALC_ORDERS!C317,Beer!B:B,0))</f>
        <v>1</v>
      </c>
      <c r="L317">
        <f t="shared" si="34"/>
        <v>20</v>
      </c>
      <c r="M317">
        <f t="shared" si="35"/>
        <v>0</v>
      </c>
      <c r="N317">
        <f t="shared" si="36"/>
        <v>20</v>
      </c>
      <c r="O317">
        <f t="shared" si="37"/>
        <v>4</v>
      </c>
      <c r="P317" t="str">
        <f t="shared" si="38"/>
        <v>T2</v>
      </c>
      <c r="Q317" t="str">
        <f t="shared" si="39"/>
        <v>M4</v>
      </c>
    </row>
    <row r="318" spans="1:17" x14ac:dyDescent="0.25">
      <c r="A318" t="str">
        <f>IF(Orders!A318="","",Orders!A318)</f>
        <v>Mlle Vulfegundis Thornburrow</v>
      </c>
      <c r="B318" s="4">
        <f>IF(Orders!B318="","",Orders!B318)</f>
        <v>390189</v>
      </c>
      <c r="C318" t="str">
        <f>IF(Orders!C318="","",Orders!C318)</f>
        <v>Old Speckled Hen</v>
      </c>
      <c r="D318">
        <f>IF(Orders!D318="","",Orders!D318)</f>
        <v>1</v>
      </c>
      <c r="E318">
        <f>IF(Orders!E318="","",Orders!E318)</f>
        <v>0.12</v>
      </c>
      <c r="F318" t="str">
        <f t="shared" si="32"/>
        <v>Vulfegundis Thornburrow</v>
      </c>
      <c r="G318" t="str">
        <f t="shared" si="33"/>
        <v>VulfegundisThornburrow</v>
      </c>
      <c r="H318">
        <f>COUNTIFS(CALC_CUSTOMERS!F:F,CALC_ORDERS!G318)</f>
        <v>1</v>
      </c>
      <c r="I318" t="str">
        <f>INDEX(CALC_CUSTOMERS!D:D,MATCH(CALC_ORDERS!G318,CALC_CUSTOMERS!F:F,0))</f>
        <v>The Painful Lavender Tavern</v>
      </c>
      <c r="J318" t="str">
        <f>INDEX(CALC_CUSTOMERS!E:E,MATCH(CALC_ORDERS!G318,CALC_CUSTOMERS!F:F,0))</f>
        <v>LITTLE DELVING</v>
      </c>
      <c r="K318">
        <f>INDEX(Beer!C:C,MATCH(CALC_ORDERS!C318,Beer!B:B,0))</f>
        <v>1.1000000000000001</v>
      </c>
      <c r="L318">
        <f t="shared" si="34"/>
        <v>1.1000000000000001</v>
      </c>
      <c r="M318">
        <f t="shared" si="35"/>
        <v>0.13200000000000001</v>
      </c>
      <c r="N318">
        <f t="shared" si="36"/>
        <v>0.96800000000000008</v>
      </c>
      <c r="O318">
        <f t="shared" si="37"/>
        <v>4</v>
      </c>
      <c r="P318" t="str">
        <f t="shared" si="38"/>
        <v>T2</v>
      </c>
      <c r="Q318" t="str">
        <f t="shared" si="39"/>
        <v>M4</v>
      </c>
    </row>
    <row r="319" spans="1:17" x14ac:dyDescent="0.25">
      <c r="A319" t="str">
        <f>IF(Orders!A319="","",Orders!A319)</f>
        <v>Mme Tabitha Proudbottom</v>
      </c>
      <c r="B319" s="4">
        <f>IF(Orders!B319="","",Orders!B319)</f>
        <v>390189</v>
      </c>
      <c r="C319" t="str">
        <f>IF(Orders!C319="","",Orders!C319)</f>
        <v>Old Speckled Hen</v>
      </c>
      <c r="D319">
        <f>IF(Orders!D319="","",Orders!D319)</f>
        <v>1</v>
      </c>
      <c r="E319">
        <f>IF(Orders!E319="","",Orders!E319)</f>
        <v>0.12</v>
      </c>
      <c r="F319" t="str">
        <f t="shared" si="32"/>
        <v>Tabitha Proudbottom</v>
      </c>
      <c r="G319" t="str">
        <f t="shared" si="33"/>
        <v>TabithaProudbottom</v>
      </c>
      <c r="H319">
        <f>COUNTIFS(CALC_CUSTOMERS!F:F,CALC_ORDERS!G319)</f>
        <v>1</v>
      </c>
      <c r="I319" t="str">
        <f>INDEX(CALC_CUSTOMERS!D:D,MATCH(CALC_ORDERS!G319,CALC_CUSTOMERS!F:F,0))</f>
        <v>The Gray Reindeer Tavern</v>
      </c>
      <c r="J319" t="str">
        <f>INDEX(CALC_CUSTOMERS!E:E,MATCH(CALC_ORDERS!G319,CALC_CUSTOMERS!F:F,0))</f>
        <v>TUCKBOROUGH</v>
      </c>
      <c r="K319">
        <f>INDEX(Beer!C:C,MATCH(CALC_ORDERS!C319,Beer!B:B,0))</f>
        <v>1.1000000000000001</v>
      </c>
      <c r="L319">
        <f t="shared" si="34"/>
        <v>1.1000000000000001</v>
      </c>
      <c r="M319">
        <f t="shared" si="35"/>
        <v>0.13200000000000001</v>
      </c>
      <c r="N319">
        <f t="shared" si="36"/>
        <v>0.96800000000000008</v>
      </c>
      <c r="O319">
        <f t="shared" si="37"/>
        <v>4</v>
      </c>
      <c r="P319" t="str">
        <f t="shared" si="38"/>
        <v>T2</v>
      </c>
      <c r="Q319" t="str">
        <f t="shared" si="39"/>
        <v>M4</v>
      </c>
    </row>
    <row r="320" spans="1:17" x14ac:dyDescent="0.25">
      <c r="A320" t="str">
        <f>IF(Orders!A320="","",Orders!A320)</f>
        <v>Mr Philibert Proudmead</v>
      </c>
      <c r="B320" s="4">
        <f>IF(Orders!B320="","",Orders!B320)</f>
        <v>390191</v>
      </c>
      <c r="C320" t="str">
        <f>IF(Orders!C320="","",Orders!C320)</f>
        <v>Boddingtons Bitter</v>
      </c>
      <c r="D320">
        <f>IF(Orders!D320="","",Orders!D320)</f>
        <v>19</v>
      </c>
      <c r="E320" t="str">
        <f>IF(Orders!E320="","",Orders!E320)</f>
        <v/>
      </c>
      <c r="F320" t="str">
        <f t="shared" si="32"/>
        <v>Philibert Proudmead</v>
      </c>
      <c r="G320" t="str">
        <f t="shared" si="33"/>
        <v>PhilibertProudmead</v>
      </c>
      <c r="H320">
        <f>COUNTIFS(CALC_CUSTOMERS!F:F,CALC_ORDERS!G320)</f>
        <v>1</v>
      </c>
      <c r="I320" t="str">
        <f>INDEX(CALC_CUSTOMERS!D:D,MATCH(CALC_ORDERS!G320,CALC_CUSTOMERS!F:F,0))</f>
        <v>The Bored Puppy Tavern</v>
      </c>
      <c r="J320" t="str">
        <f>INDEX(CALC_CUSTOMERS!E:E,MATCH(CALC_ORDERS!G320,CALC_CUSTOMERS!F:F,0))</f>
        <v>HOBBITTON</v>
      </c>
      <c r="K320">
        <f>INDEX(Beer!C:C,MATCH(CALC_ORDERS!C320,Beer!B:B,0))</f>
        <v>0.8</v>
      </c>
      <c r="L320">
        <f t="shared" si="34"/>
        <v>15.200000000000001</v>
      </c>
      <c r="M320">
        <f t="shared" si="35"/>
        <v>0</v>
      </c>
      <c r="N320">
        <f t="shared" si="36"/>
        <v>15.200000000000001</v>
      </c>
      <c r="O320">
        <f t="shared" si="37"/>
        <v>4</v>
      </c>
      <c r="P320" t="str">
        <f t="shared" si="38"/>
        <v>T2</v>
      </c>
      <c r="Q320" t="str">
        <f t="shared" si="39"/>
        <v>M4</v>
      </c>
    </row>
    <row r="321" spans="1:17" x14ac:dyDescent="0.25">
      <c r="A321" t="str">
        <f>IF(Orders!A321="","",Orders!A321)</f>
        <v>Mr Theudebert Burrows</v>
      </c>
      <c r="B321" s="4">
        <f>IF(Orders!B321="","",Orders!B321)</f>
        <v>390191</v>
      </c>
      <c r="C321" t="str">
        <f>IF(Orders!C321="","",Orders!C321)</f>
        <v>Draught Bass</v>
      </c>
      <c r="D321">
        <f>IF(Orders!D321="","",Orders!D321)</f>
        <v>6</v>
      </c>
      <c r="E321" t="str">
        <f>IF(Orders!E321="","",Orders!E321)</f>
        <v/>
      </c>
      <c r="F321" t="str">
        <f t="shared" si="32"/>
        <v>Theudebert Burrows</v>
      </c>
      <c r="G321" t="str">
        <f t="shared" si="33"/>
        <v>TheudebertBurrows</v>
      </c>
      <c r="H321">
        <f>COUNTIFS(CALC_CUSTOMERS!F:F,CALC_ORDERS!G321)</f>
        <v>1</v>
      </c>
      <c r="I321" t="str">
        <f>INDEX(CALC_CUSTOMERS!D:D,MATCH(CALC_ORDERS!G321,CALC_CUSTOMERS!F:F,0))</f>
        <v>The Opposite Pearl Tavern</v>
      </c>
      <c r="J321" t="str">
        <f>INDEX(CALC_CUSTOMERS!E:E,MATCH(CALC_ORDERS!G321,CALC_CUSTOMERS!F:F,0))</f>
        <v>HOBBITTON</v>
      </c>
      <c r="K321">
        <f>INDEX(Beer!C:C,MATCH(CALC_ORDERS!C321,Beer!B:B,0))</f>
        <v>1.2</v>
      </c>
      <c r="L321">
        <f t="shared" si="34"/>
        <v>7.1999999999999993</v>
      </c>
      <c r="M321">
        <f t="shared" si="35"/>
        <v>0</v>
      </c>
      <c r="N321">
        <f t="shared" si="36"/>
        <v>7.1999999999999993</v>
      </c>
      <c r="O321">
        <f t="shared" si="37"/>
        <v>4</v>
      </c>
      <c r="P321" t="str">
        <f t="shared" si="38"/>
        <v>T2</v>
      </c>
      <c r="Q321" t="str">
        <f t="shared" si="39"/>
        <v>M4</v>
      </c>
    </row>
    <row r="322" spans="1:17" x14ac:dyDescent="0.25">
      <c r="A322" t="str">
        <f>IF(Orders!A322="","",Orders!A322)</f>
        <v>Mr Willichar Silverstring</v>
      </c>
      <c r="B322" s="4">
        <f>IF(Orders!B322="","",Orders!B322)</f>
        <v>390192</v>
      </c>
      <c r="C322" t="str">
        <f>IF(Orders!C322="","",Orders!C322)</f>
        <v>Boddingtons Bitter</v>
      </c>
      <c r="D322">
        <f>IF(Orders!D322="","",Orders!D322)</f>
        <v>13</v>
      </c>
      <c r="E322" t="str">
        <f>IF(Orders!E322="","",Orders!E322)</f>
        <v/>
      </c>
      <c r="F322" t="str">
        <f t="shared" si="32"/>
        <v>Willichar Silverstring</v>
      </c>
      <c r="G322" t="str">
        <f t="shared" si="33"/>
        <v>WillicharSilverstring</v>
      </c>
      <c r="H322">
        <f>COUNTIFS(CALC_CUSTOMERS!F:F,CALC_ORDERS!G322)</f>
        <v>1</v>
      </c>
      <c r="I322" t="str">
        <f>INDEX(CALC_CUSTOMERS!D:D,MATCH(CALC_ORDERS!G322,CALC_CUSTOMERS!F:F,0))</f>
        <v>The Dwarven Wife Inn</v>
      </c>
      <c r="J322" t="str">
        <f>INDEX(CALC_CUSTOMERS!E:E,MATCH(CALC_ORDERS!G322,CALC_CUSTOMERS!F:F,0))</f>
        <v>BRIDGEFIELDS</v>
      </c>
      <c r="K322">
        <f>INDEX(Beer!C:C,MATCH(CALC_ORDERS!C322,Beer!B:B,0))</f>
        <v>0.8</v>
      </c>
      <c r="L322">
        <f t="shared" si="34"/>
        <v>10.4</v>
      </c>
      <c r="M322">
        <f t="shared" si="35"/>
        <v>0</v>
      </c>
      <c r="N322">
        <f t="shared" si="36"/>
        <v>10.4</v>
      </c>
      <c r="O322">
        <f t="shared" si="37"/>
        <v>4</v>
      </c>
      <c r="P322" t="str">
        <f t="shared" si="38"/>
        <v>T2</v>
      </c>
      <c r="Q322" t="str">
        <f t="shared" si="39"/>
        <v>M4</v>
      </c>
    </row>
    <row r="323" spans="1:17" x14ac:dyDescent="0.25">
      <c r="A323" t="str">
        <f>IF(Orders!A323="","",Orders!A323)</f>
        <v>Mr Remacle Bramblethorn</v>
      </c>
      <c r="B323" s="4">
        <f>IF(Orders!B323="","",Orders!B323)</f>
        <v>390192</v>
      </c>
      <c r="C323" t="str">
        <f>IF(Orders!C323="","",Orders!C323)</f>
        <v>Tennent's Lager</v>
      </c>
      <c r="D323">
        <f>IF(Orders!D323="","",Orders!D323)</f>
        <v>15</v>
      </c>
      <c r="E323" t="str">
        <f>IF(Orders!E323="","",Orders!E323)</f>
        <v/>
      </c>
      <c r="F323" t="str">
        <f t="shared" ref="F323:F386" si="40">IF(LEFT(A323,2)="Mr",MID(A323,4,LEN(A323)-3),
IF(LEFT(A323,3)="Mme",MID(A323,5,LEN(A323)-4),
IF(LEFT(A323,4)="Mlle",MID(A323,6,LEN(A323)-5),"")))</f>
        <v>Remacle Bramblethorn</v>
      </c>
      <c r="G323" t="str">
        <f t="shared" ref="G323:G386" si="41">SUBSTITUTE(SUBSTITUTE(SUBSTITUTE(SUBSTITUTE(SUBSTITUTE(SUBSTITUTE(F323," ",""),"-",""),"é","e"),"ü","u"),"ï","i"),"è","e")</f>
        <v>RemacleBramblethorn</v>
      </c>
      <c r="H323">
        <f>COUNTIFS(CALC_CUSTOMERS!F:F,CALC_ORDERS!G323)</f>
        <v>1</v>
      </c>
      <c r="I323" t="str">
        <f>INDEX(CALC_CUSTOMERS!D:D,MATCH(CALC_ORDERS!G323,CALC_CUSTOMERS!F:F,0))</f>
        <v>The Super Hamsters</v>
      </c>
      <c r="J323" t="str">
        <f>INDEX(CALC_CUSTOMERS!E:E,MATCH(CALC_ORDERS!G323,CALC_CUSTOMERS!F:F,0))</f>
        <v>GREENFIELDS</v>
      </c>
      <c r="K323">
        <f>INDEX(Beer!C:C,MATCH(CALC_ORDERS!C323,Beer!B:B,0))</f>
        <v>0.8</v>
      </c>
      <c r="L323">
        <f t="shared" ref="L323:L386" si="42">K323*D323</f>
        <v>12</v>
      </c>
      <c r="M323">
        <f t="shared" ref="M323:M386" si="43">IF(E323="",0,E323*L323)</f>
        <v>0</v>
      </c>
      <c r="N323">
        <f t="shared" ref="N323:N386" si="44">L323-M323</f>
        <v>12</v>
      </c>
      <c r="O323">
        <f t="shared" ref="O323:O386" si="45">MONTH(B323)</f>
        <v>4</v>
      </c>
      <c r="P323" t="str">
        <f t="shared" ref="P323:P386" si="46">IF(AND(O323&gt;0,O323&lt;4),"T1",
IF(AND(O323&gt;3,O323&lt;7),"T2",
IF(AND(O323&gt;6,O323&lt;10),"T3",
IF(AND(O323&gt;9,O323&lt;13),"T4","erreur"))))</f>
        <v>T2</v>
      </c>
      <c r="Q323" t="str">
        <f t="shared" ref="Q323:Q386" si="47">"M"&amp;O323</f>
        <v>M4</v>
      </c>
    </row>
    <row r="324" spans="1:17" x14ac:dyDescent="0.25">
      <c r="A324" t="str">
        <f>IF(Orders!A324="","",Orders!A324)</f>
        <v>Mr Erenfried Diggle</v>
      </c>
      <c r="B324" s="4">
        <f>IF(Orders!B324="","",Orders!B324)</f>
        <v>390193</v>
      </c>
      <c r="C324" t="str">
        <f>IF(Orders!C324="","",Orders!C324)</f>
        <v>Foster's Lager</v>
      </c>
      <c r="D324">
        <f>IF(Orders!D324="","",Orders!D324)</f>
        <v>12</v>
      </c>
      <c r="E324" t="str">
        <f>IF(Orders!E324="","",Orders!E324)</f>
        <v/>
      </c>
      <c r="F324" t="str">
        <f t="shared" si="40"/>
        <v>Erenfried Diggle</v>
      </c>
      <c r="G324" t="str">
        <f t="shared" si="41"/>
        <v>ErenfriedDiggle</v>
      </c>
      <c r="H324">
        <f>COUNTIFS(CALC_CUSTOMERS!F:F,CALC_ORDERS!G324)</f>
        <v>1</v>
      </c>
      <c r="I324" t="str">
        <f>INDEX(CALC_CUSTOMERS!D:D,MATCH(CALC_ORDERS!G324,CALC_CUSTOMERS!F:F,0))</f>
        <v>The Deep Shirt Bar</v>
      </c>
      <c r="J324" t="str">
        <f>INDEX(CALC_CUSTOMERS!E:E,MATCH(CALC_ORDERS!G324,CALC_CUSTOMERS!F:F,0))</f>
        <v>GREENFIELDS</v>
      </c>
      <c r="K324">
        <f>INDEX(Beer!C:C,MATCH(CALC_ORDERS!C324,Beer!B:B,0))</f>
        <v>0.7</v>
      </c>
      <c r="L324">
        <f t="shared" si="42"/>
        <v>8.3999999999999986</v>
      </c>
      <c r="M324">
        <f t="shared" si="43"/>
        <v>0</v>
      </c>
      <c r="N324">
        <f t="shared" si="44"/>
        <v>8.3999999999999986</v>
      </c>
      <c r="O324">
        <f t="shared" si="45"/>
        <v>4</v>
      </c>
      <c r="P324" t="str">
        <f t="shared" si="46"/>
        <v>T2</v>
      </c>
      <c r="Q324" t="str">
        <f t="shared" si="47"/>
        <v>M4</v>
      </c>
    </row>
    <row r="325" spans="1:17" x14ac:dyDescent="0.25">
      <c r="A325" t="str">
        <f>IF(Orders!A325="","",Orders!A325)</f>
        <v>Mlle Victoria Hopesinger</v>
      </c>
      <c r="B325" s="4">
        <f>IF(Orders!B325="","",Orders!B325)</f>
        <v>390194</v>
      </c>
      <c r="C325" t="str">
        <f>IF(Orders!C325="","",Orders!C325)</f>
        <v>Hofmeister Lager</v>
      </c>
      <c r="D325">
        <f>IF(Orders!D325="","",Orders!D325)</f>
        <v>5</v>
      </c>
      <c r="E325" t="str">
        <f>IF(Orders!E325="","",Orders!E325)</f>
        <v/>
      </c>
      <c r="F325" t="str">
        <f t="shared" si="40"/>
        <v>Victoria Hopesinger</v>
      </c>
      <c r="G325" t="str">
        <f t="shared" si="41"/>
        <v>VictoriaHopesinger</v>
      </c>
      <c r="H325">
        <f>COUNTIFS(CALC_CUSTOMERS!F:F,CALC_ORDERS!G325)</f>
        <v>1</v>
      </c>
      <c r="I325" t="str">
        <f>INDEX(CALC_CUSTOMERS!D:D,MATCH(CALC_ORDERS!G325,CALC_CUSTOMERS!F:F,0))</f>
        <v>The Messy Skunk</v>
      </c>
      <c r="J325" t="str">
        <f>INDEX(CALC_CUSTOMERS!E:E,MATCH(CALC_ORDERS!G325,CALC_CUSTOMERS!F:F,0))</f>
        <v>STOCK</v>
      </c>
      <c r="K325">
        <f>INDEX(Beer!C:C,MATCH(CALC_ORDERS!C325,Beer!B:B,0))</f>
        <v>1</v>
      </c>
      <c r="L325">
        <f t="shared" si="42"/>
        <v>5</v>
      </c>
      <c r="M325">
        <f t="shared" si="43"/>
        <v>0</v>
      </c>
      <c r="N325">
        <f t="shared" si="44"/>
        <v>5</v>
      </c>
      <c r="O325">
        <f t="shared" si="45"/>
        <v>4</v>
      </c>
      <c r="P325" t="str">
        <f t="shared" si="46"/>
        <v>T2</v>
      </c>
      <c r="Q325" t="str">
        <f t="shared" si="47"/>
        <v>M4</v>
      </c>
    </row>
    <row r="326" spans="1:17" x14ac:dyDescent="0.25">
      <c r="A326" t="str">
        <f>IF(Orders!A326="","",Orders!A326)</f>
        <v>Mme Llewella Headstrong</v>
      </c>
      <c r="B326" s="4">
        <f>IF(Orders!B326="","",Orders!B326)</f>
        <v>390194</v>
      </c>
      <c r="C326" t="str">
        <f>IF(Orders!C326="","",Orders!C326)</f>
        <v>Tennent's Super</v>
      </c>
      <c r="D326">
        <f>IF(Orders!D326="","",Orders!D326)</f>
        <v>2</v>
      </c>
      <c r="E326" t="str">
        <f>IF(Orders!E326="","",Orders!E326)</f>
        <v/>
      </c>
      <c r="F326" t="str">
        <f t="shared" si="40"/>
        <v>Llewella Headstrong</v>
      </c>
      <c r="G326" t="str">
        <f t="shared" si="41"/>
        <v>LlewellaHeadstrong</v>
      </c>
      <c r="H326">
        <f>COUNTIFS(CALC_CUSTOMERS!F:F,CALC_ORDERS!G326)</f>
        <v>1</v>
      </c>
      <c r="I326" t="str">
        <f>INDEX(CALC_CUSTOMERS!D:D,MATCH(CALC_ORDERS!G326,CALC_CUSTOMERS!F:F,0))</f>
        <v>The Thick Cat Pub</v>
      </c>
      <c r="J326" t="str">
        <f>INDEX(CALC_CUSTOMERS!E:E,MATCH(CALC_ORDERS!G326,CALC_CUSTOMERS!F:F,0))</f>
        <v>BRIDGEFIELDS</v>
      </c>
      <c r="K326">
        <f>INDEX(Beer!C:C,MATCH(CALC_ORDERS!C326,Beer!B:B,0))</f>
        <v>0.9</v>
      </c>
      <c r="L326">
        <f t="shared" si="42"/>
        <v>1.8</v>
      </c>
      <c r="M326">
        <f t="shared" si="43"/>
        <v>0</v>
      </c>
      <c r="N326">
        <f t="shared" si="44"/>
        <v>1.8</v>
      </c>
      <c r="O326">
        <f t="shared" si="45"/>
        <v>4</v>
      </c>
      <c r="P326" t="str">
        <f t="shared" si="46"/>
        <v>T2</v>
      </c>
      <c r="Q326" t="str">
        <f t="shared" si="47"/>
        <v>M4</v>
      </c>
    </row>
    <row r="327" spans="1:17" x14ac:dyDescent="0.25">
      <c r="A327" t="str">
        <f>IF(Orders!A327="","",Orders!A327)</f>
        <v>Mlle Madison Underhill</v>
      </c>
      <c r="B327" s="4">
        <f>IF(Orders!B327="","",Orders!B327)</f>
        <v>390194</v>
      </c>
      <c r="C327" t="str">
        <f>IF(Orders!C327="","",Orders!C327)</f>
        <v>Mackeson Stout</v>
      </c>
      <c r="D327">
        <f>IF(Orders!D327="","",Orders!D327)</f>
        <v>7</v>
      </c>
      <c r="E327" t="str">
        <f>IF(Orders!E327="","",Orders!E327)</f>
        <v/>
      </c>
      <c r="F327" t="str">
        <f t="shared" si="40"/>
        <v>Madison Underhill</v>
      </c>
      <c r="G327" t="str">
        <f t="shared" si="41"/>
        <v>MadisonUnderhill</v>
      </c>
      <c r="H327">
        <f>COUNTIFS(CALC_CUSTOMERS!F:F,CALC_ORDERS!G327)</f>
        <v>1</v>
      </c>
      <c r="I327" t="str">
        <f>INDEX(CALC_CUSTOMERS!D:D,MATCH(CALC_ORDERS!G327,CALC_CUSTOMERS!F:F,0))</f>
        <v>The Mushy Rapier Bar</v>
      </c>
      <c r="J327" t="str">
        <f>INDEX(CALC_CUSTOMERS!E:E,MATCH(CALC_ORDERS!G327,CALC_CUSTOMERS!F:F,0))</f>
        <v>LITTLE DELVING</v>
      </c>
      <c r="K327">
        <f>INDEX(Beer!C:C,MATCH(CALC_ORDERS!C327,Beer!B:B,0))</f>
        <v>1.5</v>
      </c>
      <c r="L327">
        <f t="shared" si="42"/>
        <v>10.5</v>
      </c>
      <c r="M327">
        <f t="shared" si="43"/>
        <v>0</v>
      </c>
      <c r="N327">
        <f t="shared" si="44"/>
        <v>10.5</v>
      </c>
      <c r="O327">
        <f t="shared" si="45"/>
        <v>4</v>
      </c>
      <c r="P327" t="str">
        <f t="shared" si="46"/>
        <v>T2</v>
      </c>
      <c r="Q327" t="str">
        <f t="shared" si="47"/>
        <v>M4</v>
      </c>
    </row>
    <row r="328" spans="1:17" x14ac:dyDescent="0.25">
      <c r="A328" t="str">
        <f>IF(Orders!A328="","",Orders!A328)</f>
        <v>Mme Savannah Gaukrogers</v>
      </c>
      <c r="B328" s="4">
        <f>IF(Orders!B328="","",Orders!B328)</f>
        <v>390194</v>
      </c>
      <c r="C328" t="str">
        <f>IF(Orders!C328="","",Orders!C328)</f>
        <v>Newcastle Brown Ale</v>
      </c>
      <c r="D328">
        <f>IF(Orders!D328="","",Orders!D328)</f>
        <v>15</v>
      </c>
      <c r="E328" t="str">
        <f>IF(Orders!E328="","",Orders!E328)</f>
        <v/>
      </c>
      <c r="F328" t="str">
        <f t="shared" si="40"/>
        <v>Savannah Gaukrogers</v>
      </c>
      <c r="G328" t="str">
        <f t="shared" si="41"/>
        <v>SavannahGaukrogers</v>
      </c>
      <c r="H328">
        <f>COUNTIFS(CALC_CUSTOMERS!F:F,CALC_ORDERS!G328)</f>
        <v>1</v>
      </c>
      <c r="I328" t="str">
        <f>INDEX(CALC_CUSTOMERS!D:D,MATCH(CALC_ORDERS!G328,CALC_CUSTOMERS!F:F,0))</f>
        <v>The Sudden Cliff Inn</v>
      </c>
      <c r="J328" t="str">
        <f>INDEX(CALC_CUSTOMERS!E:E,MATCH(CALC_ORDERS!G328,CALC_CUSTOMERS!F:F,0))</f>
        <v>STOCK</v>
      </c>
      <c r="K328">
        <f>INDEX(Beer!C:C,MATCH(CALC_ORDERS!C328,Beer!B:B,0))</f>
        <v>1</v>
      </c>
      <c r="L328">
        <f t="shared" si="42"/>
        <v>15</v>
      </c>
      <c r="M328">
        <f t="shared" si="43"/>
        <v>0</v>
      </c>
      <c r="N328">
        <f t="shared" si="44"/>
        <v>15</v>
      </c>
      <c r="O328">
        <f t="shared" si="45"/>
        <v>4</v>
      </c>
      <c r="P328" t="str">
        <f t="shared" si="46"/>
        <v>T2</v>
      </c>
      <c r="Q328" t="str">
        <f t="shared" si="47"/>
        <v>M4</v>
      </c>
    </row>
    <row r="329" spans="1:17" x14ac:dyDescent="0.25">
      <c r="A329" t="str">
        <f>IF(Orders!A329="","",Orders!A329)</f>
        <v>Mr Remacle Bramblethorn</v>
      </c>
      <c r="B329" s="4">
        <f>IF(Orders!B329="","",Orders!B329)</f>
        <v>390195</v>
      </c>
      <c r="C329" t="str">
        <f>IF(Orders!C329="","",Orders!C329)</f>
        <v>Tennent's Lager</v>
      </c>
      <c r="D329">
        <f>IF(Orders!D329="","",Orders!D329)</f>
        <v>13</v>
      </c>
      <c r="E329" t="str">
        <f>IF(Orders!E329="","",Orders!E329)</f>
        <v/>
      </c>
      <c r="F329" t="str">
        <f t="shared" si="40"/>
        <v>Remacle Bramblethorn</v>
      </c>
      <c r="G329" t="str">
        <f t="shared" si="41"/>
        <v>RemacleBramblethorn</v>
      </c>
      <c r="H329">
        <f>COUNTIFS(CALC_CUSTOMERS!F:F,CALC_ORDERS!G329)</f>
        <v>1</v>
      </c>
      <c r="I329" t="str">
        <f>INDEX(CALC_CUSTOMERS!D:D,MATCH(CALC_ORDERS!G329,CALC_CUSTOMERS!F:F,0))</f>
        <v>The Super Hamsters</v>
      </c>
      <c r="J329" t="str">
        <f>INDEX(CALC_CUSTOMERS!E:E,MATCH(CALC_ORDERS!G329,CALC_CUSTOMERS!F:F,0))</f>
        <v>GREENFIELDS</v>
      </c>
      <c r="K329">
        <f>INDEX(Beer!C:C,MATCH(CALC_ORDERS!C329,Beer!B:B,0))</f>
        <v>0.8</v>
      </c>
      <c r="L329">
        <f t="shared" si="42"/>
        <v>10.4</v>
      </c>
      <c r="M329">
        <f t="shared" si="43"/>
        <v>0</v>
      </c>
      <c r="N329">
        <f t="shared" si="44"/>
        <v>10.4</v>
      </c>
      <c r="O329">
        <f t="shared" si="45"/>
        <v>4</v>
      </c>
      <c r="P329" t="str">
        <f t="shared" si="46"/>
        <v>T2</v>
      </c>
      <c r="Q329" t="str">
        <f t="shared" si="47"/>
        <v>M4</v>
      </c>
    </row>
    <row r="330" spans="1:17" x14ac:dyDescent="0.25">
      <c r="A330" t="str">
        <f>IF(Orders!A330="","",Orders!A330)</f>
        <v>Mr Bruno Headstrong</v>
      </c>
      <c r="B330" s="4">
        <f>IF(Orders!B330="","",Orders!B330)</f>
        <v>390195</v>
      </c>
      <c r="C330" t="str">
        <f>IF(Orders!C330="","",Orders!C330)</f>
        <v>Old Speckled Hen</v>
      </c>
      <c r="D330">
        <f>IF(Orders!D330="","",Orders!D330)</f>
        <v>3</v>
      </c>
      <c r="E330">
        <f>IF(Orders!E330="","",Orders!E330)</f>
        <v>0.12</v>
      </c>
      <c r="F330" t="str">
        <f t="shared" si="40"/>
        <v>Bruno Headstrong</v>
      </c>
      <c r="G330" t="str">
        <f t="shared" si="41"/>
        <v>BrunoHeadstrong</v>
      </c>
      <c r="H330">
        <f>COUNTIFS(CALC_CUSTOMERS!F:F,CALC_ORDERS!G330)</f>
        <v>1</v>
      </c>
      <c r="I330" t="str">
        <f>INDEX(CALC_CUSTOMERS!D:D,MATCH(CALC_ORDERS!G330,CALC_CUSTOMERS!F:F,0))</f>
        <v>The Dire Captain Inn</v>
      </c>
      <c r="J330" t="str">
        <f>INDEX(CALC_CUSTOMERS!E:E,MATCH(CALC_ORDERS!G330,CALC_CUSTOMERS!F:F,0))</f>
        <v>HOBBITTON</v>
      </c>
      <c r="K330">
        <f>INDEX(Beer!C:C,MATCH(CALC_ORDERS!C330,Beer!B:B,0))</f>
        <v>1.1000000000000001</v>
      </c>
      <c r="L330">
        <f t="shared" si="42"/>
        <v>3.3000000000000003</v>
      </c>
      <c r="M330">
        <f t="shared" si="43"/>
        <v>0.39600000000000002</v>
      </c>
      <c r="N330">
        <f t="shared" si="44"/>
        <v>2.9040000000000004</v>
      </c>
      <c r="O330">
        <f t="shared" si="45"/>
        <v>4</v>
      </c>
      <c r="P330" t="str">
        <f t="shared" si="46"/>
        <v>T2</v>
      </c>
      <c r="Q330" t="str">
        <f t="shared" si="47"/>
        <v>M4</v>
      </c>
    </row>
    <row r="331" spans="1:17" x14ac:dyDescent="0.25">
      <c r="A331" t="str">
        <f>IF(Orders!A331="","",Orders!A331)</f>
        <v>Mme Llewella Headstrong</v>
      </c>
      <c r="B331" s="4">
        <f>IF(Orders!B331="","",Orders!B331)</f>
        <v>390196</v>
      </c>
      <c r="C331" t="str">
        <f>IF(Orders!C331="","",Orders!C331)</f>
        <v>Boddingtons Bitter</v>
      </c>
      <c r="D331">
        <f>IF(Orders!D331="","",Orders!D331)</f>
        <v>6</v>
      </c>
      <c r="E331" t="str">
        <f>IF(Orders!E331="","",Orders!E331)</f>
        <v/>
      </c>
      <c r="F331" t="str">
        <f t="shared" si="40"/>
        <v>Llewella Headstrong</v>
      </c>
      <c r="G331" t="str">
        <f t="shared" si="41"/>
        <v>LlewellaHeadstrong</v>
      </c>
      <c r="H331">
        <f>COUNTIFS(CALC_CUSTOMERS!F:F,CALC_ORDERS!G331)</f>
        <v>1</v>
      </c>
      <c r="I331" t="str">
        <f>INDEX(CALC_CUSTOMERS!D:D,MATCH(CALC_ORDERS!G331,CALC_CUSTOMERS!F:F,0))</f>
        <v>The Thick Cat Pub</v>
      </c>
      <c r="J331" t="str">
        <f>INDEX(CALC_CUSTOMERS!E:E,MATCH(CALC_ORDERS!G331,CALC_CUSTOMERS!F:F,0))</f>
        <v>BRIDGEFIELDS</v>
      </c>
      <c r="K331">
        <f>INDEX(Beer!C:C,MATCH(CALC_ORDERS!C331,Beer!B:B,0))</f>
        <v>0.8</v>
      </c>
      <c r="L331">
        <f t="shared" si="42"/>
        <v>4.8000000000000007</v>
      </c>
      <c r="M331">
        <f t="shared" si="43"/>
        <v>0</v>
      </c>
      <c r="N331">
        <f t="shared" si="44"/>
        <v>4.8000000000000007</v>
      </c>
      <c r="O331">
        <f t="shared" si="45"/>
        <v>4</v>
      </c>
      <c r="P331" t="str">
        <f t="shared" si="46"/>
        <v>T2</v>
      </c>
      <c r="Q331" t="str">
        <f t="shared" si="47"/>
        <v>M4</v>
      </c>
    </row>
    <row r="332" spans="1:17" x14ac:dyDescent="0.25">
      <c r="A332" t="str">
        <f>IF(Orders!A332="","",Orders!A332)</f>
        <v>Mr Brice Grubb</v>
      </c>
      <c r="B332" s="4">
        <f>IF(Orders!B332="","",Orders!B332)</f>
        <v>390197</v>
      </c>
      <c r="C332" t="str">
        <f>IF(Orders!C332="","",Orders!C332)</f>
        <v>Tennent's Super</v>
      </c>
      <c r="D332">
        <f>IF(Orders!D332="","",Orders!D332)</f>
        <v>11</v>
      </c>
      <c r="E332" t="str">
        <f>IF(Orders!E332="","",Orders!E332)</f>
        <v/>
      </c>
      <c r="F332" t="str">
        <f t="shared" si="40"/>
        <v>Brice Grubb</v>
      </c>
      <c r="G332" t="str">
        <f t="shared" si="41"/>
        <v>BriceGrubb</v>
      </c>
      <c r="H332">
        <f>COUNTIFS(CALC_CUSTOMERS!F:F,CALC_ORDERS!G332)</f>
        <v>1</v>
      </c>
      <c r="I332" t="str">
        <f>INDEX(CALC_CUSTOMERS!D:D,MATCH(CALC_ORDERS!G332,CALC_CUSTOMERS!F:F,0))</f>
        <v>The Fascinating Snow Inn</v>
      </c>
      <c r="J332" t="str">
        <f>INDEX(CALC_CUSTOMERS!E:E,MATCH(CALC_ORDERS!G332,CALC_CUSTOMERS!F:F,0))</f>
        <v>LITTLE DELVING</v>
      </c>
      <c r="K332">
        <f>INDEX(Beer!C:C,MATCH(CALC_ORDERS!C332,Beer!B:B,0))</f>
        <v>0.9</v>
      </c>
      <c r="L332">
        <f t="shared" si="42"/>
        <v>9.9</v>
      </c>
      <c r="M332">
        <f t="shared" si="43"/>
        <v>0</v>
      </c>
      <c r="N332">
        <f t="shared" si="44"/>
        <v>9.9</v>
      </c>
      <c r="O332">
        <f t="shared" si="45"/>
        <v>4</v>
      </c>
      <c r="P332" t="str">
        <f t="shared" si="46"/>
        <v>T2</v>
      </c>
      <c r="Q332" t="str">
        <f t="shared" si="47"/>
        <v>M4</v>
      </c>
    </row>
    <row r="333" spans="1:17" x14ac:dyDescent="0.25">
      <c r="A333" t="str">
        <f>IF(Orders!A333="","",Orders!A333)</f>
        <v>Mme Liutgarde Twofoot</v>
      </c>
      <c r="B333" s="4">
        <f>IF(Orders!B333="","",Orders!B333)</f>
        <v>390197</v>
      </c>
      <c r="C333" t="str">
        <f>IF(Orders!C333="","",Orders!C333)</f>
        <v>Tennent's Lager</v>
      </c>
      <c r="D333">
        <f>IF(Orders!D333="","",Orders!D333)</f>
        <v>4</v>
      </c>
      <c r="E333" t="str">
        <f>IF(Orders!E333="","",Orders!E333)</f>
        <v/>
      </c>
      <c r="F333" t="str">
        <f t="shared" si="40"/>
        <v>Liutgarde Twofoot</v>
      </c>
      <c r="G333" t="str">
        <f t="shared" si="41"/>
        <v>LiutgardeTwofoot</v>
      </c>
      <c r="H333">
        <f>COUNTIFS(CALC_CUSTOMERS!F:F,CALC_ORDERS!G333)</f>
        <v>1</v>
      </c>
      <c r="I333" t="str">
        <f>INDEX(CALC_CUSTOMERS!D:D,MATCH(CALC_ORDERS!G333,CALC_CUSTOMERS!F:F,0))</f>
        <v>The Excellent Woodpecker Inn</v>
      </c>
      <c r="J333" t="str">
        <f>INDEX(CALC_CUSTOMERS!E:E,MATCH(CALC_ORDERS!G333,CALC_CUSTOMERS!F:F,0))</f>
        <v>SHIRE HOMESTEADS</v>
      </c>
      <c r="K333">
        <f>INDEX(Beer!C:C,MATCH(CALC_ORDERS!C333,Beer!B:B,0))</f>
        <v>0.8</v>
      </c>
      <c r="L333">
        <f t="shared" si="42"/>
        <v>3.2</v>
      </c>
      <c r="M333">
        <f t="shared" si="43"/>
        <v>0</v>
      </c>
      <c r="N333">
        <f t="shared" si="44"/>
        <v>3.2</v>
      </c>
      <c r="O333">
        <f t="shared" si="45"/>
        <v>4</v>
      </c>
      <c r="P333" t="str">
        <f t="shared" si="46"/>
        <v>T2</v>
      </c>
      <c r="Q333" t="str">
        <f t="shared" si="47"/>
        <v>M4</v>
      </c>
    </row>
    <row r="334" spans="1:17" x14ac:dyDescent="0.25">
      <c r="A334" t="str">
        <f>IF(Orders!A334="","",Orders!A334)</f>
        <v>Mr Menéaduc Clayhanger</v>
      </c>
      <c r="B334" s="4">
        <f>IF(Orders!B334="","",Orders!B334)</f>
        <v>390198</v>
      </c>
      <c r="C334" t="str">
        <f>IF(Orders!C334="","",Orders!C334)</f>
        <v>Foster's Lager</v>
      </c>
      <c r="D334">
        <f>IF(Orders!D334="","",Orders!D334)</f>
        <v>6</v>
      </c>
      <c r="E334" t="str">
        <f>IF(Orders!E334="","",Orders!E334)</f>
        <v/>
      </c>
      <c r="F334" t="str">
        <f t="shared" si="40"/>
        <v>Menéaduc Clayhanger</v>
      </c>
      <c r="G334" t="str">
        <f t="shared" si="41"/>
        <v>MeneaducClayhanger</v>
      </c>
      <c r="H334">
        <f>COUNTIFS(CALC_CUSTOMERS!F:F,CALC_ORDERS!G334)</f>
        <v>1</v>
      </c>
      <c r="I334" t="str">
        <f>INDEX(CALC_CUSTOMERS!D:D,MATCH(CALC_ORDERS!G334,CALC_CUSTOMERS!F:F,0))</f>
        <v>The Perfect Huntress</v>
      </c>
      <c r="J334" t="str">
        <f>INDEX(CALC_CUSTOMERS!E:E,MATCH(CALC_ORDERS!G334,CALC_CUSTOMERS!F:F,0))</f>
        <v>TUCKBOROUGH</v>
      </c>
      <c r="K334">
        <f>INDEX(Beer!C:C,MATCH(CALC_ORDERS!C334,Beer!B:B,0))</f>
        <v>0.7</v>
      </c>
      <c r="L334">
        <f t="shared" si="42"/>
        <v>4.1999999999999993</v>
      </c>
      <c r="M334">
        <f t="shared" si="43"/>
        <v>0</v>
      </c>
      <c r="N334">
        <f t="shared" si="44"/>
        <v>4.1999999999999993</v>
      </c>
      <c r="O334">
        <f t="shared" si="45"/>
        <v>4</v>
      </c>
      <c r="P334" t="str">
        <f t="shared" si="46"/>
        <v>T2</v>
      </c>
      <c r="Q334" t="str">
        <f t="shared" si="47"/>
        <v>M4</v>
      </c>
    </row>
    <row r="335" spans="1:17" x14ac:dyDescent="0.25">
      <c r="A335" t="str">
        <f>IF(Orders!A335="","",Orders!A335)</f>
        <v>Mme Jenna Butcher</v>
      </c>
      <c r="B335" s="4">
        <f>IF(Orders!B335="","",Orders!B335)</f>
        <v>390199</v>
      </c>
      <c r="C335" t="str">
        <f>IF(Orders!C335="","",Orders!C335)</f>
        <v>Tennent's Super</v>
      </c>
      <c r="D335">
        <f>IF(Orders!D335="","",Orders!D335)</f>
        <v>20</v>
      </c>
      <c r="E335" t="str">
        <f>IF(Orders!E335="","",Orders!E335)</f>
        <v/>
      </c>
      <c r="F335" t="str">
        <f t="shared" si="40"/>
        <v>Jenna Butcher</v>
      </c>
      <c r="G335" t="str">
        <f t="shared" si="41"/>
        <v>JennaButcher</v>
      </c>
      <c r="H335">
        <f>COUNTIFS(CALC_CUSTOMERS!F:F,CALC_ORDERS!G335)</f>
        <v>1</v>
      </c>
      <c r="I335" t="str">
        <f>INDEX(CALC_CUSTOMERS!D:D,MATCH(CALC_ORDERS!G335,CALC_CUSTOMERS!F:F,0))</f>
        <v>The Lyrical Woodpecker Tavern</v>
      </c>
      <c r="J335" t="str">
        <f>INDEX(CALC_CUSTOMERS!E:E,MATCH(CALC_ORDERS!G335,CALC_CUSTOMERS!F:F,0))</f>
        <v>THE HILL</v>
      </c>
      <c r="K335">
        <f>INDEX(Beer!C:C,MATCH(CALC_ORDERS!C335,Beer!B:B,0))</f>
        <v>0.9</v>
      </c>
      <c r="L335">
        <f t="shared" si="42"/>
        <v>18</v>
      </c>
      <c r="M335">
        <f t="shared" si="43"/>
        <v>0</v>
      </c>
      <c r="N335">
        <f t="shared" si="44"/>
        <v>18</v>
      </c>
      <c r="O335">
        <f t="shared" si="45"/>
        <v>4</v>
      </c>
      <c r="P335" t="str">
        <f t="shared" si="46"/>
        <v>T2</v>
      </c>
      <c r="Q335" t="str">
        <f t="shared" si="47"/>
        <v>M4</v>
      </c>
    </row>
    <row r="336" spans="1:17" x14ac:dyDescent="0.25">
      <c r="A336" t="str">
        <f>IF(Orders!A336="","",Orders!A336)</f>
        <v>Mr Erenfried Diggle</v>
      </c>
      <c r="B336" s="4">
        <f>IF(Orders!B336="","",Orders!B336)</f>
        <v>390199</v>
      </c>
      <c r="C336" t="str">
        <f>IF(Orders!C336="","",Orders!C336)</f>
        <v>Tennent's Super</v>
      </c>
      <c r="D336">
        <f>IF(Orders!D336="","",Orders!D336)</f>
        <v>4</v>
      </c>
      <c r="E336" t="str">
        <f>IF(Orders!E336="","",Orders!E336)</f>
        <v/>
      </c>
      <c r="F336" t="str">
        <f t="shared" si="40"/>
        <v>Erenfried Diggle</v>
      </c>
      <c r="G336" t="str">
        <f t="shared" si="41"/>
        <v>ErenfriedDiggle</v>
      </c>
      <c r="H336">
        <f>COUNTIFS(CALC_CUSTOMERS!F:F,CALC_ORDERS!G336)</f>
        <v>1</v>
      </c>
      <c r="I336" t="str">
        <f>INDEX(CALC_CUSTOMERS!D:D,MATCH(CALC_ORDERS!G336,CALC_CUSTOMERS!F:F,0))</f>
        <v>The Deep Shirt Bar</v>
      </c>
      <c r="J336" t="str">
        <f>INDEX(CALC_CUSTOMERS!E:E,MATCH(CALC_ORDERS!G336,CALC_CUSTOMERS!F:F,0))</f>
        <v>GREENFIELDS</v>
      </c>
      <c r="K336">
        <f>INDEX(Beer!C:C,MATCH(CALC_ORDERS!C336,Beer!B:B,0))</f>
        <v>0.9</v>
      </c>
      <c r="L336">
        <f t="shared" si="42"/>
        <v>3.6</v>
      </c>
      <c r="M336">
        <f t="shared" si="43"/>
        <v>0</v>
      </c>
      <c r="N336">
        <f t="shared" si="44"/>
        <v>3.6</v>
      </c>
      <c r="O336">
        <f t="shared" si="45"/>
        <v>4</v>
      </c>
      <c r="P336" t="str">
        <f t="shared" si="46"/>
        <v>T2</v>
      </c>
      <c r="Q336" t="str">
        <f t="shared" si="47"/>
        <v>M4</v>
      </c>
    </row>
    <row r="337" spans="1:17" x14ac:dyDescent="0.25">
      <c r="A337" t="str">
        <f>IF(Orders!A337="","",Orders!A337)</f>
        <v>Mme Alyssa Boulderhill</v>
      </c>
      <c r="B337" s="4">
        <f>IF(Orders!B337="","",Orders!B337)</f>
        <v>390199</v>
      </c>
      <c r="C337" t="str">
        <f>IF(Orders!C337="","",Orders!C337)</f>
        <v>Tennent's Lager</v>
      </c>
      <c r="D337">
        <f>IF(Orders!D337="","",Orders!D337)</f>
        <v>1</v>
      </c>
      <c r="E337" t="str">
        <f>IF(Orders!E337="","",Orders!E337)</f>
        <v/>
      </c>
      <c r="F337" t="str">
        <f t="shared" si="40"/>
        <v>Alyssa Boulderhill</v>
      </c>
      <c r="G337" t="str">
        <f t="shared" si="41"/>
        <v>AlyssaBoulderhill</v>
      </c>
      <c r="H337">
        <f>COUNTIFS(CALC_CUSTOMERS!F:F,CALC_ORDERS!G337)</f>
        <v>1</v>
      </c>
      <c r="I337" t="str">
        <f>INDEX(CALC_CUSTOMERS!D:D,MATCH(CALC_ORDERS!G337,CALC_CUSTOMERS!F:F,0))</f>
        <v>The Long Stick</v>
      </c>
      <c r="J337" t="str">
        <f>INDEX(CALC_CUSTOMERS!E:E,MATCH(CALC_ORDERS!G337,CALC_CUSTOMERS!F:F,0))</f>
        <v>STOCK</v>
      </c>
      <c r="K337">
        <f>INDEX(Beer!C:C,MATCH(CALC_ORDERS!C337,Beer!B:B,0))</f>
        <v>0.8</v>
      </c>
      <c r="L337">
        <f t="shared" si="42"/>
        <v>0.8</v>
      </c>
      <c r="M337">
        <f t="shared" si="43"/>
        <v>0</v>
      </c>
      <c r="N337">
        <f t="shared" si="44"/>
        <v>0.8</v>
      </c>
      <c r="O337">
        <f t="shared" si="45"/>
        <v>4</v>
      </c>
      <c r="P337" t="str">
        <f t="shared" si="46"/>
        <v>T2</v>
      </c>
      <c r="Q337" t="str">
        <f t="shared" si="47"/>
        <v>M4</v>
      </c>
    </row>
    <row r="338" spans="1:17" x14ac:dyDescent="0.25">
      <c r="A338" t="str">
        <f>IF(Orders!A338="","",Orders!A338)</f>
        <v>Mme Morgan Lothran</v>
      </c>
      <c r="B338" s="4">
        <f>IF(Orders!B338="","",Orders!B338)</f>
        <v>390199</v>
      </c>
      <c r="C338" t="str">
        <f>IF(Orders!C338="","",Orders!C338)</f>
        <v>Old Speckled Hen</v>
      </c>
      <c r="D338">
        <f>IF(Orders!D338="","",Orders!D338)</f>
        <v>10</v>
      </c>
      <c r="E338">
        <f>IF(Orders!E338="","",Orders!E338)</f>
        <v>0.12</v>
      </c>
      <c r="F338" t="str">
        <f t="shared" si="40"/>
        <v>Morgan Lothran</v>
      </c>
      <c r="G338" t="str">
        <f t="shared" si="41"/>
        <v>MorganLothran</v>
      </c>
      <c r="H338">
        <f>COUNTIFS(CALC_CUSTOMERS!F:F,CALC_ORDERS!G338)</f>
        <v>1</v>
      </c>
      <c r="I338" t="str">
        <f>INDEX(CALC_CUSTOMERS!D:D,MATCH(CALC_ORDERS!G338,CALC_CUSTOMERS!F:F,0))</f>
        <v>The Obedient Peon Tavern</v>
      </c>
      <c r="J338" t="str">
        <f>INDEX(CALC_CUSTOMERS!E:E,MATCH(CALC_ORDERS!G338,CALC_CUSTOMERS!F:F,0))</f>
        <v>BRIDGEFIELDS</v>
      </c>
      <c r="K338">
        <f>INDEX(Beer!C:C,MATCH(CALC_ORDERS!C338,Beer!B:B,0))</f>
        <v>1.1000000000000001</v>
      </c>
      <c r="L338">
        <f t="shared" si="42"/>
        <v>11</v>
      </c>
      <c r="M338">
        <f t="shared" si="43"/>
        <v>1.3199999999999998</v>
      </c>
      <c r="N338">
        <f t="shared" si="44"/>
        <v>9.68</v>
      </c>
      <c r="O338">
        <f t="shared" si="45"/>
        <v>4</v>
      </c>
      <c r="P338" t="str">
        <f t="shared" si="46"/>
        <v>T2</v>
      </c>
      <c r="Q338" t="str">
        <f t="shared" si="47"/>
        <v>M4</v>
      </c>
    </row>
    <row r="339" spans="1:17" x14ac:dyDescent="0.25">
      <c r="A339" t="str">
        <f>IF(Orders!A339="","",Orders!A339)</f>
        <v>Mlle Alexis Greenhand</v>
      </c>
      <c r="B339" s="4">
        <f>IF(Orders!B339="","",Orders!B339)</f>
        <v>390200</v>
      </c>
      <c r="C339" t="str">
        <f>IF(Orders!C339="","",Orders!C339)</f>
        <v>Old Speckled Hen</v>
      </c>
      <c r="D339">
        <f>IF(Orders!D339="","",Orders!D339)</f>
        <v>5</v>
      </c>
      <c r="E339">
        <f>IF(Orders!E339="","",Orders!E339)</f>
        <v>0.12</v>
      </c>
      <c r="F339" t="str">
        <f t="shared" si="40"/>
        <v>Alexis Greenhand</v>
      </c>
      <c r="G339" t="str">
        <f t="shared" si="41"/>
        <v>AlexisGreenhand</v>
      </c>
      <c r="H339">
        <f>COUNTIFS(CALC_CUSTOMERS!F:F,CALC_ORDERS!G339)</f>
        <v>1</v>
      </c>
      <c r="I339" t="str">
        <f>INDEX(CALC_CUSTOMERS!D:D,MATCH(CALC_ORDERS!G339,CALC_CUSTOMERS!F:F,0))</f>
        <v>The Melting Leg Inn</v>
      </c>
      <c r="J339" t="str">
        <f>INDEX(CALC_CUSTOMERS!E:E,MATCH(CALC_ORDERS!G339,CALC_CUSTOMERS!F:F,0))</f>
        <v>BRIDGEFIELDS</v>
      </c>
      <c r="K339">
        <f>INDEX(Beer!C:C,MATCH(CALC_ORDERS!C339,Beer!B:B,0))</f>
        <v>1.1000000000000001</v>
      </c>
      <c r="L339">
        <f t="shared" si="42"/>
        <v>5.5</v>
      </c>
      <c r="M339">
        <f t="shared" si="43"/>
        <v>0.65999999999999992</v>
      </c>
      <c r="N339">
        <f t="shared" si="44"/>
        <v>4.84</v>
      </c>
      <c r="O339">
        <f t="shared" si="45"/>
        <v>4</v>
      </c>
      <c r="P339" t="str">
        <f t="shared" si="46"/>
        <v>T2</v>
      </c>
      <c r="Q339" t="str">
        <f t="shared" si="47"/>
        <v>M4</v>
      </c>
    </row>
    <row r="340" spans="1:17" x14ac:dyDescent="0.25">
      <c r="A340" t="str">
        <f>IF(Orders!A340="","",Orders!A340)</f>
        <v>Mme Basina  Tunnelly</v>
      </c>
      <c r="B340" s="4">
        <f>IF(Orders!B340="","",Orders!B340)</f>
        <v>390200</v>
      </c>
      <c r="C340" t="str">
        <f>IF(Orders!C340="","",Orders!C340)</f>
        <v>Mackeson Stout</v>
      </c>
      <c r="D340">
        <f>IF(Orders!D340="","",Orders!D340)</f>
        <v>18</v>
      </c>
      <c r="E340" t="str">
        <f>IF(Orders!E340="","",Orders!E340)</f>
        <v/>
      </c>
      <c r="F340" t="str">
        <f t="shared" si="40"/>
        <v>Basina  Tunnelly</v>
      </c>
      <c r="G340" t="str">
        <f t="shared" si="41"/>
        <v>BasinaTunnelly</v>
      </c>
      <c r="H340">
        <f>COUNTIFS(CALC_CUSTOMERS!F:F,CALC_ORDERS!G340)</f>
        <v>1</v>
      </c>
      <c r="I340" t="str">
        <f>INDEX(CALC_CUSTOMERS!D:D,MATCH(CALC_ORDERS!G340,CALC_CUSTOMERS!F:F,0))</f>
        <v>The Blushing Caterpillar</v>
      </c>
      <c r="J340" t="str">
        <f>INDEX(CALC_CUSTOMERS!E:E,MATCH(CALC_ORDERS!G340,CALC_CUSTOMERS!F:F,0))</f>
        <v>TUCKBOROUGH</v>
      </c>
      <c r="K340">
        <f>INDEX(Beer!C:C,MATCH(CALC_ORDERS!C340,Beer!B:B,0))</f>
        <v>1.5</v>
      </c>
      <c r="L340">
        <f t="shared" si="42"/>
        <v>27</v>
      </c>
      <c r="M340">
        <f t="shared" si="43"/>
        <v>0</v>
      </c>
      <c r="N340">
        <f t="shared" si="44"/>
        <v>27</v>
      </c>
      <c r="O340">
        <f t="shared" si="45"/>
        <v>4</v>
      </c>
      <c r="P340" t="str">
        <f t="shared" si="46"/>
        <v>T2</v>
      </c>
      <c r="Q340" t="str">
        <f t="shared" si="47"/>
        <v>M4</v>
      </c>
    </row>
    <row r="341" spans="1:17" x14ac:dyDescent="0.25">
      <c r="A341" t="str">
        <f>IF(Orders!A341="","",Orders!A341)</f>
        <v>Mr Ingund Pott</v>
      </c>
      <c r="B341" s="4">
        <f>IF(Orders!B341="","",Orders!B341)</f>
        <v>390202</v>
      </c>
      <c r="C341" t="str">
        <f>IF(Orders!C341="","",Orders!C341)</f>
        <v>Boddingtons Bitter</v>
      </c>
      <c r="D341">
        <f>IF(Orders!D341="","",Orders!D341)</f>
        <v>12</v>
      </c>
      <c r="E341" t="str">
        <f>IF(Orders!E341="","",Orders!E341)</f>
        <v/>
      </c>
      <c r="F341" t="str">
        <f t="shared" si="40"/>
        <v>Ingund Pott</v>
      </c>
      <c r="G341" t="str">
        <f t="shared" si="41"/>
        <v>IngundPott</v>
      </c>
      <c r="H341">
        <f>COUNTIFS(CALC_CUSTOMERS!F:F,CALC_ORDERS!G341)</f>
        <v>1</v>
      </c>
      <c r="I341" t="str">
        <f>INDEX(CALC_CUSTOMERS!D:D,MATCH(CALC_ORDERS!G341,CALC_CUSTOMERS!F:F,0))</f>
        <v>The Pointless Snapdragon Tavern</v>
      </c>
      <c r="J341" t="str">
        <f>INDEX(CALC_CUSTOMERS!E:E,MATCH(CALC_ORDERS!G341,CALC_CUSTOMERS!F:F,0))</f>
        <v>HOBBITTON</v>
      </c>
      <c r="K341">
        <f>INDEX(Beer!C:C,MATCH(CALC_ORDERS!C341,Beer!B:B,0))</f>
        <v>0.8</v>
      </c>
      <c r="L341">
        <f t="shared" si="42"/>
        <v>9.6000000000000014</v>
      </c>
      <c r="M341">
        <f t="shared" si="43"/>
        <v>0</v>
      </c>
      <c r="N341">
        <f t="shared" si="44"/>
        <v>9.6000000000000014</v>
      </c>
      <c r="O341">
        <f t="shared" si="45"/>
        <v>5</v>
      </c>
      <c r="P341" t="str">
        <f t="shared" si="46"/>
        <v>T2</v>
      </c>
      <c r="Q341" t="str">
        <f t="shared" si="47"/>
        <v>M5</v>
      </c>
    </row>
    <row r="342" spans="1:17" x14ac:dyDescent="0.25">
      <c r="A342" t="str">
        <f>IF(Orders!A342="","",Orders!A342)</f>
        <v>Mme Gundrada Boffin</v>
      </c>
      <c r="B342" s="4">
        <f>IF(Orders!B342="","",Orders!B342)</f>
        <v>390202</v>
      </c>
      <c r="C342" t="str">
        <f>IF(Orders!C342="","",Orders!C342)</f>
        <v>McEwan's</v>
      </c>
      <c r="D342">
        <f>IF(Orders!D342="","",Orders!D342)</f>
        <v>6</v>
      </c>
      <c r="E342" t="str">
        <f>IF(Orders!E342="","",Orders!E342)</f>
        <v/>
      </c>
      <c r="F342" t="str">
        <f t="shared" si="40"/>
        <v>Gundrada Boffin</v>
      </c>
      <c r="G342" t="str">
        <f t="shared" si="41"/>
        <v>GundradaBoffin</v>
      </c>
      <c r="H342">
        <f>COUNTIFS(CALC_CUSTOMERS!F:F,CALC_ORDERS!G342)</f>
        <v>1</v>
      </c>
      <c r="I342" t="str">
        <f>INDEX(CALC_CUSTOMERS!D:D,MATCH(CALC_ORDERS!G342,CALC_CUSTOMERS!F:F,0))</f>
        <v>The Thundering Spoon Inn</v>
      </c>
      <c r="J342" t="str">
        <f>INDEX(CALC_CUSTOMERS!E:E,MATCH(CALC_ORDERS!G342,CALC_CUSTOMERS!F:F,0))</f>
        <v>BREE</v>
      </c>
      <c r="K342">
        <f>INDEX(Beer!C:C,MATCH(CALC_ORDERS!C342,Beer!B:B,0))</f>
        <v>1</v>
      </c>
      <c r="L342">
        <f t="shared" si="42"/>
        <v>6</v>
      </c>
      <c r="M342">
        <f t="shared" si="43"/>
        <v>0</v>
      </c>
      <c r="N342">
        <f t="shared" si="44"/>
        <v>6</v>
      </c>
      <c r="O342">
        <f t="shared" si="45"/>
        <v>5</v>
      </c>
      <c r="P342" t="str">
        <f t="shared" si="46"/>
        <v>T2</v>
      </c>
      <c r="Q342" t="str">
        <f t="shared" si="47"/>
        <v>M5</v>
      </c>
    </row>
    <row r="343" spans="1:17" x14ac:dyDescent="0.25">
      <c r="A343" t="str">
        <f>IF(Orders!A343="","",Orders!A343)</f>
        <v>Mr Reginald Butcher</v>
      </c>
      <c r="B343" s="4">
        <f>IF(Orders!B343="","",Orders!B343)</f>
        <v>390202</v>
      </c>
      <c r="C343" t="str">
        <f>IF(Orders!C343="","",Orders!C343)</f>
        <v>Old Speckled Hen</v>
      </c>
      <c r="D343">
        <f>IF(Orders!D343="","",Orders!D343)</f>
        <v>18</v>
      </c>
      <c r="E343" t="str">
        <f>IF(Orders!E343="","",Orders!E343)</f>
        <v/>
      </c>
      <c r="F343" t="str">
        <f t="shared" si="40"/>
        <v>Reginald Butcher</v>
      </c>
      <c r="G343" t="str">
        <f t="shared" si="41"/>
        <v>ReginaldButcher</v>
      </c>
      <c r="H343">
        <f>COUNTIFS(CALC_CUSTOMERS!F:F,CALC_ORDERS!G343)</f>
        <v>1</v>
      </c>
      <c r="I343" t="str">
        <f>INDEX(CALC_CUSTOMERS!D:D,MATCH(CALC_ORDERS!G343,CALC_CUSTOMERS!F:F,0))</f>
        <v>The Terrific Elf</v>
      </c>
      <c r="J343" t="str">
        <f>INDEX(CALC_CUSTOMERS!E:E,MATCH(CALC_ORDERS!G343,CALC_CUSTOMERS!F:F,0))</f>
        <v>HOBBITTON</v>
      </c>
      <c r="K343">
        <f>INDEX(Beer!C:C,MATCH(CALC_ORDERS!C343,Beer!B:B,0))</f>
        <v>1.1000000000000001</v>
      </c>
      <c r="L343">
        <f t="shared" si="42"/>
        <v>19.8</v>
      </c>
      <c r="M343">
        <f t="shared" si="43"/>
        <v>0</v>
      </c>
      <c r="N343">
        <f t="shared" si="44"/>
        <v>19.8</v>
      </c>
      <c r="O343">
        <f t="shared" si="45"/>
        <v>5</v>
      </c>
      <c r="P343" t="str">
        <f t="shared" si="46"/>
        <v>T2</v>
      </c>
      <c r="Q343" t="str">
        <f t="shared" si="47"/>
        <v>M5</v>
      </c>
    </row>
    <row r="344" spans="1:17" x14ac:dyDescent="0.25">
      <c r="A344" t="str">
        <f>IF(Orders!A344="","",Orders!A344)</f>
        <v>Mr Ingund Pott</v>
      </c>
      <c r="B344" s="4">
        <f>IF(Orders!B344="","",Orders!B344)</f>
        <v>390203</v>
      </c>
      <c r="C344" t="str">
        <f>IF(Orders!C344="","",Orders!C344)</f>
        <v>Old Speckled Hen</v>
      </c>
      <c r="D344">
        <f>IF(Orders!D344="","",Orders!D344)</f>
        <v>12</v>
      </c>
      <c r="E344" t="str">
        <f>IF(Orders!E344="","",Orders!E344)</f>
        <v/>
      </c>
      <c r="F344" t="str">
        <f t="shared" si="40"/>
        <v>Ingund Pott</v>
      </c>
      <c r="G344" t="str">
        <f t="shared" si="41"/>
        <v>IngundPott</v>
      </c>
      <c r="H344">
        <f>COUNTIFS(CALC_CUSTOMERS!F:F,CALC_ORDERS!G344)</f>
        <v>1</v>
      </c>
      <c r="I344" t="str">
        <f>INDEX(CALC_CUSTOMERS!D:D,MATCH(CALC_ORDERS!G344,CALC_CUSTOMERS!F:F,0))</f>
        <v>The Pointless Snapdragon Tavern</v>
      </c>
      <c r="J344" t="str">
        <f>INDEX(CALC_CUSTOMERS!E:E,MATCH(CALC_ORDERS!G344,CALC_CUSTOMERS!F:F,0))</f>
        <v>HOBBITTON</v>
      </c>
      <c r="K344">
        <f>INDEX(Beer!C:C,MATCH(CALC_ORDERS!C344,Beer!B:B,0))</f>
        <v>1.1000000000000001</v>
      </c>
      <c r="L344">
        <f t="shared" si="42"/>
        <v>13.200000000000001</v>
      </c>
      <c r="M344">
        <f t="shared" si="43"/>
        <v>0</v>
      </c>
      <c r="N344">
        <f t="shared" si="44"/>
        <v>13.200000000000001</v>
      </c>
      <c r="O344">
        <f t="shared" si="45"/>
        <v>5</v>
      </c>
      <c r="P344" t="str">
        <f t="shared" si="46"/>
        <v>T2</v>
      </c>
      <c r="Q344" t="str">
        <f t="shared" si="47"/>
        <v>M5</v>
      </c>
    </row>
    <row r="345" spans="1:17" x14ac:dyDescent="0.25">
      <c r="A345" t="str">
        <f>IF(Orders!A345="","",Orders!A345)</f>
        <v>Mr Bernhard Goodbody</v>
      </c>
      <c r="B345" s="4">
        <f>IF(Orders!B345="","",Orders!B345)</f>
        <v>390204</v>
      </c>
      <c r="C345" t="str">
        <f>IF(Orders!C345="","",Orders!C345)</f>
        <v>Boddingtons Bitter</v>
      </c>
      <c r="D345">
        <f>IF(Orders!D345="","",Orders!D345)</f>
        <v>14</v>
      </c>
      <c r="E345" t="str">
        <f>IF(Orders!E345="","",Orders!E345)</f>
        <v/>
      </c>
      <c r="F345" t="str">
        <f t="shared" si="40"/>
        <v>Bernhard Goodbody</v>
      </c>
      <c r="G345" t="str">
        <f t="shared" si="41"/>
        <v>BernhardGoodbody</v>
      </c>
      <c r="H345">
        <f>COUNTIFS(CALC_CUSTOMERS!F:F,CALC_ORDERS!G345)</f>
        <v>1</v>
      </c>
      <c r="I345" t="str">
        <f>INDEX(CALC_CUSTOMERS!D:D,MATCH(CALC_ORDERS!G345,CALC_CUSTOMERS!F:F,0))</f>
        <v>The Faint Stick</v>
      </c>
      <c r="J345" t="str">
        <f>INDEX(CALC_CUSTOMERS!E:E,MATCH(CALC_ORDERS!G345,CALC_CUSTOMERS!F:F,0))</f>
        <v>TUCKBOROUGH</v>
      </c>
      <c r="K345">
        <f>INDEX(Beer!C:C,MATCH(CALC_ORDERS!C345,Beer!B:B,0))</f>
        <v>0.8</v>
      </c>
      <c r="L345">
        <f t="shared" si="42"/>
        <v>11.200000000000001</v>
      </c>
      <c r="M345">
        <f t="shared" si="43"/>
        <v>0</v>
      </c>
      <c r="N345">
        <f t="shared" si="44"/>
        <v>11.200000000000001</v>
      </c>
      <c r="O345">
        <f t="shared" si="45"/>
        <v>5</v>
      </c>
      <c r="P345" t="str">
        <f t="shared" si="46"/>
        <v>T2</v>
      </c>
      <c r="Q345" t="str">
        <f t="shared" si="47"/>
        <v>M5</v>
      </c>
    </row>
    <row r="346" spans="1:17" x14ac:dyDescent="0.25">
      <c r="A346" t="str">
        <f>IF(Orders!A346="","",Orders!A346)</f>
        <v>Mme Pansy Labingi</v>
      </c>
      <c r="B346" s="4">
        <f>IF(Orders!B346="","",Orders!B346)</f>
        <v>390204</v>
      </c>
      <c r="C346" t="str">
        <f>IF(Orders!C346="","",Orders!C346)</f>
        <v>Tennent's Super</v>
      </c>
      <c r="D346">
        <f>IF(Orders!D346="","",Orders!D346)</f>
        <v>19</v>
      </c>
      <c r="E346" t="str">
        <f>IF(Orders!E346="","",Orders!E346)</f>
        <v/>
      </c>
      <c r="F346" t="str">
        <f t="shared" si="40"/>
        <v>Pansy Labingi</v>
      </c>
      <c r="G346" t="str">
        <f t="shared" si="41"/>
        <v>PansyLabingi</v>
      </c>
      <c r="H346">
        <f>COUNTIFS(CALC_CUSTOMERS!F:F,CALC_ORDERS!G346)</f>
        <v>1</v>
      </c>
      <c r="I346" t="str">
        <f>INDEX(CALC_CUSTOMERS!D:D,MATCH(CALC_ORDERS!G346,CALC_CUSTOMERS!F:F,0))</f>
        <v>The Clumsy City</v>
      </c>
      <c r="J346" t="str">
        <f>INDEX(CALC_CUSTOMERS!E:E,MATCH(CALC_ORDERS!G346,CALC_CUSTOMERS!F:F,0))</f>
        <v>THE HILL</v>
      </c>
      <c r="K346">
        <f>INDEX(Beer!C:C,MATCH(CALC_ORDERS!C346,Beer!B:B,0))</f>
        <v>0.9</v>
      </c>
      <c r="L346">
        <f t="shared" si="42"/>
        <v>17.100000000000001</v>
      </c>
      <c r="M346">
        <f t="shared" si="43"/>
        <v>0</v>
      </c>
      <c r="N346">
        <f t="shared" si="44"/>
        <v>17.100000000000001</v>
      </c>
      <c r="O346">
        <f t="shared" si="45"/>
        <v>5</v>
      </c>
      <c r="P346" t="str">
        <f t="shared" si="46"/>
        <v>T2</v>
      </c>
      <c r="Q346" t="str">
        <f t="shared" si="47"/>
        <v>M5</v>
      </c>
    </row>
    <row r="347" spans="1:17" x14ac:dyDescent="0.25">
      <c r="A347" t="str">
        <f>IF(Orders!A347="","",Orders!A347)</f>
        <v>Mr Evrard Burrows</v>
      </c>
      <c r="B347" s="4">
        <f>IF(Orders!B347="","",Orders!B347)</f>
        <v>390205</v>
      </c>
      <c r="C347" t="str">
        <f>IF(Orders!C347="","",Orders!C347)</f>
        <v>Old Speckled Hen</v>
      </c>
      <c r="D347">
        <f>IF(Orders!D347="","",Orders!D347)</f>
        <v>7</v>
      </c>
      <c r="E347" t="str">
        <f>IF(Orders!E347="","",Orders!E347)</f>
        <v/>
      </c>
      <c r="F347" t="str">
        <f t="shared" si="40"/>
        <v>Evrard Burrows</v>
      </c>
      <c r="G347" t="str">
        <f t="shared" si="41"/>
        <v>EvrardBurrows</v>
      </c>
      <c r="H347">
        <f>COUNTIFS(CALC_CUSTOMERS!F:F,CALC_ORDERS!G347)</f>
        <v>1</v>
      </c>
      <c r="I347" t="str">
        <f>INDEX(CALC_CUSTOMERS!D:D,MATCH(CALC_ORDERS!G347,CALC_CUSTOMERS!F:F,0))</f>
        <v>The Glorious Head Bar</v>
      </c>
      <c r="J347" t="str">
        <f>INDEX(CALC_CUSTOMERS!E:E,MATCH(CALC_ORDERS!G347,CALC_CUSTOMERS!F:F,0))</f>
        <v>SHIRE HOMESTEADS</v>
      </c>
      <c r="K347">
        <f>INDEX(Beer!C:C,MATCH(CALC_ORDERS!C347,Beer!B:B,0))</f>
        <v>1.1000000000000001</v>
      </c>
      <c r="L347">
        <f t="shared" si="42"/>
        <v>7.7000000000000011</v>
      </c>
      <c r="M347">
        <f t="shared" si="43"/>
        <v>0</v>
      </c>
      <c r="N347">
        <f t="shared" si="44"/>
        <v>7.7000000000000011</v>
      </c>
      <c r="O347">
        <f t="shared" si="45"/>
        <v>5</v>
      </c>
      <c r="P347" t="str">
        <f t="shared" si="46"/>
        <v>T2</v>
      </c>
      <c r="Q347" t="str">
        <f t="shared" si="47"/>
        <v>M5</v>
      </c>
    </row>
    <row r="348" spans="1:17" x14ac:dyDescent="0.25">
      <c r="A348" t="str">
        <f>IF(Orders!A348="","",Orders!A348)</f>
        <v>Mme Diamanda Took-Took</v>
      </c>
      <c r="B348" s="4">
        <f>IF(Orders!B348="","",Orders!B348)</f>
        <v>390205</v>
      </c>
      <c r="C348" t="str">
        <f>IF(Orders!C348="","",Orders!C348)</f>
        <v>Tennent's Super</v>
      </c>
      <c r="D348">
        <f>IF(Orders!D348="","",Orders!D348)</f>
        <v>16</v>
      </c>
      <c r="E348" t="str">
        <f>IF(Orders!E348="","",Orders!E348)</f>
        <v/>
      </c>
      <c r="F348" t="str">
        <f t="shared" si="40"/>
        <v>Diamanda Took-Took</v>
      </c>
      <c r="G348" t="str">
        <f t="shared" si="41"/>
        <v>DiamandaTookTook</v>
      </c>
      <c r="H348">
        <f>COUNTIFS(CALC_CUSTOMERS!F:F,CALC_ORDERS!G348)</f>
        <v>1</v>
      </c>
      <c r="I348" t="str">
        <f>INDEX(CALC_CUSTOMERS!D:D,MATCH(CALC_ORDERS!G348,CALC_CUSTOMERS!F:F,0))</f>
        <v>The Sad River Inn</v>
      </c>
      <c r="J348" t="str">
        <f>INDEX(CALC_CUSTOMERS!E:E,MATCH(CALC_ORDERS!G348,CALC_CUSTOMERS!F:F,0))</f>
        <v>THE MARISH</v>
      </c>
      <c r="K348">
        <f>INDEX(Beer!C:C,MATCH(CALC_ORDERS!C348,Beer!B:B,0))</f>
        <v>0.9</v>
      </c>
      <c r="L348">
        <f t="shared" si="42"/>
        <v>14.4</v>
      </c>
      <c r="M348">
        <f t="shared" si="43"/>
        <v>0</v>
      </c>
      <c r="N348">
        <f t="shared" si="44"/>
        <v>14.4</v>
      </c>
      <c r="O348">
        <f t="shared" si="45"/>
        <v>5</v>
      </c>
      <c r="P348" t="str">
        <f t="shared" si="46"/>
        <v>T2</v>
      </c>
      <c r="Q348" t="str">
        <f t="shared" si="47"/>
        <v>M5</v>
      </c>
    </row>
    <row r="349" spans="1:17" x14ac:dyDescent="0.25">
      <c r="A349" t="str">
        <f>IF(Orders!A349="","",Orders!A349)</f>
        <v>Mlle Madison Underhill</v>
      </c>
      <c r="B349" s="4">
        <f>IF(Orders!B349="","",Orders!B349)</f>
        <v>390205</v>
      </c>
      <c r="C349" t="str">
        <f>IF(Orders!C349="","",Orders!C349)</f>
        <v>Draught Bass</v>
      </c>
      <c r="D349">
        <f>IF(Orders!D349="","",Orders!D349)</f>
        <v>10</v>
      </c>
      <c r="E349" t="str">
        <f>IF(Orders!E349="","",Orders!E349)</f>
        <v/>
      </c>
      <c r="F349" t="str">
        <f t="shared" si="40"/>
        <v>Madison Underhill</v>
      </c>
      <c r="G349" t="str">
        <f t="shared" si="41"/>
        <v>MadisonUnderhill</v>
      </c>
      <c r="H349">
        <f>COUNTIFS(CALC_CUSTOMERS!F:F,CALC_ORDERS!G349)</f>
        <v>1</v>
      </c>
      <c r="I349" t="str">
        <f>INDEX(CALC_CUSTOMERS!D:D,MATCH(CALC_ORDERS!G349,CALC_CUSTOMERS!F:F,0))</f>
        <v>The Mushy Rapier Bar</v>
      </c>
      <c r="J349" t="str">
        <f>INDEX(CALC_CUSTOMERS!E:E,MATCH(CALC_ORDERS!G349,CALC_CUSTOMERS!F:F,0))</f>
        <v>LITTLE DELVING</v>
      </c>
      <c r="K349">
        <f>INDEX(Beer!C:C,MATCH(CALC_ORDERS!C349,Beer!B:B,0))</f>
        <v>1.2</v>
      </c>
      <c r="L349">
        <f t="shared" si="42"/>
        <v>12</v>
      </c>
      <c r="M349">
        <f t="shared" si="43"/>
        <v>0</v>
      </c>
      <c r="N349">
        <f t="shared" si="44"/>
        <v>12</v>
      </c>
      <c r="O349">
        <f t="shared" si="45"/>
        <v>5</v>
      </c>
      <c r="P349" t="str">
        <f t="shared" si="46"/>
        <v>T2</v>
      </c>
      <c r="Q349" t="str">
        <f t="shared" si="47"/>
        <v>M5</v>
      </c>
    </row>
    <row r="350" spans="1:17" x14ac:dyDescent="0.25">
      <c r="A350" t="str">
        <f>IF(Orders!A350="","",Orders!A350)</f>
        <v>Mme Gundradis Underlake</v>
      </c>
      <c r="B350" s="4">
        <f>IF(Orders!B350="","",Orders!B350)</f>
        <v>390205</v>
      </c>
      <c r="C350" t="str">
        <f>IF(Orders!C350="","",Orders!C350)</f>
        <v>Tennent's Lager</v>
      </c>
      <c r="D350">
        <f>IF(Orders!D350="","",Orders!D350)</f>
        <v>16</v>
      </c>
      <c r="E350" t="str">
        <f>IF(Orders!E350="","",Orders!E350)</f>
        <v/>
      </c>
      <c r="F350" t="str">
        <f t="shared" si="40"/>
        <v>Gundradis Underlake</v>
      </c>
      <c r="G350" t="str">
        <f t="shared" si="41"/>
        <v>GundradisUnderlake</v>
      </c>
      <c r="H350">
        <f>COUNTIFS(CALC_CUSTOMERS!F:F,CALC_ORDERS!G350)</f>
        <v>1</v>
      </c>
      <c r="I350" t="str">
        <f>INDEX(CALC_CUSTOMERS!D:D,MATCH(CALC_ORDERS!G350,CALC_CUSTOMERS!F:F,0))</f>
        <v>The Alligator Tavern</v>
      </c>
      <c r="J350" t="str">
        <f>INDEX(CALC_CUSTOMERS!E:E,MATCH(CALC_ORDERS!G350,CALC_CUSTOMERS!F:F,0))</f>
        <v>BROKENBORINGS</v>
      </c>
      <c r="K350">
        <f>INDEX(Beer!C:C,MATCH(CALC_ORDERS!C350,Beer!B:B,0))</f>
        <v>0.8</v>
      </c>
      <c r="L350">
        <f t="shared" si="42"/>
        <v>12.8</v>
      </c>
      <c r="M350">
        <f t="shared" si="43"/>
        <v>0</v>
      </c>
      <c r="N350">
        <f t="shared" si="44"/>
        <v>12.8</v>
      </c>
      <c r="O350">
        <f t="shared" si="45"/>
        <v>5</v>
      </c>
      <c r="P350" t="str">
        <f t="shared" si="46"/>
        <v>T2</v>
      </c>
      <c r="Q350" t="str">
        <f t="shared" si="47"/>
        <v>M5</v>
      </c>
    </row>
    <row r="351" spans="1:17" x14ac:dyDescent="0.25">
      <c r="A351" t="str">
        <f>IF(Orders!A351="","",Orders!A351)</f>
        <v>Mlle Darby Sandheaver</v>
      </c>
      <c r="B351" s="4">
        <f>IF(Orders!B351="","",Orders!B351)</f>
        <v>390206</v>
      </c>
      <c r="C351" t="str">
        <f>IF(Orders!C351="","",Orders!C351)</f>
        <v>Draught Bass</v>
      </c>
      <c r="D351">
        <f>IF(Orders!D351="","",Orders!D351)</f>
        <v>13</v>
      </c>
      <c r="E351" t="str">
        <f>IF(Orders!E351="","",Orders!E351)</f>
        <v/>
      </c>
      <c r="F351" t="str">
        <f t="shared" si="40"/>
        <v>Darby Sandheaver</v>
      </c>
      <c r="G351" t="str">
        <f t="shared" si="41"/>
        <v>DarbySandheaver</v>
      </c>
      <c r="H351">
        <f>COUNTIFS(CALC_CUSTOMERS!F:F,CALC_ORDERS!G351)</f>
        <v>1</v>
      </c>
      <c r="I351" t="str">
        <f>INDEX(CALC_CUSTOMERS!D:D,MATCH(CALC_ORDERS!G351,CALC_CUSTOMERS!F:F,0))</f>
        <v>The Infamous Jester Tavern</v>
      </c>
      <c r="J351" t="str">
        <f>INDEX(CALC_CUSTOMERS!E:E,MATCH(CALC_ORDERS!G351,CALC_CUSTOMERS!F:F,0))</f>
        <v>BUCKLAND</v>
      </c>
      <c r="K351">
        <f>INDEX(Beer!C:C,MATCH(CALC_ORDERS!C351,Beer!B:B,0))</f>
        <v>1.2</v>
      </c>
      <c r="L351">
        <f t="shared" si="42"/>
        <v>15.6</v>
      </c>
      <c r="M351">
        <f t="shared" si="43"/>
        <v>0</v>
      </c>
      <c r="N351">
        <f t="shared" si="44"/>
        <v>15.6</v>
      </c>
      <c r="O351">
        <f t="shared" si="45"/>
        <v>5</v>
      </c>
      <c r="P351" t="str">
        <f t="shared" si="46"/>
        <v>T2</v>
      </c>
      <c r="Q351" t="str">
        <f t="shared" si="47"/>
        <v>M5</v>
      </c>
    </row>
    <row r="352" spans="1:17" x14ac:dyDescent="0.25">
      <c r="A352" t="str">
        <f>IF(Orders!A352="","",Orders!A352)</f>
        <v>Mr Wido Fairfoot</v>
      </c>
      <c r="B352" s="4">
        <f>IF(Orders!B352="","",Orders!B352)</f>
        <v>390206</v>
      </c>
      <c r="C352" t="str">
        <f>IF(Orders!C352="","",Orders!C352)</f>
        <v>Tennent's Super</v>
      </c>
      <c r="D352">
        <f>IF(Orders!D352="","",Orders!D352)</f>
        <v>17</v>
      </c>
      <c r="E352" t="str">
        <f>IF(Orders!E352="","",Orders!E352)</f>
        <v/>
      </c>
      <c r="F352" t="str">
        <f t="shared" si="40"/>
        <v>Wido Fairfoot</v>
      </c>
      <c r="G352" t="str">
        <f t="shared" si="41"/>
        <v>WidoFairfoot</v>
      </c>
      <c r="H352">
        <f>COUNTIFS(CALC_CUSTOMERS!F:F,CALC_ORDERS!G352)</f>
        <v>1</v>
      </c>
      <c r="I352" t="str">
        <f>INDEX(CALC_CUSTOMERS!D:D,MATCH(CALC_ORDERS!G352,CALC_CUSTOMERS!F:F,0))</f>
        <v>The Upset Cashew</v>
      </c>
      <c r="J352" t="str">
        <f>INDEX(CALC_CUSTOMERS!E:E,MATCH(CALC_ORDERS!G352,CALC_CUSTOMERS!F:F,0))</f>
        <v>TUCKBOROUGH</v>
      </c>
      <c r="K352">
        <f>INDEX(Beer!C:C,MATCH(CALC_ORDERS!C352,Beer!B:B,0))</f>
        <v>0.9</v>
      </c>
      <c r="L352">
        <f t="shared" si="42"/>
        <v>15.3</v>
      </c>
      <c r="M352">
        <f t="shared" si="43"/>
        <v>0</v>
      </c>
      <c r="N352">
        <f t="shared" si="44"/>
        <v>15.3</v>
      </c>
      <c r="O352">
        <f t="shared" si="45"/>
        <v>5</v>
      </c>
      <c r="P352" t="str">
        <f t="shared" si="46"/>
        <v>T2</v>
      </c>
      <c r="Q352" t="str">
        <f t="shared" si="47"/>
        <v>M5</v>
      </c>
    </row>
    <row r="353" spans="1:17" x14ac:dyDescent="0.25">
      <c r="A353" t="str">
        <f>IF(Orders!A353="","",Orders!A353)</f>
        <v>Mme Elizabeth Whitbottom</v>
      </c>
      <c r="B353" s="4">
        <f>IF(Orders!B353="","",Orders!B353)</f>
        <v>390206</v>
      </c>
      <c r="C353" t="str">
        <f>IF(Orders!C353="","",Orders!C353)</f>
        <v>Tennent's Super</v>
      </c>
      <c r="D353">
        <f>IF(Orders!D353="","",Orders!D353)</f>
        <v>18</v>
      </c>
      <c r="E353" t="str">
        <f>IF(Orders!E353="","",Orders!E353)</f>
        <v/>
      </c>
      <c r="F353" t="str">
        <f t="shared" si="40"/>
        <v>Elizabeth Whitbottom</v>
      </c>
      <c r="G353" t="str">
        <f t="shared" si="41"/>
        <v>ElizabethWhitbottom</v>
      </c>
      <c r="H353">
        <f>COUNTIFS(CALC_CUSTOMERS!F:F,CALC_ORDERS!G353)</f>
        <v>1</v>
      </c>
      <c r="I353" t="str">
        <f>INDEX(CALC_CUSTOMERS!D:D,MATCH(CALC_ORDERS!G353,CALC_CUSTOMERS!F:F,0))</f>
        <v>The Short Tower Bar</v>
      </c>
      <c r="J353" t="str">
        <f>INDEX(CALC_CUSTOMERS!E:E,MATCH(CALC_ORDERS!G353,CALC_CUSTOMERS!F:F,0))</f>
        <v>HOBBITTON</v>
      </c>
      <c r="K353">
        <f>INDEX(Beer!C:C,MATCH(CALC_ORDERS!C353,Beer!B:B,0))</f>
        <v>0.9</v>
      </c>
      <c r="L353">
        <f t="shared" si="42"/>
        <v>16.2</v>
      </c>
      <c r="M353">
        <f t="shared" si="43"/>
        <v>0</v>
      </c>
      <c r="N353">
        <f t="shared" si="44"/>
        <v>16.2</v>
      </c>
      <c r="O353">
        <f t="shared" si="45"/>
        <v>5</v>
      </c>
      <c r="P353" t="str">
        <f t="shared" si="46"/>
        <v>T2</v>
      </c>
      <c r="Q353" t="str">
        <f t="shared" si="47"/>
        <v>M5</v>
      </c>
    </row>
    <row r="354" spans="1:17" x14ac:dyDescent="0.25">
      <c r="A354" t="str">
        <f>IF(Orders!A354="","",Orders!A354)</f>
        <v>Mr Bildad Roper</v>
      </c>
      <c r="B354" s="4">
        <f>IF(Orders!B354="","",Orders!B354)</f>
        <v>390207</v>
      </c>
      <c r="C354" t="str">
        <f>IF(Orders!C354="","",Orders!C354)</f>
        <v>McEwan's</v>
      </c>
      <c r="D354">
        <f>IF(Orders!D354="","",Orders!D354)</f>
        <v>13</v>
      </c>
      <c r="E354" t="str">
        <f>IF(Orders!E354="","",Orders!E354)</f>
        <v/>
      </c>
      <c r="F354" t="str">
        <f t="shared" si="40"/>
        <v>Bildad Roper</v>
      </c>
      <c r="G354" t="str">
        <f t="shared" si="41"/>
        <v>BildadRoper</v>
      </c>
      <c r="H354">
        <f>COUNTIFS(CALC_CUSTOMERS!F:F,CALC_ORDERS!G354)</f>
        <v>1</v>
      </c>
      <c r="I354" t="str">
        <f>INDEX(CALC_CUSTOMERS!D:D,MATCH(CALC_ORDERS!G354,CALC_CUSTOMERS!F:F,0))</f>
        <v>The Melting Leader</v>
      </c>
      <c r="J354" t="str">
        <f>INDEX(CALC_CUSTOMERS!E:E,MATCH(CALC_ORDERS!G354,CALC_CUSTOMERS!F:F,0))</f>
        <v>HOBBITTON</v>
      </c>
      <c r="K354">
        <f>INDEX(Beer!C:C,MATCH(CALC_ORDERS!C354,Beer!B:B,0))</f>
        <v>1</v>
      </c>
      <c r="L354">
        <f t="shared" si="42"/>
        <v>13</v>
      </c>
      <c r="M354">
        <f t="shared" si="43"/>
        <v>0</v>
      </c>
      <c r="N354">
        <f t="shared" si="44"/>
        <v>13</v>
      </c>
      <c r="O354">
        <f t="shared" si="45"/>
        <v>5</v>
      </c>
      <c r="P354" t="str">
        <f t="shared" si="46"/>
        <v>T2</v>
      </c>
      <c r="Q354" t="str">
        <f t="shared" si="47"/>
        <v>M5</v>
      </c>
    </row>
    <row r="355" spans="1:17" x14ac:dyDescent="0.25">
      <c r="A355" t="str">
        <f>IF(Orders!A355="","",Orders!A355)</f>
        <v>Mme Liutgarde Twofoot</v>
      </c>
      <c r="B355" s="4">
        <f>IF(Orders!B355="","",Orders!B355)</f>
        <v>390207</v>
      </c>
      <c r="C355" t="str">
        <f>IF(Orders!C355="","",Orders!C355)</f>
        <v>Foster's Lager</v>
      </c>
      <c r="D355">
        <f>IF(Orders!D355="","",Orders!D355)</f>
        <v>11</v>
      </c>
      <c r="E355" t="str">
        <f>IF(Orders!E355="","",Orders!E355)</f>
        <v/>
      </c>
      <c r="F355" t="str">
        <f t="shared" si="40"/>
        <v>Liutgarde Twofoot</v>
      </c>
      <c r="G355" t="str">
        <f t="shared" si="41"/>
        <v>LiutgardeTwofoot</v>
      </c>
      <c r="H355">
        <f>COUNTIFS(CALC_CUSTOMERS!F:F,CALC_ORDERS!G355)</f>
        <v>1</v>
      </c>
      <c r="I355" t="str">
        <f>INDEX(CALC_CUSTOMERS!D:D,MATCH(CALC_ORDERS!G355,CALC_CUSTOMERS!F:F,0))</f>
        <v>The Excellent Woodpecker Inn</v>
      </c>
      <c r="J355" t="str">
        <f>INDEX(CALC_CUSTOMERS!E:E,MATCH(CALC_ORDERS!G355,CALC_CUSTOMERS!F:F,0))</f>
        <v>SHIRE HOMESTEADS</v>
      </c>
      <c r="K355">
        <f>INDEX(Beer!C:C,MATCH(CALC_ORDERS!C355,Beer!B:B,0))</f>
        <v>0.7</v>
      </c>
      <c r="L355">
        <f t="shared" si="42"/>
        <v>7.6999999999999993</v>
      </c>
      <c r="M355">
        <f t="shared" si="43"/>
        <v>0</v>
      </c>
      <c r="N355">
        <f t="shared" si="44"/>
        <v>7.6999999999999993</v>
      </c>
      <c r="O355">
        <f t="shared" si="45"/>
        <v>5</v>
      </c>
      <c r="P355" t="str">
        <f t="shared" si="46"/>
        <v>T2</v>
      </c>
      <c r="Q355" t="str">
        <f t="shared" si="47"/>
        <v>M5</v>
      </c>
    </row>
    <row r="356" spans="1:17" x14ac:dyDescent="0.25">
      <c r="A356" t="str">
        <f>IF(Orders!A356="","",Orders!A356)</f>
        <v>Mme Monica Bramblethorn</v>
      </c>
      <c r="B356" s="4">
        <f>IF(Orders!B356="","",Orders!B356)</f>
        <v>390207</v>
      </c>
      <c r="C356" t="str">
        <f>IF(Orders!C356="","",Orders!C356)</f>
        <v>Mackeson Stout</v>
      </c>
      <c r="D356">
        <f>IF(Orders!D356="","",Orders!D356)</f>
        <v>10</v>
      </c>
      <c r="E356" t="str">
        <f>IF(Orders!E356="","",Orders!E356)</f>
        <v/>
      </c>
      <c r="F356" t="str">
        <f t="shared" si="40"/>
        <v>Monica Bramblethorn</v>
      </c>
      <c r="G356" t="str">
        <f t="shared" si="41"/>
        <v>MonicaBramblethorn</v>
      </c>
      <c r="H356">
        <f>COUNTIFS(CALC_CUSTOMERS!F:F,CALC_ORDERS!G356)</f>
        <v>1</v>
      </c>
      <c r="I356" t="str">
        <f>INDEX(CALC_CUSTOMERS!D:D,MATCH(CALC_ORDERS!G356,CALC_CUSTOMERS!F:F,0))</f>
        <v>The Infamous Skunk Bar</v>
      </c>
      <c r="J356" t="str">
        <f>INDEX(CALC_CUSTOMERS!E:E,MATCH(CALC_ORDERS!G356,CALC_CUSTOMERS!F:F,0))</f>
        <v>LITTLE DELVING</v>
      </c>
      <c r="K356">
        <f>INDEX(Beer!C:C,MATCH(CALC_ORDERS!C356,Beer!B:B,0))</f>
        <v>1.5</v>
      </c>
      <c r="L356">
        <f t="shared" si="42"/>
        <v>15</v>
      </c>
      <c r="M356">
        <f t="shared" si="43"/>
        <v>0</v>
      </c>
      <c r="N356">
        <f t="shared" si="44"/>
        <v>15</v>
      </c>
      <c r="O356">
        <f t="shared" si="45"/>
        <v>5</v>
      </c>
      <c r="P356" t="str">
        <f t="shared" si="46"/>
        <v>T2</v>
      </c>
      <c r="Q356" t="str">
        <f t="shared" si="47"/>
        <v>M5</v>
      </c>
    </row>
    <row r="357" spans="1:17" x14ac:dyDescent="0.25">
      <c r="A357" t="str">
        <f>IF(Orders!A357="","",Orders!A357)</f>
        <v>Mr Rollo Fairfoot</v>
      </c>
      <c r="B357" s="4">
        <f>IF(Orders!B357="","",Orders!B357)</f>
        <v>390207</v>
      </c>
      <c r="C357" t="str">
        <f>IF(Orders!C357="","",Orders!C357)</f>
        <v>Tennent's Lager</v>
      </c>
      <c r="D357">
        <f>IF(Orders!D357="","",Orders!D357)</f>
        <v>14</v>
      </c>
      <c r="E357" t="str">
        <f>IF(Orders!E357="","",Orders!E357)</f>
        <v/>
      </c>
      <c r="F357" t="str">
        <f t="shared" si="40"/>
        <v>Rollo Fairfoot</v>
      </c>
      <c r="G357" t="str">
        <f t="shared" si="41"/>
        <v>RolloFairfoot</v>
      </c>
      <c r="H357">
        <f>COUNTIFS(CALC_CUSTOMERS!F:F,CALC_ORDERS!G357)</f>
        <v>1</v>
      </c>
      <c r="I357" t="str">
        <f>INDEX(CALC_CUSTOMERS!D:D,MATCH(CALC_ORDERS!G357,CALC_CUSTOMERS!F:F,0))</f>
        <v>The Proud Crow Pub</v>
      </c>
      <c r="J357" t="str">
        <f>INDEX(CALC_CUSTOMERS!E:E,MATCH(CALC_ORDERS!G357,CALC_CUSTOMERS!F:F,0))</f>
        <v>STOCK</v>
      </c>
      <c r="K357">
        <f>INDEX(Beer!C:C,MATCH(CALC_ORDERS!C357,Beer!B:B,0))</f>
        <v>0.8</v>
      </c>
      <c r="L357">
        <f t="shared" si="42"/>
        <v>11.200000000000001</v>
      </c>
      <c r="M357">
        <f t="shared" si="43"/>
        <v>0</v>
      </c>
      <c r="N357">
        <f t="shared" si="44"/>
        <v>11.200000000000001</v>
      </c>
      <c r="O357">
        <f t="shared" si="45"/>
        <v>5</v>
      </c>
      <c r="P357" t="str">
        <f t="shared" si="46"/>
        <v>T2</v>
      </c>
      <c r="Q357" t="str">
        <f t="shared" si="47"/>
        <v>M5</v>
      </c>
    </row>
    <row r="358" spans="1:17" x14ac:dyDescent="0.25">
      <c r="A358" t="str">
        <f>IF(Orders!A358="","",Orders!A358)</f>
        <v>Mme Ingoberg Gardner</v>
      </c>
      <c r="B358" s="4">
        <f>IF(Orders!B358="","",Orders!B358)</f>
        <v>390208</v>
      </c>
      <c r="C358" t="str">
        <f>IF(Orders!C358="","",Orders!C358)</f>
        <v>Mackeson Stout</v>
      </c>
      <c r="D358">
        <f>IF(Orders!D358="","",Orders!D358)</f>
        <v>11</v>
      </c>
      <c r="E358" t="str">
        <f>IF(Orders!E358="","",Orders!E358)</f>
        <v/>
      </c>
      <c r="F358" t="str">
        <f t="shared" si="40"/>
        <v>Ingoberg Gardner</v>
      </c>
      <c r="G358" t="str">
        <f t="shared" si="41"/>
        <v>IngobergGardner</v>
      </c>
      <c r="H358">
        <f>COUNTIFS(CALC_CUSTOMERS!F:F,CALC_ORDERS!G358)</f>
        <v>1</v>
      </c>
      <c r="I358" t="str">
        <f>INDEX(CALC_CUSTOMERS!D:D,MATCH(CALC_ORDERS!G358,CALC_CUSTOMERS!F:F,0))</f>
        <v>The Mature Whale</v>
      </c>
      <c r="J358" t="str">
        <f>INDEX(CALC_CUSTOMERS!E:E,MATCH(CALC_ORDERS!G358,CALC_CUSTOMERS!F:F,0))</f>
        <v>BUDGEFORD</v>
      </c>
      <c r="K358">
        <f>INDEX(Beer!C:C,MATCH(CALC_ORDERS!C358,Beer!B:B,0))</f>
        <v>1.5</v>
      </c>
      <c r="L358">
        <f t="shared" si="42"/>
        <v>16.5</v>
      </c>
      <c r="M358">
        <f t="shared" si="43"/>
        <v>0</v>
      </c>
      <c r="N358">
        <f t="shared" si="44"/>
        <v>16.5</v>
      </c>
      <c r="O358">
        <f t="shared" si="45"/>
        <v>5</v>
      </c>
      <c r="P358" t="str">
        <f t="shared" si="46"/>
        <v>T2</v>
      </c>
      <c r="Q358" t="str">
        <f t="shared" si="47"/>
        <v>M5</v>
      </c>
    </row>
    <row r="359" spans="1:17" x14ac:dyDescent="0.25">
      <c r="A359" t="str">
        <f>IF(Orders!A359="","",Orders!A359)</f>
        <v>Mlle Fatima Tunnelly</v>
      </c>
      <c r="B359" s="4">
        <f>IF(Orders!B359="","",Orders!B359)</f>
        <v>390208</v>
      </c>
      <c r="C359" t="str">
        <f>IF(Orders!C359="","",Orders!C359)</f>
        <v>Mackeson Stout</v>
      </c>
      <c r="D359">
        <f>IF(Orders!D359="","",Orders!D359)</f>
        <v>8</v>
      </c>
      <c r="E359" t="str">
        <f>IF(Orders!E359="","",Orders!E359)</f>
        <v/>
      </c>
      <c r="F359" t="str">
        <f t="shared" si="40"/>
        <v>Fatima Tunnelly</v>
      </c>
      <c r="G359" t="str">
        <f t="shared" si="41"/>
        <v>FatimaTunnelly</v>
      </c>
      <c r="H359">
        <f>COUNTIFS(CALC_CUSTOMERS!F:F,CALC_ORDERS!G359)</f>
        <v>1</v>
      </c>
      <c r="I359" t="str">
        <f>INDEX(CALC_CUSTOMERS!D:D,MATCH(CALC_ORDERS!G359,CALC_CUSTOMERS!F:F,0))</f>
        <v>The New Pelican Inn</v>
      </c>
      <c r="J359" t="str">
        <f>INDEX(CALC_CUSTOMERS!E:E,MATCH(CALC_ORDERS!G359,CALC_CUSTOMERS!F:F,0))</f>
        <v>TUCKBOROUGH</v>
      </c>
      <c r="K359">
        <f>INDEX(Beer!C:C,MATCH(CALC_ORDERS!C359,Beer!B:B,0))</f>
        <v>1.5</v>
      </c>
      <c r="L359">
        <f t="shared" si="42"/>
        <v>12</v>
      </c>
      <c r="M359">
        <f t="shared" si="43"/>
        <v>0</v>
      </c>
      <c r="N359">
        <f t="shared" si="44"/>
        <v>12</v>
      </c>
      <c r="O359">
        <f t="shared" si="45"/>
        <v>5</v>
      </c>
      <c r="P359" t="str">
        <f t="shared" si="46"/>
        <v>T2</v>
      </c>
      <c r="Q359" t="str">
        <f t="shared" si="47"/>
        <v>M5</v>
      </c>
    </row>
    <row r="360" spans="1:17" x14ac:dyDescent="0.25">
      <c r="A360" t="str">
        <f>IF(Orders!A360="","",Orders!A360)</f>
        <v>Mme Ginelle Tunnelly</v>
      </c>
      <c r="B360" s="4">
        <f>IF(Orders!B360="","",Orders!B360)</f>
        <v>390208</v>
      </c>
      <c r="C360" t="str">
        <f>IF(Orders!C360="","",Orders!C360)</f>
        <v>Foster's Lager</v>
      </c>
      <c r="D360">
        <f>IF(Orders!D360="","",Orders!D360)</f>
        <v>2</v>
      </c>
      <c r="E360" t="str">
        <f>IF(Orders!E360="","",Orders!E360)</f>
        <v/>
      </c>
      <c r="F360" t="str">
        <f t="shared" si="40"/>
        <v>Ginelle Tunnelly</v>
      </c>
      <c r="G360" t="str">
        <f t="shared" si="41"/>
        <v>GinelleTunnelly</v>
      </c>
      <c r="H360">
        <f>COUNTIFS(CALC_CUSTOMERS!F:F,CALC_ORDERS!G360)</f>
        <v>1</v>
      </c>
      <c r="I360" t="str">
        <f>INDEX(CALC_CUSTOMERS!D:D,MATCH(CALC_ORDERS!G360,CALC_CUSTOMERS!F:F,0))</f>
        <v>The Even Branch</v>
      </c>
      <c r="J360" t="str">
        <f>INDEX(CALC_CUSTOMERS!E:E,MATCH(CALC_ORDERS!G360,CALC_CUSTOMERS!F:F,0))</f>
        <v>SHIRE HOMESTEADS</v>
      </c>
      <c r="K360">
        <f>INDEX(Beer!C:C,MATCH(CALC_ORDERS!C360,Beer!B:B,0))</f>
        <v>0.7</v>
      </c>
      <c r="L360">
        <f t="shared" si="42"/>
        <v>1.4</v>
      </c>
      <c r="M360">
        <f t="shared" si="43"/>
        <v>0</v>
      </c>
      <c r="N360">
        <f t="shared" si="44"/>
        <v>1.4</v>
      </c>
      <c r="O360">
        <f t="shared" si="45"/>
        <v>5</v>
      </c>
      <c r="P360" t="str">
        <f t="shared" si="46"/>
        <v>T2</v>
      </c>
      <c r="Q360" t="str">
        <f t="shared" si="47"/>
        <v>M5</v>
      </c>
    </row>
    <row r="361" spans="1:17" x14ac:dyDescent="0.25">
      <c r="A361" t="str">
        <f>IF(Orders!A361="","",Orders!A361)</f>
        <v>Mme Gundradis Underlake</v>
      </c>
      <c r="B361" s="4">
        <f>IF(Orders!B361="","",Orders!B361)</f>
        <v>390208</v>
      </c>
      <c r="C361" t="str">
        <f>IF(Orders!C361="","",Orders!C361)</f>
        <v>Boddingtons Bitter</v>
      </c>
      <c r="D361">
        <f>IF(Orders!D361="","",Orders!D361)</f>
        <v>2</v>
      </c>
      <c r="E361" t="str">
        <f>IF(Orders!E361="","",Orders!E361)</f>
        <v/>
      </c>
      <c r="F361" t="str">
        <f t="shared" si="40"/>
        <v>Gundradis Underlake</v>
      </c>
      <c r="G361" t="str">
        <f t="shared" si="41"/>
        <v>GundradisUnderlake</v>
      </c>
      <c r="H361">
        <f>COUNTIFS(CALC_CUSTOMERS!F:F,CALC_ORDERS!G361)</f>
        <v>1</v>
      </c>
      <c r="I361" t="str">
        <f>INDEX(CALC_CUSTOMERS!D:D,MATCH(CALC_ORDERS!G361,CALC_CUSTOMERS!F:F,0))</f>
        <v>The Alligator Tavern</v>
      </c>
      <c r="J361" t="str">
        <f>INDEX(CALC_CUSTOMERS!E:E,MATCH(CALC_ORDERS!G361,CALC_CUSTOMERS!F:F,0))</f>
        <v>BROKENBORINGS</v>
      </c>
      <c r="K361">
        <f>INDEX(Beer!C:C,MATCH(CALC_ORDERS!C361,Beer!B:B,0))</f>
        <v>0.8</v>
      </c>
      <c r="L361">
        <f t="shared" si="42"/>
        <v>1.6</v>
      </c>
      <c r="M361">
        <f t="shared" si="43"/>
        <v>0</v>
      </c>
      <c r="N361">
        <f t="shared" si="44"/>
        <v>1.6</v>
      </c>
      <c r="O361">
        <f t="shared" si="45"/>
        <v>5</v>
      </c>
      <c r="P361" t="str">
        <f t="shared" si="46"/>
        <v>T2</v>
      </c>
      <c r="Q361" t="str">
        <f t="shared" si="47"/>
        <v>M5</v>
      </c>
    </row>
    <row r="362" spans="1:17" x14ac:dyDescent="0.25">
      <c r="A362" t="str">
        <f>IF(Orders!A362="","",Orders!A362)</f>
        <v>Mr Charles Swiftfoot</v>
      </c>
      <c r="B362" s="4">
        <f>IF(Orders!B362="","",Orders!B362)</f>
        <v>390208</v>
      </c>
      <c r="C362" t="str">
        <f>IF(Orders!C362="","",Orders!C362)</f>
        <v>Foster's Lager</v>
      </c>
      <c r="D362">
        <f>IF(Orders!D362="","",Orders!D362)</f>
        <v>9</v>
      </c>
      <c r="E362" t="str">
        <f>IF(Orders!E362="","",Orders!E362)</f>
        <v/>
      </c>
      <c r="F362" t="str">
        <f t="shared" si="40"/>
        <v>Charles Swiftfoot</v>
      </c>
      <c r="G362" t="str">
        <f t="shared" si="41"/>
        <v>CharlesSwiftfoot</v>
      </c>
      <c r="H362">
        <f>COUNTIFS(CALC_CUSTOMERS!F:F,CALC_ORDERS!G362)</f>
        <v>1</v>
      </c>
      <c r="I362" t="str">
        <f>INDEX(CALC_CUSTOMERS!D:D,MATCH(CALC_ORDERS!G362,CALC_CUSTOMERS!F:F,0))</f>
        <v>The Uneven Rock</v>
      </c>
      <c r="J362" t="str">
        <f>INDEX(CALC_CUSTOMERS!E:E,MATCH(CALC_ORDERS!G362,CALC_CUSTOMERS!F:F,0))</f>
        <v>HOBBITTON</v>
      </c>
      <c r="K362">
        <f>INDEX(Beer!C:C,MATCH(CALC_ORDERS!C362,Beer!B:B,0))</f>
        <v>0.7</v>
      </c>
      <c r="L362">
        <f t="shared" si="42"/>
        <v>6.3</v>
      </c>
      <c r="M362">
        <f t="shared" si="43"/>
        <v>0</v>
      </c>
      <c r="N362">
        <f t="shared" si="44"/>
        <v>6.3</v>
      </c>
      <c r="O362">
        <f t="shared" si="45"/>
        <v>5</v>
      </c>
      <c r="P362" t="str">
        <f t="shared" si="46"/>
        <v>T2</v>
      </c>
      <c r="Q362" t="str">
        <f t="shared" si="47"/>
        <v>M5</v>
      </c>
    </row>
    <row r="363" spans="1:17" x14ac:dyDescent="0.25">
      <c r="A363" t="str">
        <f>IF(Orders!A363="","",Orders!A363)</f>
        <v>Mme Cornelia Leafwalker</v>
      </c>
      <c r="B363" s="4">
        <f>IF(Orders!B363="","",Orders!B363)</f>
        <v>390209</v>
      </c>
      <c r="C363" t="str">
        <f>IF(Orders!C363="","",Orders!C363)</f>
        <v>Newcastle Brown Ale</v>
      </c>
      <c r="D363">
        <f>IF(Orders!D363="","",Orders!D363)</f>
        <v>1</v>
      </c>
      <c r="E363" t="str">
        <f>IF(Orders!E363="","",Orders!E363)</f>
        <v/>
      </c>
      <c r="F363" t="str">
        <f t="shared" si="40"/>
        <v>Cornelia Leafwalker</v>
      </c>
      <c r="G363" t="str">
        <f t="shared" si="41"/>
        <v>CorneliaLeafwalker</v>
      </c>
      <c r="H363">
        <f>COUNTIFS(CALC_CUSTOMERS!F:F,CALC_ORDERS!G363)</f>
        <v>1</v>
      </c>
      <c r="I363" t="str">
        <f>INDEX(CALC_CUSTOMERS!D:D,MATCH(CALC_ORDERS!G363,CALC_CUSTOMERS!F:F,0))</f>
        <v>The Drunken Gorilla Pub</v>
      </c>
      <c r="J363" t="str">
        <f>INDEX(CALC_CUSTOMERS!E:E,MATCH(CALC_ORDERS!G363,CALC_CUSTOMERS!F:F,0))</f>
        <v>GREENFIELDS</v>
      </c>
      <c r="K363">
        <f>INDEX(Beer!C:C,MATCH(CALC_ORDERS!C363,Beer!B:B,0))</f>
        <v>1</v>
      </c>
      <c r="L363">
        <f t="shared" si="42"/>
        <v>1</v>
      </c>
      <c r="M363">
        <f t="shared" si="43"/>
        <v>0</v>
      </c>
      <c r="N363">
        <f t="shared" si="44"/>
        <v>1</v>
      </c>
      <c r="O363">
        <f t="shared" si="45"/>
        <v>5</v>
      </c>
      <c r="P363" t="str">
        <f t="shared" si="46"/>
        <v>T2</v>
      </c>
      <c r="Q363" t="str">
        <f t="shared" si="47"/>
        <v>M5</v>
      </c>
    </row>
    <row r="364" spans="1:17" x14ac:dyDescent="0.25">
      <c r="A364" t="str">
        <f>IF(Orders!A364="","",Orders!A364)</f>
        <v>Mlle Daisy Knotwise</v>
      </c>
      <c r="B364" s="4">
        <f>IF(Orders!B364="","",Orders!B364)</f>
        <v>390209</v>
      </c>
      <c r="C364" t="str">
        <f>IF(Orders!C364="","",Orders!C364)</f>
        <v>McEwan's</v>
      </c>
      <c r="D364">
        <f>IF(Orders!D364="","",Orders!D364)</f>
        <v>16</v>
      </c>
      <c r="E364" t="str">
        <f>IF(Orders!E364="","",Orders!E364)</f>
        <v/>
      </c>
      <c r="F364" t="str">
        <f t="shared" si="40"/>
        <v>Daisy Knotwise</v>
      </c>
      <c r="G364" t="str">
        <f t="shared" si="41"/>
        <v>DaisyKnotwise</v>
      </c>
      <c r="H364">
        <f>COUNTIFS(CALC_CUSTOMERS!F:F,CALC_ORDERS!G364)</f>
        <v>1</v>
      </c>
      <c r="I364" t="str">
        <f>INDEX(CALC_CUSTOMERS!D:D,MATCH(CALC_ORDERS!G364,CALC_CUSTOMERS!F:F,0))</f>
        <v>The Opposite Raccoon Bar</v>
      </c>
      <c r="J364" t="str">
        <f>INDEX(CALC_CUSTOMERS!E:E,MATCH(CALC_ORDERS!G364,CALC_CUSTOMERS!F:F,0))</f>
        <v>BROKENBORINGS</v>
      </c>
      <c r="K364">
        <f>INDEX(Beer!C:C,MATCH(CALC_ORDERS!C364,Beer!B:B,0))</f>
        <v>1</v>
      </c>
      <c r="L364">
        <f t="shared" si="42"/>
        <v>16</v>
      </c>
      <c r="M364">
        <f t="shared" si="43"/>
        <v>0</v>
      </c>
      <c r="N364">
        <f t="shared" si="44"/>
        <v>16</v>
      </c>
      <c r="O364">
        <f t="shared" si="45"/>
        <v>5</v>
      </c>
      <c r="P364" t="str">
        <f t="shared" si="46"/>
        <v>T2</v>
      </c>
      <c r="Q364" t="str">
        <f t="shared" si="47"/>
        <v>M5</v>
      </c>
    </row>
    <row r="365" spans="1:17" x14ac:dyDescent="0.25">
      <c r="A365" t="str">
        <f>IF(Orders!A365="","",Orders!A365)</f>
        <v>Mlle Esmeralda Goldworthy</v>
      </c>
      <c r="B365" s="4">
        <f>IF(Orders!B365="","",Orders!B365)</f>
        <v>390210</v>
      </c>
      <c r="C365" t="str">
        <f>IF(Orders!C365="","",Orders!C365)</f>
        <v>Draught Bass</v>
      </c>
      <c r="D365">
        <f>IF(Orders!D365="","",Orders!D365)</f>
        <v>12</v>
      </c>
      <c r="E365" t="str">
        <f>IF(Orders!E365="","",Orders!E365)</f>
        <v/>
      </c>
      <c r="F365" t="str">
        <f t="shared" si="40"/>
        <v>Esmeralda Goldworthy</v>
      </c>
      <c r="G365" t="str">
        <f t="shared" si="41"/>
        <v>EsmeraldaGoldworthy</v>
      </c>
      <c r="H365">
        <f>COUNTIFS(CALC_CUSTOMERS!F:F,CALC_ORDERS!G365)</f>
        <v>1</v>
      </c>
      <c r="I365" t="str">
        <f>INDEX(CALC_CUSTOMERS!D:D,MATCH(CALC_ORDERS!G365,CALC_CUSTOMERS!F:F,0))</f>
        <v>The Quack Banjo Bar</v>
      </c>
      <c r="J365" t="str">
        <f>INDEX(CALC_CUSTOMERS!E:E,MATCH(CALC_ORDERS!G365,CALC_CUSTOMERS!F:F,0))</f>
        <v>HOBBITTON</v>
      </c>
      <c r="K365">
        <f>INDEX(Beer!C:C,MATCH(CALC_ORDERS!C365,Beer!B:B,0))</f>
        <v>1.2</v>
      </c>
      <c r="L365">
        <f t="shared" si="42"/>
        <v>14.399999999999999</v>
      </c>
      <c r="M365">
        <f t="shared" si="43"/>
        <v>0</v>
      </c>
      <c r="N365">
        <f t="shared" si="44"/>
        <v>14.399999999999999</v>
      </c>
      <c r="O365">
        <f t="shared" si="45"/>
        <v>5</v>
      </c>
      <c r="P365" t="str">
        <f t="shared" si="46"/>
        <v>T2</v>
      </c>
      <c r="Q365" t="str">
        <f t="shared" si="47"/>
        <v>M5</v>
      </c>
    </row>
    <row r="366" spans="1:17" x14ac:dyDescent="0.25">
      <c r="A366" t="str">
        <f>IF(Orders!A366="","",Orders!A366)</f>
        <v>Mr Willichar Underburrow</v>
      </c>
      <c r="B366" s="4">
        <f>IF(Orders!B366="","",Orders!B366)</f>
        <v>390210</v>
      </c>
      <c r="C366" t="str">
        <f>IF(Orders!C366="","",Orders!C366)</f>
        <v>Tennent's Super</v>
      </c>
      <c r="D366">
        <f>IF(Orders!D366="","",Orders!D366)</f>
        <v>18</v>
      </c>
      <c r="E366" t="str">
        <f>IF(Orders!E366="","",Orders!E366)</f>
        <v/>
      </c>
      <c r="F366" t="str">
        <f t="shared" si="40"/>
        <v>Willichar Underburrow</v>
      </c>
      <c r="G366" t="str">
        <f t="shared" si="41"/>
        <v>WillicharUnderburrow</v>
      </c>
      <c r="H366">
        <f>COUNTIFS(CALC_CUSTOMERS!F:F,CALC_ORDERS!G366)</f>
        <v>1</v>
      </c>
      <c r="I366" t="str">
        <f>INDEX(CALC_CUSTOMERS!D:D,MATCH(CALC_ORDERS!G366,CALC_CUSTOMERS!F:F,0))</f>
        <v>The Annoying Spiders Tavern</v>
      </c>
      <c r="J366" t="str">
        <f>INDEX(CALC_CUSTOMERS!E:E,MATCH(CALC_ORDERS!G366,CALC_CUSTOMERS!F:F,0))</f>
        <v>THE HILL</v>
      </c>
      <c r="K366">
        <f>INDEX(Beer!C:C,MATCH(CALC_ORDERS!C366,Beer!B:B,0))</f>
        <v>0.9</v>
      </c>
      <c r="L366">
        <f t="shared" si="42"/>
        <v>16.2</v>
      </c>
      <c r="M366">
        <f t="shared" si="43"/>
        <v>0</v>
      </c>
      <c r="N366">
        <f t="shared" si="44"/>
        <v>16.2</v>
      </c>
      <c r="O366">
        <f t="shared" si="45"/>
        <v>5</v>
      </c>
      <c r="P366" t="str">
        <f t="shared" si="46"/>
        <v>T2</v>
      </c>
      <c r="Q366" t="str">
        <f t="shared" si="47"/>
        <v>M5</v>
      </c>
    </row>
    <row r="367" spans="1:17" x14ac:dyDescent="0.25">
      <c r="A367" t="str">
        <f>IF(Orders!A367="","",Orders!A367)</f>
        <v>Mr Walcaud Gamwich</v>
      </c>
      <c r="B367" s="4">
        <f>IF(Orders!B367="","",Orders!B367)</f>
        <v>390210</v>
      </c>
      <c r="C367" t="str">
        <f>IF(Orders!C367="","",Orders!C367)</f>
        <v>Boddingtons Bitter</v>
      </c>
      <c r="D367">
        <f>IF(Orders!D367="","",Orders!D367)</f>
        <v>3</v>
      </c>
      <c r="E367" t="str">
        <f>IF(Orders!E367="","",Orders!E367)</f>
        <v/>
      </c>
      <c r="F367" t="str">
        <f t="shared" si="40"/>
        <v>Walcaud Gamwich</v>
      </c>
      <c r="G367" t="str">
        <f t="shared" si="41"/>
        <v>WalcaudGamwich</v>
      </c>
      <c r="H367">
        <f>COUNTIFS(CALC_CUSTOMERS!F:F,CALC_ORDERS!G367)</f>
        <v>1</v>
      </c>
      <c r="I367" t="str">
        <f>INDEX(CALC_CUSTOMERS!D:D,MATCH(CALC_ORDERS!G367,CALC_CUSTOMERS!F:F,0))</f>
        <v>The Regular Orc Bar</v>
      </c>
      <c r="J367" t="str">
        <f>INDEX(CALC_CUSTOMERS!E:E,MATCH(CALC_ORDERS!G367,CALC_CUSTOMERS!F:F,0))</f>
        <v>HOBBITTON</v>
      </c>
      <c r="K367">
        <f>INDEX(Beer!C:C,MATCH(CALC_ORDERS!C367,Beer!B:B,0))</f>
        <v>0.8</v>
      </c>
      <c r="L367">
        <f t="shared" si="42"/>
        <v>2.4000000000000004</v>
      </c>
      <c r="M367">
        <f t="shared" si="43"/>
        <v>0</v>
      </c>
      <c r="N367">
        <f t="shared" si="44"/>
        <v>2.4000000000000004</v>
      </c>
      <c r="O367">
        <f t="shared" si="45"/>
        <v>5</v>
      </c>
      <c r="P367" t="str">
        <f t="shared" si="46"/>
        <v>T2</v>
      </c>
      <c r="Q367" t="str">
        <f t="shared" si="47"/>
        <v>M5</v>
      </c>
    </row>
    <row r="368" spans="1:17" x14ac:dyDescent="0.25">
      <c r="A368" t="str">
        <f>IF(Orders!A368="","",Orders!A368)</f>
        <v>Mme Liutgarde Twofoot</v>
      </c>
      <c r="B368" s="4">
        <f>IF(Orders!B368="","",Orders!B368)</f>
        <v>390210</v>
      </c>
      <c r="C368" t="str">
        <f>IF(Orders!C368="","",Orders!C368)</f>
        <v>Newcastle Brown Ale</v>
      </c>
      <c r="D368">
        <f>IF(Orders!D368="","",Orders!D368)</f>
        <v>4</v>
      </c>
      <c r="E368" t="str">
        <f>IF(Orders!E368="","",Orders!E368)</f>
        <v/>
      </c>
      <c r="F368" t="str">
        <f t="shared" si="40"/>
        <v>Liutgarde Twofoot</v>
      </c>
      <c r="G368" t="str">
        <f t="shared" si="41"/>
        <v>LiutgardeTwofoot</v>
      </c>
      <c r="H368">
        <f>COUNTIFS(CALC_CUSTOMERS!F:F,CALC_ORDERS!G368)</f>
        <v>1</v>
      </c>
      <c r="I368" t="str">
        <f>INDEX(CALC_CUSTOMERS!D:D,MATCH(CALC_ORDERS!G368,CALC_CUSTOMERS!F:F,0))</f>
        <v>The Excellent Woodpecker Inn</v>
      </c>
      <c r="J368" t="str">
        <f>INDEX(CALC_CUSTOMERS!E:E,MATCH(CALC_ORDERS!G368,CALC_CUSTOMERS!F:F,0))</f>
        <v>SHIRE HOMESTEADS</v>
      </c>
      <c r="K368">
        <f>INDEX(Beer!C:C,MATCH(CALC_ORDERS!C368,Beer!B:B,0))</f>
        <v>1</v>
      </c>
      <c r="L368">
        <f t="shared" si="42"/>
        <v>4</v>
      </c>
      <c r="M368">
        <f t="shared" si="43"/>
        <v>0</v>
      </c>
      <c r="N368">
        <f t="shared" si="44"/>
        <v>4</v>
      </c>
      <c r="O368">
        <f t="shared" si="45"/>
        <v>5</v>
      </c>
      <c r="P368" t="str">
        <f t="shared" si="46"/>
        <v>T2</v>
      </c>
      <c r="Q368" t="str">
        <f t="shared" si="47"/>
        <v>M5</v>
      </c>
    </row>
    <row r="369" spans="1:17" x14ac:dyDescent="0.25">
      <c r="A369" t="str">
        <f>IF(Orders!A369="","",Orders!A369)</f>
        <v>Mr Syagrius North-took</v>
      </c>
      <c r="B369" s="4">
        <f>IF(Orders!B369="","",Orders!B369)</f>
        <v>390210</v>
      </c>
      <c r="C369" t="str">
        <f>IF(Orders!C369="","",Orders!C369)</f>
        <v>Boddingtons Bitter</v>
      </c>
      <c r="D369">
        <f>IF(Orders!D369="","",Orders!D369)</f>
        <v>13</v>
      </c>
      <c r="E369" t="str">
        <f>IF(Orders!E369="","",Orders!E369)</f>
        <v/>
      </c>
      <c r="F369" t="str">
        <f t="shared" si="40"/>
        <v>Syagrius North-took</v>
      </c>
      <c r="G369" t="str">
        <f t="shared" si="41"/>
        <v>SyagriusNorthtook</v>
      </c>
      <c r="H369">
        <f>COUNTIFS(CALC_CUSTOMERS!F:F,CALC_ORDERS!G369)</f>
        <v>1</v>
      </c>
      <c r="I369" t="str">
        <f>INDEX(CALC_CUSTOMERS!D:D,MATCH(CALC_ORDERS!G369,CALC_CUSTOMERS!F:F,0))</f>
        <v>The Dry Peon Bar</v>
      </c>
      <c r="J369" t="str">
        <f>INDEX(CALC_CUSTOMERS!E:E,MATCH(CALC_ORDERS!G369,CALC_CUSTOMERS!F:F,0))</f>
        <v>GREENFIELDS</v>
      </c>
      <c r="K369">
        <f>INDEX(Beer!C:C,MATCH(CALC_ORDERS!C369,Beer!B:B,0))</f>
        <v>0.8</v>
      </c>
      <c r="L369">
        <f t="shared" si="42"/>
        <v>10.4</v>
      </c>
      <c r="M369">
        <f t="shared" si="43"/>
        <v>0</v>
      </c>
      <c r="N369">
        <f t="shared" si="44"/>
        <v>10.4</v>
      </c>
      <c r="O369">
        <f t="shared" si="45"/>
        <v>5</v>
      </c>
      <c r="P369" t="str">
        <f t="shared" si="46"/>
        <v>T2</v>
      </c>
      <c r="Q369" t="str">
        <f t="shared" si="47"/>
        <v>M5</v>
      </c>
    </row>
    <row r="370" spans="1:17" x14ac:dyDescent="0.25">
      <c r="A370" t="str">
        <f>IF(Orders!A370="","",Orders!A370)</f>
        <v>Mlle Madison Underhill</v>
      </c>
      <c r="B370" s="4">
        <f>IF(Orders!B370="","",Orders!B370)</f>
        <v>390211</v>
      </c>
      <c r="C370" t="str">
        <f>IF(Orders!C370="","",Orders!C370)</f>
        <v>Boddingtons Bitter</v>
      </c>
      <c r="D370">
        <f>IF(Orders!D370="","",Orders!D370)</f>
        <v>9</v>
      </c>
      <c r="E370" t="str">
        <f>IF(Orders!E370="","",Orders!E370)</f>
        <v/>
      </c>
      <c r="F370" t="str">
        <f t="shared" si="40"/>
        <v>Madison Underhill</v>
      </c>
      <c r="G370" t="str">
        <f t="shared" si="41"/>
        <v>MadisonUnderhill</v>
      </c>
      <c r="H370">
        <f>COUNTIFS(CALC_CUSTOMERS!F:F,CALC_ORDERS!G370)</f>
        <v>1</v>
      </c>
      <c r="I370" t="str">
        <f>INDEX(CALC_CUSTOMERS!D:D,MATCH(CALC_ORDERS!G370,CALC_CUSTOMERS!F:F,0))</f>
        <v>The Mushy Rapier Bar</v>
      </c>
      <c r="J370" t="str">
        <f>INDEX(CALC_CUSTOMERS!E:E,MATCH(CALC_ORDERS!G370,CALC_CUSTOMERS!F:F,0))</f>
        <v>LITTLE DELVING</v>
      </c>
      <c r="K370">
        <f>INDEX(Beer!C:C,MATCH(CALC_ORDERS!C370,Beer!B:B,0))</f>
        <v>0.8</v>
      </c>
      <c r="L370">
        <f t="shared" si="42"/>
        <v>7.2</v>
      </c>
      <c r="M370">
        <f t="shared" si="43"/>
        <v>0</v>
      </c>
      <c r="N370">
        <f t="shared" si="44"/>
        <v>7.2</v>
      </c>
      <c r="O370">
        <f t="shared" si="45"/>
        <v>5</v>
      </c>
      <c r="P370" t="str">
        <f t="shared" si="46"/>
        <v>T2</v>
      </c>
      <c r="Q370" t="str">
        <f t="shared" si="47"/>
        <v>M5</v>
      </c>
    </row>
    <row r="371" spans="1:17" x14ac:dyDescent="0.25">
      <c r="A371" t="str">
        <f>IF(Orders!A371="","",Orders!A371)</f>
        <v>Mr Wido Galpsi</v>
      </c>
      <c r="B371" s="4">
        <f>IF(Orders!B371="","",Orders!B371)</f>
        <v>390211</v>
      </c>
      <c r="C371" t="str">
        <f>IF(Orders!C371="","",Orders!C371)</f>
        <v>Hofmeister Lager</v>
      </c>
      <c r="D371">
        <f>IF(Orders!D371="","",Orders!D371)</f>
        <v>2</v>
      </c>
      <c r="E371" t="str">
        <f>IF(Orders!E371="","",Orders!E371)</f>
        <v/>
      </c>
      <c r="F371" t="str">
        <f t="shared" si="40"/>
        <v>Wido Galpsi</v>
      </c>
      <c r="G371" t="str">
        <f t="shared" si="41"/>
        <v>WidoGalpsi</v>
      </c>
      <c r="H371">
        <f>COUNTIFS(CALC_CUSTOMERS!F:F,CALC_ORDERS!G371)</f>
        <v>1</v>
      </c>
      <c r="I371" t="str">
        <f>INDEX(CALC_CUSTOMERS!D:D,MATCH(CALC_ORDERS!G371,CALC_CUSTOMERS!F:F,0))</f>
        <v>The Rebel Sea Tavern</v>
      </c>
      <c r="J371" t="str">
        <f>INDEX(CALC_CUSTOMERS!E:E,MATCH(CALC_ORDERS!G371,CALC_CUSTOMERS!F:F,0))</f>
        <v>TUCKBOROUGH</v>
      </c>
      <c r="K371">
        <f>INDEX(Beer!C:C,MATCH(CALC_ORDERS!C371,Beer!B:B,0))</f>
        <v>1</v>
      </c>
      <c r="L371">
        <f t="shared" si="42"/>
        <v>2</v>
      </c>
      <c r="M371">
        <f t="shared" si="43"/>
        <v>0</v>
      </c>
      <c r="N371">
        <f t="shared" si="44"/>
        <v>2</v>
      </c>
      <c r="O371">
        <f t="shared" si="45"/>
        <v>5</v>
      </c>
      <c r="P371" t="str">
        <f t="shared" si="46"/>
        <v>T2</v>
      </c>
      <c r="Q371" t="str">
        <f t="shared" si="47"/>
        <v>M5</v>
      </c>
    </row>
    <row r="372" spans="1:17" x14ac:dyDescent="0.25">
      <c r="A372" t="str">
        <f>IF(Orders!A372="","",Orders!A372)</f>
        <v>Mr Lanfranc Stumbletoe</v>
      </c>
      <c r="B372" s="4">
        <f>IF(Orders!B372="","",Orders!B372)</f>
        <v>390211</v>
      </c>
      <c r="C372" t="str">
        <f>IF(Orders!C372="","",Orders!C372)</f>
        <v>Hofmeister Lager</v>
      </c>
      <c r="D372">
        <f>IF(Orders!D372="","",Orders!D372)</f>
        <v>19</v>
      </c>
      <c r="E372" t="str">
        <f>IF(Orders!E372="","",Orders!E372)</f>
        <v/>
      </c>
      <c r="F372" t="str">
        <f t="shared" si="40"/>
        <v>Lanfranc Stumbletoe</v>
      </c>
      <c r="G372" t="str">
        <f t="shared" si="41"/>
        <v>LanfrancStumbletoe</v>
      </c>
      <c r="H372">
        <f>COUNTIFS(CALC_CUSTOMERS!F:F,CALC_ORDERS!G372)</f>
        <v>1</v>
      </c>
      <c r="I372" t="str">
        <f>INDEX(CALC_CUSTOMERS!D:D,MATCH(CALC_ORDERS!G372,CALC_CUSTOMERS!F:F,0))</f>
        <v>The Marvelous Worker</v>
      </c>
      <c r="J372" t="str">
        <f>INDEX(CALC_CUSTOMERS!E:E,MATCH(CALC_ORDERS!G372,CALC_CUSTOMERS!F:F,0))</f>
        <v>TUCKBOROUGH</v>
      </c>
      <c r="K372">
        <f>INDEX(Beer!C:C,MATCH(CALC_ORDERS!C372,Beer!B:B,0))</f>
        <v>1</v>
      </c>
      <c r="L372">
        <f t="shared" si="42"/>
        <v>19</v>
      </c>
      <c r="M372">
        <f t="shared" si="43"/>
        <v>0</v>
      </c>
      <c r="N372">
        <f t="shared" si="44"/>
        <v>19</v>
      </c>
      <c r="O372">
        <f t="shared" si="45"/>
        <v>5</v>
      </c>
      <c r="P372" t="str">
        <f t="shared" si="46"/>
        <v>T2</v>
      </c>
      <c r="Q372" t="str">
        <f t="shared" si="47"/>
        <v>M5</v>
      </c>
    </row>
    <row r="373" spans="1:17" x14ac:dyDescent="0.25">
      <c r="A373" t="str">
        <f>IF(Orders!A373="","",Orders!A373)</f>
        <v>Mlle Fatima Tunnelly</v>
      </c>
      <c r="B373" s="4">
        <f>IF(Orders!B373="","",Orders!B373)</f>
        <v>390212</v>
      </c>
      <c r="C373" t="str">
        <f>IF(Orders!C373="","",Orders!C373)</f>
        <v>Foster's Lager</v>
      </c>
      <c r="D373">
        <f>IF(Orders!D373="","",Orders!D373)</f>
        <v>5</v>
      </c>
      <c r="E373" t="str">
        <f>IF(Orders!E373="","",Orders!E373)</f>
        <v/>
      </c>
      <c r="F373" t="str">
        <f t="shared" si="40"/>
        <v>Fatima Tunnelly</v>
      </c>
      <c r="G373" t="str">
        <f t="shared" si="41"/>
        <v>FatimaTunnelly</v>
      </c>
      <c r="H373">
        <f>COUNTIFS(CALC_CUSTOMERS!F:F,CALC_ORDERS!G373)</f>
        <v>1</v>
      </c>
      <c r="I373" t="str">
        <f>INDEX(CALC_CUSTOMERS!D:D,MATCH(CALC_ORDERS!G373,CALC_CUSTOMERS!F:F,0))</f>
        <v>The New Pelican Inn</v>
      </c>
      <c r="J373" t="str">
        <f>INDEX(CALC_CUSTOMERS!E:E,MATCH(CALC_ORDERS!G373,CALC_CUSTOMERS!F:F,0))</f>
        <v>TUCKBOROUGH</v>
      </c>
      <c r="K373">
        <f>INDEX(Beer!C:C,MATCH(CALC_ORDERS!C373,Beer!B:B,0))</f>
        <v>0.7</v>
      </c>
      <c r="L373">
        <f t="shared" si="42"/>
        <v>3.5</v>
      </c>
      <c r="M373">
        <f t="shared" si="43"/>
        <v>0</v>
      </c>
      <c r="N373">
        <f t="shared" si="44"/>
        <v>3.5</v>
      </c>
      <c r="O373">
        <f t="shared" si="45"/>
        <v>5</v>
      </c>
      <c r="P373" t="str">
        <f t="shared" si="46"/>
        <v>T2</v>
      </c>
      <c r="Q373" t="str">
        <f t="shared" si="47"/>
        <v>M5</v>
      </c>
    </row>
    <row r="374" spans="1:17" x14ac:dyDescent="0.25">
      <c r="A374" t="str">
        <f>IF(Orders!A374="","",Orders!A374)</f>
        <v>Mr Blutmund Riverhopper</v>
      </c>
      <c r="B374" s="4">
        <f>IF(Orders!B374="","",Orders!B374)</f>
        <v>390212</v>
      </c>
      <c r="C374" t="str">
        <f>IF(Orders!C374="","",Orders!C374)</f>
        <v>Old Speckled Hen</v>
      </c>
      <c r="D374">
        <f>IF(Orders!D374="","",Orders!D374)</f>
        <v>11</v>
      </c>
      <c r="E374" t="str">
        <f>IF(Orders!E374="","",Orders!E374)</f>
        <v/>
      </c>
      <c r="F374" t="str">
        <f t="shared" si="40"/>
        <v>Blutmund Riverhopper</v>
      </c>
      <c r="G374" t="str">
        <f t="shared" si="41"/>
        <v>BlutmundRiverhopper</v>
      </c>
      <c r="H374">
        <f>COUNTIFS(CALC_CUSTOMERS!F:F,CALC_ORDERS!G374)</f>
        <v>1</v>
      </c>
      <c r="I374" t="str">
        <f>INDEX(CALC_CUSTOMERS!D:D,MATCH(CALC_ORDERS!G374,CALC_CUSTOMERS!F:F,0))</f>
        <v>The Cheap Drum</v>
      </c>
      <c r="J374" t="str">
        <f>INDEX(CALC_CUSTOMERS!E:E,MATCH(CALC_ORDERS!G374,CALC_CUSTOMERS!F:F,0))</f>
        <v>TUCKBOROUGH</v>
      </c>
      <c r="K374">
        <f>INDEX(Beer!C:C,MATCH(CALC_ORDERS!C374,Beer!B:B,0))</f>
        <v>1.1000000000000001</v>
      </c>
      <c r="L374">
        <f t="shared" si="42"/>
        <v>12.100000000000001</v>
      </c>
      <c r="M374">
        <f t="shared" si="43"/>
        <v>0</v>
      </c>
      <c r="N374">
        <f t="shared" si="44"/>
        <v>12.100000000000001</v>
      </c>
      <c r="O374">
        <f t="shared" si="45"/>
        <v>5</v>
      </c>
      <c r="P374" t="str">
        <f t="shared" si="46"/>
        <v>T2</v>
      </c>
      <c r="Q374" t="str">
        <f t="shared" si="47"/>
        <v>M5</v>
      </c>
    </row>
    <row r="375" spans="1:17" x14ac:dyDescent="0.25">
      <c r="A375" t="str">
        <f>IF(Orders!A375="","",Orders!A375)</f>
        <v>Mlle Berthefled Tinyfoot</v>
      </c>
      <c r="B375" s="4">
        <f>IF(Orders!B375="","",Orders!B375)</f>
        <v>390212</v>
      </c>
      <c r="C375" t="str">
        <f>IF(Orders!C375="","",Orders!C375)</f>
        <v>Old Speckled Hen</v>
      </c>
      <c r="D375">
        <f>IF(Orders!D375="","",Orders!D375)</f>
        <v>11</v>
      </c>
      <c r="E375" t="str">
        <f>IF(Orders!E375="","",Orders!E375)</f>
        <v/>
      </c>
      <c r="F375" t="str">
        <f t="shared" si="40"/>
        <v>Berthefled Tinyfoot</v>
      </c>
      <c r="G375" t="str">
        <f t="shared" si="41"/>
        <v>BerthefledTinyfoot</v>
      </c>
      <c r="H375">
        <f>COUNTIFS(CALC_CUSTOMERS!F:F,CALC_ORDERS!G375)</f>
        <v>1</v>
      </c>
      <c r="I375" t="str">
        <f>INDEX(CALC_CUSTOMERS!D:D,MATCH(CALC_ORDERS!G375,CALC_CUSTOMERS!F:F,0))</f>
        <v>The Ethereal Bongo Pub</v>
      </c>
      <c r="J375" t="str">
        <f>INDEX(CALC_CUSTOMERS!E:E,MATCH(CALC_ORDERS!G375,CALC_CUSTOMERS!F:F,0))</f>
        <v>LITTLE DELVING</v>
      </c>
      <c r="K375">
        <f>INDEX(Beer!C:C,MATCH(CALC_ORDERS!C375,Beer!B:B,0))</f>
        <v>1.1000000000000001</v>
      </c>
      <c r="L375">
        <f t="shared" si="42"/>
        <v>12.100000000000001</v>
      </c>
      <c r="M375">
        <f t="shared" si="43"/>
        <v>0</v>
      </c>
      <c r="N375">
        <f t="shared" si="44"/>
        <v>12.100000000000001</v>
      </c>
      <c r="O375">
        <f t="shared" si="45"/>
        <v>5</v>
      </c>
      <c r="P375" t="str">
        <f t="shared" si="46"/>
        <v>T2</v>
      </c>
      <c r="Q375" t="str">
        <f t="shared" si="47"/>
        <v>M5</v>
      </c>
    </row>
    <row r="376" spans="1:17" x14ac:dyDescent="0.25">
      <c r="A376" t="str">
        <f>IF(Orders!A376="","",Orders!A376)</f>
        <v>Mme Cunegonde Baggins</v>
      </c>
      <c r="B376" s="4">
        <f>IF(Orders!B376="","",Orders!B376)</f>
        <v>390213</v>
      </c>
      <c r="C376" t="str">
        <f>IF(Orders!C376="","",Orders!C376)</f>
        <v>Old Speckled Hen</v>
      </c>
      <c r="D376">
        <f>IF(Orders!D376="","",Orders!D376)</f>
        <v>5</v>
      </c>
      <c r="E376" t="str">
        <f>IF(Orders!E376="","",Orders!E376)</f>
        <v/>
      </c>
      <c r="F376" t="str">
        <f t="shared" si="40"/>
        <v>Cunegonde Baggins</v>
      </c>
      <c r="G376" t="str">
        <f t="shared" si="41"/>
        <v>CunegondeBaggins</v>
      </c>
      <c r="H376">
        <f>COUNTIFS(CALC_CUSTOMERS!F:F,CALC_ORDERS!G376)</f>
        <v>1</v>
      </c>
      <c r="I376" t="str">
        <f>INDEX(CALC_CUSTOMERS!D:D,MATCH(CALC_ORDERS!G376,CALC_CUSTOMERS!F:F,0))</f>
        <v>The Thick Mole Inn</v>
      </c>
      <c r="J376" t="str">
        <f>INDEX(CALC_CUSTOMERS!E:E,MATCH(CALC_ORDERS!G376,CALC_CUSTOMERS!F:F,0))</f>
        <v>HOBBITTON</v>
      </c>
      <c r="K376">
        <f>INDEX(Beer!C:C,MATCH(CALC_ORDERS!C376,Beer!B:B,0))</f>
        <v>1.1000000000000001</v>
      </c>
      <c r="L376">
        <f t="shared" si="42"/>
        <v>5.5</v>
      </c>
      <c r="M376">
        <f t="shared" si="43"/>
        <v>0</v>
      </c>
      <c r="N376">
        <f t="shared" si="44"/>
        <v>5.5</v>
      </c>
      <c r="O376">
        <f t="shared" si="45"/>
        <v>5</v>
      </c>
      <c r="P376" t="str">
        <f t="shared" si="46"/>
        <v>T2</v>
      </c>
      <c r="Q376" t="str">
        <f t="shared" si="47"/>
        <v>M5</v>
      </c>
    </row>
    <row r="377" spans="1:17" x14ac:dyDescent="0.25">
      <c r="A377" t="str">
        <f>IF(Orders!A377="","",Orders!A377)</f>
        <v>Mlle Andrea Langham</v>
      </c>
      <c r="B377" s="4">
        <f>IF(Orders!B377="","",Orders!B377)</f>
        <v>390213</v>
      </c>
      <c r="C377" t="str">
        <f>IF(Orders!C377="","",Orders!C377)</f>
        <v>Draught Bass</v>
      </c>
      <c r="D377">
        <f>IF(Orders!D377="","",Orders!D377)</f>
        <v>20</v>
      </c>
      <c r="E377" t="str">
        <f>IF(Orders!E377="","",Orders!E377)</f>
        <v/>
      </c>
      <c r="F377" t="str">
        <f t="shared" si="40"/>
        <v>Andrea Langham</v>
      </c>
      <c r="G377" t="str">
        <f t="shared" si="41"/>
        <v>AndreaLangham</v>
      </c>
      <c r="H377">
        <f>COUNTIFS(CALC_CUSTOMERS!F:F,CALC_ORDERS!G377)</f>
        <v>1</v>
      </c>
      <c r="I377" t="str">
        <f>INDEX(CALC_CUSTOMERS!D:D,MATCH(CALC_ORDERS!G377,CALC_CUSTOMERS!F:F,0))</f>
        <v>The Mature Panther Bar</v>
      </c>
      <c r="J377" t="str">
        <f>INDEX(CALC_CUSTOMERS!E:E,MATCH(CALC_ORDERS!G377,CALC_CUSTOMERS!F:F,0))</f>
        <v>GREENFIELDS</v>
      </c>
      <c r="K377">
        <f>INDEX(Beer!C:C,MATCH(CALC_ORDERS!C377,Beer!B:B,0))</f>
        <v>1.2</v>
      </c>
      <c r="L377">
        <f t="shared" si="42"/>
        <v>24</v>
      </c>
      <c r="M377">
        <f t="shared" si="43"/>
        <v>0</v>
      </c>
      <c r="N377">
        <f t="shared" si="44"/>
        <v>24</v>
      </c>
      <c r="O377">
        <f t="shared" si="45"/>
        <v>5</v>
      </c>
      <c r="P377" t="str">
        <f t="shared" si="46"/>
        <v>T2</v>
      </c>
      <c r="Q377" t="str">
        <f t="shared" si="47"/>
        <v>M5</v>
      </c>
    </row>
    <row r="378" spans="1:17" x14ac:dyDescent="0.25">
      <c r="A378" t="str">
        <f>IF(Orders!A378="","",Orders!A378)</f>
        <v>Mr Ted Gamgee</v>
      </c>
      <c r="B378" s="4">
        <f>IF(Orders!B378="","",Orders!B378)</f>
        <v>390213</v>
      </c>
      <c r="C378" t="str">
        <f>IF(Orders!C378="","",Orders!C378)</f>
        <v>Foster's Lager</v>
      </c>
      <c r="D378">
        <f>IF(Orders!D378="","",Orders!D378)</f>
        <v>19</v>
      </c>
      <c r="E378" t="str">
        <f>IF(Orders!E378="","",Orders!E378)</f>
        <v/>
      </c>
      <c r="F378" t="str">
        <f t="shared" si="40"/>
        <v>Ted Gamgee</v>
      </c>
      <c r="G378" t="str">
        <f t="shared" si="41"/>
        <v>TedGamgee</v>
      </c>
      <c r="H378">
        <f>COUNTIFS(CALC_CUSTOMERS!F:F,CALC_ORDERS!G378)</f>
        <v>1</v>
      </c>
      <c r="I378" t="str">
        <f>INDEX(CALC_CUSTOMERS!D:D,MATCH(CALC_ORDERS!G378,CALC_CUSTOMERS!F:F,0))</f>
        <v>The Jolly Mice Pub</v>
      </c>
      <c r="J378" t="str">
        <f>INDEX(CALC_CUSTOMERS!E:E,MATCH(CALC_ORDERS!G378,CALC_CUSTOMERS!F:F,0))</f>
        <v>BUCKLAND</v>
      </c>
      <c r="K378">
        <f>INDEX(Beer!C:C,MATCH(CALC_ORDERS!C378,Beer!B:B,0))</f>
        <v>0.7</v>
      </c>
      <c r="L378">
        <f t="shared" si="42"/>
        <v>13.299999999999999</v>
      </c>
      <c r="M378">
        <f t="shared" si="43"/>
        <v>0</v>
      </c>
      <c r="N378">
        <f t="shared" si="44"/>
        <v>13.299999999999999</v>
      </c>
      <c r="O378">
        <f t="shared" si="45"/>
        <v>5</v>
      </c>
      <c r="P378" t="str">
        <f t="shared" si="46"/>
        <v>T2</v>
      </c>
      <c r="Q378" t="str">
        <f t="shared" si="47"/>
        <v>M5</v>
      </c>
    </row>
    <row r="379" spans="1:17" x14ac:dyDescent="0.25">
      <c r="A379" t="str">
        <f>IF(Orders!A379="","",Orders!A379)</f>
        <v>Mr Blutmund Riverhopper</v>
      </c>
      <c r="B379" s="4">
        <f>IF(Orders!B379="","",Orders!B379)</f>
        <v>390213</v>
      </c>
      <c r="C379" t="str">
        <f>IF(Orders!C379="","",Orders!C379)</f>
        <v>Tennent's Super</v>
      </c>
      <c r="D379">
        <f>IF(Orders!D379="","",Orders!D379)</f>
        <v>11</v>
      </c>
      <c r="E379" t="str">
        <f>IF(Orders!E379="","",Orders!E379)</f>
        <v/>
      </c>
      <c r="F379" t="str">
        <f t="shared" si="40"/>
        <v>Blutmund Riverhopper</v>
      </c>
      <c r="G379" t="str">
        <f t="shared" si="41"/>
        <v>BlutmundRiverhopper</v>
      </c>
      <c r="H379">
        <f>COUNTIFS(CALC_CUSTOMERS!F:F,CALC_ORDERS!G379)</f>
        <v>1</v>
      </c>
      <c r="I379" t="str">
        <f>INDEX(CALC_CUSTOMERS!D:D,MATCH(CALC_ORDERS!G379,CALC_CUSTOMERS!F:F,0))</f>
        <v>The Cheap Drum</v>
      </c>
      <c r="J379" t="str">
        <f>INDEX(CALC_CUSTOMERS!E:E,MATCH(CALC_ORDERS!G379,CALC_CUSTOMERS!F:F,0))</f>
        <v>TUCKBOROUGH</v>
      </c>
      <c r="K379">
        <f>INDEX(Beer!C:C,MATCH(CALC_ORDERS!C379,Beer!B:B,0))</f>
        <v>0.9</v>
      </c>
      <c r="L379">
        <f t="shared" si="42"/>
        <v>9.9</v>
      </c>
      <c r="M379">
        <f t="shared" si="43"/>
        <v>0</v>
      </c>
      <c r="N379">
        <f t="shared" si="44"/>
        <v>9.9</v>
      </c>
      <c r="O379">
        <f t="shared" si="45"/>
        <v>5</v>
      </c>
      <c r="P379" t="str">
        <f t="shared" si="46"/>
        <v>T2</v>
      </c>
      <c r="Q379" t="str">
        <f t="shared" si="47"/>
        <v>M5</v>
      </c>
    </row>
    <row r="380" spans="1:17" x14ac:dyDescent="0.25">
      <c r="A380" t="str">
        <f>IF(Orders!A380="","",Orders!A380)</f>
        <v>Mr Reginald Butcher</v>
      </c>
      <c r="B380" s="4">
        <f>IF(Orders!B380="","",Orders!B380)</f>
        <v>390213</v>
      </c>
      <c r="C380" t="str">
        <f>IF(Orders!C380="","",Orders!C380)</f>
        <v>Draught Bass</v>
      </c>
      <c r="D380">
        <f>IF(Orders!D380="","",Orders!D380)</f>
        <v>1</v>
      </c>
      <c r="E380" t="str">
        <f>IF(Orders!E380="","",Orders!E380)</f>
        <v/>
      </c>
      <c r="F380" t="str">
        <f t="shared" si="40"/>
        <v>Reginald Butcher</v>
      </c>
      <c r="G380" t="str">
        <f t="shared" si="41"/>
        <v>ReginaldButcher</v>
      </c>
      <c r="H380">
        <f>COUNTIFS(CALC_CUSTOMERS!F:F,CALC_ORDERS!G380)</f>
        <v>1</v>
      </c>
      <c r="I380" t="str">
        <f>INDEX(CALC_CUSTOMERS!D:D,MATCH(CALC_ORDERS!G380,CALC_CUSTOMERS!F:F,0))</f>
        <v>The Terrific Elf</v>
      </c>
      <c r="J380" t="str">
        <f>INDEX(CALC_CUSTOMERS!E:E,MATCH(CALC_ORDERS!G380,CALC_CUSTOMERS!F:F,0))</f>
        <v>HOBBITTON</v>
      </c>
      <c r="K380">
        <f>INDEX(Beer!C:C,MATCH(CALC_ORDERS!C380,Beer!B:B,0))</f>
        <v>1.2</v>
      </c>
      <c r="L380">
        <f t="shared" si="42"/>
        <v>1.2</v>
      </c>
      <c r="M380">
        <f t="shared" si="43"/>
        <v>0</v>
      </c>
      <c r="N380">
        <f t="shared" si="44"/>
        <v>1.2</v>
      </c>
      <c r="O380">
        <f t="shared" si="45"/>
        <v>5</v>
      </c>
      <c r="P380" t="str">
        <f t="shared" si="46"/>
        <v>T2</v>
      </c>
      <c r="Q380" t="str">
        <f t="shared" si="47"/>
        <v>M5</v>
      </c>
    </row>
    <row r="381" spans="1:17" x14ac:dyDescent="0.25">
      <c r="A381" t="str">
        <f>IF(Orders!A381="","",Orders!A381)</f>
        <v>Mr Walcaud Gamwich</v>
      </c>
      <c r="B381" s="4">
        <f>IF(Orders!B381="","",Orders!B381)</f>
        <v>390214</v>
      </c>
      <c r="C381" t="str">
        <f>IF(Orders!C381="","",Orders!C381)</f>
        <v>Tennent's Lager</v>
      </c>
      <c r="D381">
        <f>IF(Orders!D381="","",Orders!D381)</f>
        <v>1</v>
      </c>
      <c r="E381" t="str">
        <f>IF(Orders!E381="","",Orders!E381)</f>
        <v/>
      </c>
      <c r="F381" t="str">
        <f t="shared" si="40"/>
        <v>Walcaud Gamwich</v>
      </c>
      <c r="G381" t="str">
        <f t="shared" si="41"/>
        <v>WalcaudGamwich</v>
      </c>
      <c r="H381">
        <f>COUNTIFS(CALC_CUSTOMERS!F:F,CALC_ORDERS!G381)</f>
        <v>1</v>
      </c>
      <c r="I381" t="str">
        <f>INDEX(CALC_CUSTOMERS!D:D,MATCH(CALC_ORDERS!G381,CALC_CUSTOMERS!F:F,0))</f>
        <v>The Regular Orc Bar</v>
      </c>
      <c r="J381" t="str">
        <f>INDEX(CALC_CUSTOMERS!E:E,MATCH(CALC_ORDERS!G381,CALC_CUSTOMERS!F:F,0))</f>
        <v>HOBBITTON</v>
      </c>
      <c r="K381">
        <f>INDEX(Beer!C:C,MATCH(CALC_ORDERS!C381,Beer!B:B,0))</f>
        <v>0.8</v>
      </c>
      <c r="L381">
        <f t="shared" si="42"/>
        <v>0.8</v>
      </c>
      <c r="M381">
        <f t="shared" si="43"/>
        <v>0</v>
      </c>
      <c r="N381">
        <f t="shared" si="44"/>
        <v>0.8</v>
      </c>
      <c r="O381">
        <f t="shared" si="45"/>
        <v>5</v>
      </c>
      <c r="P381" t="str">
        <f t="shared" si="46"/>
        <v>T2</v>
      </c>
      <c r="Q381" t="str">
        <f t="shared" si="47"/>
        <v>M5</v>
      </c>
    </row>
    <row r="382" spans="1:17" x14ac:dyDescent="0.25">
      <c r="A382" t="str">
        <f>IF(Orders!A382="","",Orders!A382)</f>
        <v>Mr Syagrius North-took</v>
      </c>
      <c r="B382" s="4">
        <f>IF(Orders!B382="","",Orders!B382)</f>
        <v>390214</v>
      </c>
      <c r="C382" t="str">
        <f>IF(Orders!C382="","",Orders!C382)</f>
        <v>Boddingtons Bitter</v>
      </c>
      <c r="D382">
        <f>IF(Orders!D382="","",Orders!D382)</f>
        <v>10</v>
      </c>
      <c r="E382" t="str">
        <f>IF(Orders!E382="","",Orders!E382)</f>
        <v/>
      </c>
      <c r="F382" t="str">
        <f t="shared" si="40"/>
        <v>Syagrius North-took</v>
      </c>
      <c r="G382" t="str">
        <f t="shared" si="41"/>
        <v>SyagriusNorthtook</v>
      </c>
      <c r="H382">
        <f>COUNTIFS(CALC_CUSTOMERS!F:F,CALC_ORDERS!G382)</f>
        <v>1</v>
      </c>
      <c r="I382" t="str">
        <f>INDEX(CALC_CUSTOMERS!D:D,MATCH(CALC_ORDERS!G382,CALC_CUSTOMERS!F:F,0))</f>
        <v>The Dry Peon Bar</v>
      </c>
      <c r="J382" t="str">
        <f>INDEX(CALC_CUSTOMERS!E:E,MATCH(CALC_ORDERS!G382,CALC_CUSTOMERS!F:F,0))</f>
        <v>GREENFIELDS</v>
      </c>
      <c r="K382">
        <f>INDEX(Beer!C:C,MATCH(CALC_ORDERS!C382,Beer!B:B,0))</f>
        <v>0.8</v>
      </c>
      <c r="L382">
        <f t="shared" si="42"/>
        <v>8</v>
      </c>
      <c r="M382">
        <f t="shared" si="43"/>
        <v>0</v>
      </c>
      <c r="N382">
        <f t="shared" si="44"/>
        <v>8</v>
      </c>
      <c r="O382">
        <f t="shared" si="45"/>
        <v>5</v>
      </c>
      <c r="P382" t="str">
        <f t="shared" si="46"/>
        <v>T2</v>
      </c>
      <c r="Q382" t="str">
        <f t="shared" si="47"/>
        <v>M5</v>
      </c>
    </row>
    <row r="383" spans="1:17" x14ac:dyDescent="0.25">
      <c r="A383" t="str">
        <f>IF(Orders!A383="","",Orders!A383)</f>
        <v>Mme Suri Hornwood</v>
      </c>
      <c r="B383" s="4">
        <f>IF(Orders!B383="","",Orders!B383)</f>
        <v>390215</v>
      </c>
      <c r="C383" t="str">
        <f>IF(Orders!C383="","",Orders!C383)</f>
        <v>Hofmeister Lager</v>
      </c>
      <c r="D383">
        <f>IF(Orders!D383="","",Orders!D383)</f>
        <v>9</v>
      </c>
      <c r="E383" t="str">
        <f>IF(Orders!E383="","",Orders!E383)</f>
        <v/>
      </c>
      <c r="F383" t="str">
        <f t="shared" si="40"/>
        <v>Suri Hornwood</v>
      </c>
      <c r="G383" t="str">
        <f t="shared" si="41"/>
        <v>SuriHornwood</v>
      </c>
      <c r="H383">
        <f>COUNTIFS(CALC_CUSTOMERS!F:F,CALC_ORDERS!G383)</f>
        <v>1</v>
      </c>
      <c r="I383" t="str">
        <f>INDEX(CALC_CUSTOMERS!D:D,MATCH(CALC_ORDERS!G383,CALC_CUSTOMERS!F:F,0))</f>
        <v>The Famous Eagle Tavern</v>
      </c>
      <c r="J383" t="str">
        <f>INDEX(CALC_CUSTOMERS!E:E,MATCH(CALC_ORDERS!G383,CALC_CUSTOMERS!F:F,0))</f>
        <v>THE MARISH</v>
      </c>
      <c r="K383">
        <f>INDEX(Beer!C:C,MATCH(CALC_ORDERS!C383,Beer!B:B,0))</f>
        <v>1</v>
      </c>
      <c r="L383">
        <f t="shared" si="42"/>
        <v>9</v>
      </c>
      <c r="M383">
        <f t="shared" si="43"/>
        <v>0</v>
      </c>
      <c r="N383">
        <f t="shared" si="44"/>
        <v>9</v>
      </c>
      <c r="O383">
        <f t="shared" si="45"/>
        <v>5</v>
      </c>
      <c r="P383" t="str">
        <f t="shared" si="46"/>
        <v>T2</v>
      </c>
      <c r="Q383" t="str">
        <f t="shared" si="47"/>
        <v>M5</v>
      </c>
    </row>
    <row r="384" spans="1:17" x14ac:dyDescent="0.25">
      <c r="A384" t="str">
        <f>IF(Orders!A384="","",Orders!A384)</f>
        <v>Mme Christina Cotton</v>
      </c>
      <c r="B384" s="4">
        <f>IF(Orders!B384="","",Orders!B384)</f>
        <v>390215</v>
      </c>
      <c r="C384" t="str">
        <f>IF(Orders!C384="","",Orders!C384)</f>
        <v>Foster's Lager</v>
      </c>
      <c r="D384">
        <f>IF(Orders!D384="","",Orders!D384)</f>
        <v>16</v>
      </c>
      <c r="E384" t="str">
        <f>IF(Orders!E384="","",Orders!E384)</f>
        <v/>
      </c>
      <c r="F384" t="str">
        <f t="shared" si="40"/>
        <v>Christina Cotton</v>
      </c>
      <c r="G384" t="str">
        <f t="shared" si="41"/>
        <v>ChristinaCotton</v>
      </c>
      <c r="H384">
        <f>COUNTIFS(CALC_CUSTOMERS!F:F,CALC_ORDERS!G384)</f>
        <v>1</v>
      </c>
      <c r="I384" t="str">
        <f>INDEX(CALC_CUSTOMERS!D:D,MATCH(CALC_ORDERS!G384,CALC_CUSTOMERS!F:F,0))</f>
        <v>The Lovely Barracuda</v>
      </c>
      <c r="J384" t="str">
        <f>INDEX(CALC_CUSTOMERS!E:E,MATCH(CALC_ORDERS!G384,CALC_CUSTOMERS!F:F,0))</f>
        <v>HOBBITTON</v>
      </c>
      <c r="K384">
        <f>INDEX(Beer!C:C,MATCH(CALC_ORDERS!C384,Beer!B:B,0))</f>
        <v>0.7</v>
      </c>
      <c r="L384">
        <f t="shared" si="42"/>
        <v>11.2</v>
      </c>
      <c r="M384">
        <f t="shared" si="43"/>
        <v>0</v>
      </c>
      <c r="N384">
        <f t="shared" si="44"/>
        <v>11.2</v>
      </c>
      <c r="O384">
        <f t="shared" si="45"/>
        <v>5</v>
      </c>
      <c r="P384" t="str">
        <f t="shared" si="46"/>
        <v>T2</v>
      </c>
      <c r="Q384" t="str">
        <f t="shared" si="47"/>
        <v>M5</v>
      </c>
    </row>
    <row r="385" spans="1:17" x14ac:dyDescent="0.25">
      <c r="A385" t="str">
        <f>IF(Orders!A385="","",Orders!A385)</f>
        <v>Mr Goodwill Smallburrow</v>
      </c>
      <c r="B385" s="4">
        <f>IF(Orders!B385="","",Orders!B385)</f>
        <v>390215</v>
      </c>
      <c r="C385" t="str">
        <f>IF(Orders!C385="","",Orders!C385)</f>
        <v>McEwan's</v>
      </c>
      <c r="D385">
        <f>IF(Orders!D385="","",Orders!D385)</f>
        <v>17</v>
      </c>
      <c r="E385" t="str">
        <f>IF(Orders!E385="","",Orders!E385)</f>
        <v/>
      </c>
      <c r="F385" t="str">
        <f t="shared" si="40"/>
        <v>Goodwill Smallburrow</v>
      </c>
      <c r="G385" t="str">
        <f t="shared" si="41"/>
        <v>GoodwillSmallburrow</v>
      </c>
      <c r="H385">
        <f>COUNTIFS(CALC_CUSTOMERS!F:F,CALC_ORDERS!G385)</f>
        <v>1</v>
      </c>
      <c r="I385" t="str">
        <f>INDEX(CALC_CUSTOMERS!D:D,MATCH(CALC_ORDERS!G385,CALC_CUSTOMERS!F:F,0))</f>
        <v>The Good Vanilla Bean Pub</v>
      </c>
      <c r="J385" t="str">
        <f>INDEX(CALC_CUSTOMERS!E:E,MATCH(CALC_ORDERS!G385,CALC_CUSTOMERS!F:F,0))</f>
        <v>BRIDGEFIELDS</v>
      </c>
      <c r="K385">
        <f>INDEX(Beer!C:C,MATCH(CALC_ORDERS!C385,Beer!B:B,0))</f>
        <v>1</v>
      </c>
      <c r="L385">
        <f t="shared" si="42"/>
        <v>17</v>
      </c>
      <c r="M385">
        <f t="shared" si="43"/>
        <v>0</v>
      </c>
      <c r="N385">
        <f t="shared" si="44"/>
        <v>17</v>
      </c>
      <c r="O385">
        <f t="shared" si="45"/>
        <v>5</v>
      </c>
      <c r="P385" t="str">
        <f t="shared" si="46"/>
        <v>T2</v>
      </c>
      <c r="Q385" t="str">
        <f t="shared" si="47"/>
        <v>M5</v>
      </c>
    </row>
    <row r="386" spans="1:17" x14ac:dyDescent="0.25">
      <c r="A386" t="str">
        <f>IF(Orders!A386="","",Orders!A386)</f>
        <v>Mr Arnulf Riverhopper</v>
      </c>
      <c r="B386" s="4">
        <f>IF(Orders!B386="","",Orders!B386)</f>
        <v>390215</v>
      </c>
      <c r="C386" t="str">
        <f>IF(Orders!C386="","",Orders!C386)</f>
        <v>Mackeson Stout</v>
      </c>
      <c r="D386">
        <f>IF(Orders!D386="","",Orders!D386)</f>
        <v>20</v>
      </c>
      <c r="E386" t="str">
        <f>IF(Orders!E386="","",Orders!E386)</f>
        <v/>
      </c>
      <c r="F386" t="str">
        <f t="shared" si="40"/>
        <v>Arnulf Riverhopper</v>
      </c>
      <c r="G386" t="str">
        <f t="shared" si="41"/>
        <v>ArnulfRiverhopper</v>
      </c>
      <c r="H386">
        <f>COUNTIFS(CALC_CUSTOMERS!F:F,CALC_ORDERS!G386)</f>
        <v>1</v>
      </c>
      <c r="I386" t="str">
        <f>INDEX(CALC_CUSTOMERS!D:D,MATCH(CALC_ORDERS!G386,CALC_CUSTOMERS!F:F,0))</f>
        <v>The Sore Guitar Tavern</v>
      </c>
      <c r="J386" t="str">
        <f>INDEX(CALC_CUSTOMERS!E:E,MATCH(CALC_ORDERS!G386,CALC_CUSTOMERS!F:F,0))</f>
        <v>HOBBITTON</v>
      </c>
      <c r="K386">
        <f>INDEX(Beer!C:C,MATCH(CALC_ORDERS!C386,Beer!B:B,0))</f>
        <v>1.5</v>
      </c>
      <c r="L386">
        <f t="shared" si="42"/>
        <v>30</v>
      </c>
      <c r="M386">
        <f t="shared" si="43"/>
        <v>0</v>
      </c>
      <c r="N386">
        <f t="shared" si="44"/>
        <v>30</v>
      </c>
      <c r="O386">
        <f t="shared" si="45"/>
        <v>5</v>
      </c>
      <c r="P386" t="str">
        <f t="shared" si="46"/>
        <v>T2</v>
      </c>
      <c r="Q386" t="str">
        <f t="shared" si="47"/>
        <v>M5</v>
      </c>
    </row>
    <row r="387" spans="1:17" x14ac:dyDescent="0.25">
      <c r="A387" t="str">
        <f>IF(Orders!A387="","",Orders!A387)</f>
        <v>Mlle Alexis Greenhand</v>
      </c>
      <c r="B387" s="4">
        <f>IF(Orders!B387="","",Orders!B387)</f>
        <v>390216</v>
      </c>
      <c r="C387" t="str">
        <f>IF(Orders!C387="","",Orders!C387)</f>
        <v>Foster's Lager</v>
      </c>
      <c r="D387">
        <f>IF(Orders!D387="","",Orders!D387)</f>
        <v>7</v>
      </c>
      <c r="E387" t="str">
        <f>IF(Orders!E387="","",Orders!E387)</f>
        <v/>
      </c>
      <c r="F387" t="str">
        <f t="shared" ref="F387:F450" si="48">IF(LEFT(A387,2)="Mr",MID(A387,4,LEN(A387)-3),
IF(LEFT(A387,3)="Mme",MID(A387,5,LEN(A387)-4),
IF(LEFT(A387,4)="Mlle",MID(A387,6,LEN(A387)-5),"")))</f>
        <v>Alexis Greenhand</v>
      </c>
      <c r="G387" t="str">
        <f t="shared" ref="G387:G450" si="49">SUBSTITUTE(SUBSTITUTE(SUBSTITUTE(SUBSTITUTE(SUBSTITUTE(SUBSTITUTE(F387," ",""),"-",""),"é","e"),"ü","u"),"ï","i"),"è","e")</f>
        <v>AlexisGreenhand</v>
      </c>
      <c r="H387">
        <f>COUNTIFS(CALC_CUSTOMERS!F:F,CALC_ORDERS!G387)</f>
        <v>1</v>
      </c>
      <c r="I387" t="str">
        <f>INDEX(CALC_CUSTOMERS!D:D,MATCH(CALC_ORDERS!G387,CALC_CUSTOMERS!F:F,0))</f>
        <v>The Melting Leg Inn</v>
      </c>
      <c r="J387" t="str">
        <f>INDEX(CALC_CUSTOMERS!E:E,MATCH(CALC_ORDERS!G387,CALC_CUSTOMERS!F:F,0))</f>
        <v>BRIDGEFIELDS</v>
      </c>
      <c r="K387">
        <f>INDEX(Beer!C:C,MATCH(CALC_ORDERS!C387,Beer!B:B,0))</f>
        <v>0.7</v>
      </c>
      <c r="L387">
        <f t="shared" ref="L387:L450" si="50">K387*D387</f>
        <v>4.8999999999999995</v>
      </c>
      <c r="M387">
        <f t="shared" ref="M387:M450" si="51">IF(E387="",0,E387*L387)</f>
        <v>0</v>
      </c>
      <c r="N387">
        <f t="shared" ref="N387:N450" si="52">L387-M387</f>
        <v>4.8999999999999995</v>
      </c>
      <c r="O387">
        <f t="shared" ref="O387:O450" si="53">MONTH(B387)</f>
        <v>5</v>
      </c>
      <c r="P387" t="str">
        <f t="shared" ref="P387:P450" si="54">IF(AND(O387&gt;0,O387&lt;4),"T1",
IF(AND(O387&gt;3,O387&lt;7),"T2",
IF(AND(O387&gt;6,O387&lt;10),"T3",
IF(AND(O387&gt;9,O387&lt;13),"T4","erreur"))))</f>
        <v>T2</v>
      </c>
      <c r="Q387" t="str">
        <f t="shared" ref="Q387:Q450" si="55">"M"&amp;O387</f>
        <v>M5</v>
      </c>
    </row>
    <row r="388" spans="1:17" x14ac:dyDescent="0.25">
      <c r="A388" t="str">
        <f>IF(Orders!A388="","",Orders!A388)</f>
        <v>Mme Alpaïde Galpsi</v>
      </c>
      <c r="B388" s="4">
        <f>IF(Orders!B388="","",Orders!B388)</f>
        <v>390216</v>
      </c>
      <c r="C388" t="str">
        <f>IF(Orders!C388="","",Orders!C388)</f>
        <v>Boddingtons Bitter</v>
      </c>
      <c r="D388">
        <f>IF(Orders!D388="","",Orders!D388)</f>
        <v>1</v>
      </c>
      <c r="E388" t="str">
        <f>IF(Orders!E388="","",Orders!E388)</f>
        <v/>
      </c>
      <c r="F388" t="str">
        <f t="shared" si="48"/>
        <v>Alpaïde Galpsi</v>
      </c>
      <c r="G388" t="str">
        <f t="shared" si="49"/>
        <v>AlpaideGalpsi</v>
      </c>
      <c r="H388">
        <f>COUNTIFS(CALC_CUSTOMERS!F:F,CALC_ORDERS!G388)</f>
        <v>1</v>
      </c>
      <c r="I388" t="str">
        <f>INDEX(CALC_CUSTOMERS!D:D,MATCH(CALC_ORDERS!G388,CALC_CUSTOMERS!F:F,0))</f>
        <v>The Jealous Elf Bar</v>
      </c>
      <c r="J388" t="str">
        <f>INDEX(CALC_CUSTOMERS!E:E,MATCH(CALC_ORDERS!G388,CALC_CUSTOMERS!F:F,0))</f>
        <v>BRIDGEFIELDS</v>
      </c>
      <c r="K388">
        <f>INDEX(Beer!C:C,MATCH(CALC_ORDERS!C388,Beer!B:B,0))</f>
        <v>0.8</v>
      </c>
      <c r="L388">
        <f t="shared" si="50"/>
        <v>0.8</v>
      </c>
      <c r="M388">
        <f t="shared" si="51"/>
        <v>0</v>
      </c>
      <c r="N388">
        <f t="shared" si="52"/>
        <v>0.8</v>
      </c>
      <c r="O388">
        <f t="shared" si="53"/>
        <v>5</v>
      </c>
      <c r="P388" t="str">
        <f t="shared" si="54"/>
        <v>T2</v>
      </c>
      <c r="Q388" t="str">
        <f t="shared" si="55"/>
        <v>M5</v>
      </c>
    </row>
    <row r="389" spans="1:17" x14ac:dyDescent="0.25">
      <c r="A389" t="str">
        <f>IF(Orders!A389="","",Orders!A389)</f>
        <v>Mr Einhard Tinyfoot</v>
      </c>
      <c r="B389" s="4">
        <f>IF(Orders!B389="","",Orders!B389)</f>
        <v>390216</v>
      </c>
      <c r="C389" t="str">
        <f>IF(Orders!C389="","",Orders!C389)</f>
        <v>McEwan's</v>
      </c>
      <c r="D389">
        <f>IF(Orders!D389="","",Orders!D389)</f>
        <v>4</v>
      </c>
      <c r="E389" t="str">
        <f>IF(Orders!E389="","",Orders!E389)</f>
        <v/>
      </c>
      <c r="F389" t="str">
        <f t="shared" si="48"/>
        <v>Einhard Tinyfoot</v>
      </c>
      <c r="G389" t="str">
        <f t="shared" si="49"/>
        <v>EinhardTinyfoot</v>
      </c>
      <c r="H389">
        <f>COUNTIFS(CALC_CUSTOMERS!F:F,CALC_ORDERS!G389)</f>
        <v>1</v>
      </c>
      <c r="I389" t="str">
        <f>INDEX(CALC_CUSTOMERS!D:D,MATCH(CALC_ORDERS!G389,CALC_CUSTOMERS!F:F,0))</f>
        <v>The Flashy Bells Bar</v>
      </c>
      <c r="J389" t="str">
        <f>INDEX(CALC_CUSTOMERS!E:E,MATCH(CALC_ORDERS!G389,CALC_CUSTOMERS!F:F,0))</f>
        <v>TUCKBOROUGH</v>
      </c>
      <c r="K389">
        <f>INDEX(Beer!C:C,MATCH(CALC_ORDERS!C389,Beer!B:B,0))</f>
        <v>1</v>
      </c>
      <c r="L389">
        <f t="shared" si="50"/>
        <v>4</v>
      </c>
      <c r="M389">
        <f t="shared" si="51"/>
        <v>0</v>
      </c>
      <c r="N389">
        <f t="shared" si="52"/>
        <v>4</v>
      </c>
      <c r="O389">
        <f t="shared" si="53"/>
        <v>5</v>
      </c>
      <c r="P389" t="str">
        <f t="shared" si="54"/>
        <v>T2</v>
      </c>
      <c r="Q389" t="str">
        <f t="shared" si="55"/>
        <v>M5</v>
      </c>
    </row>
    <row r="390" spans="1:17" x14ac:dyDescent="0.25">
      <c r="A390" t="str">
        <f>IF(Orders!A390="","",Orders!A390)</f>
        <v>Mr Remacle Bramblethorn</v>
      </c>
      <c r="B390" s="4">
        <f>IF(Orders!B390="","",Orders!B390)</f>
        <v>390217</v>
      </c>
      <c r="C390" t="str">
        <f>IF(Orders!C390="","",Orders!C390)</f>
        <v>Hofmeister Lager</v>
      </c>
      <c r="D390">
        <f>IF(Orders!D390="","",Orders!D390)</f>
        <v>15</v>
      </c>
      <c r="E390" t="str">
        <f>IF(Orders!E390="","",Orders!E390)</f>
        <v/>
      </c>
      <c r="F390" t="str">
        <f t="shared" si="48"/>
        <v>Remacle Bramblethorn</v>
      </c>
      <c r="G390" t="str">
        <f t="shared" si="49"/>
        <v>RemacleBramblethorn</v>
      </c>
      <c r="H390">
        <f>COUNTIFS(CALC_CUSTOMERS!F:F,CALC_ORDERS!G390)</f>
        <v>1</v>
      </c>
      <c r="I390" t="str">
        <f>INDEX(CALC_CUSTOMERS!D:D,MATCH(CALC_ORDERS!G390,CALC_CUSTOMERS!F:F,0))</f>
        <v>The Super Hamsters</v>
      </c>
      <c r="J390" t="str">
        <f>INDEX(CALC_CUSTOMERS!E:E,MATCH(CALC_ORDERS!G390,CALC_CUSTOMERS!F:F,0))</f>
        <v>GREENFIELDS</v>
      </c>
      <c r="K390">
        <f>INDEX(Beer!C:C,MATCH(CALC_ORDERS!C390,Beer!B:B,0))</f>
        <v>1</v>
      </c>
      <c r="L390">
        <f t="shared" si="50"/>
        <v>15</v>
      </c>
      <c r="M390">
        <f t="shared" si="51"/>
        <v>0</v>
      </c>
      <c r="N390">
        <f t="shared" si="52"/>
        <v>15</v>
      </c>
      <c r="O390">
        <f t="shared" si="53"/>
        <v>5</v>
      </c>
      <c r="P390" t="str">
        <f t="shared" si="54"/>
        <v>T2</v>
      </c>
      <c r="Q390" t="str">
        <f t="shared" si="55"/>
        <v>M5</v>
      </c>
    </row>
    <row r="391" spans="1:17" x14ac:dyDescent="0.25">
      <c r="A391" t="str">
        <f>IF(Orders!A391="","",Orders!A391)</f>
        <v>Mme Elizabeth Whitbottom</v>
      </c>
      <c r="B391" s="4">
        <f>IF(Orders!B391="","",Orders!B391)</f>
        <v>390217</v>
      </c>
      <c r="C391" t="str">
        <f>IF(Orders!C391="","",Orders!C391)</f>
        <v>Tennent's Super</v>
      </c>
      <c r="D391">
        <f>IF(Orders!D391="","",Orders!D391)</f>
        <v>12</v>
      </c>
      <c r="E391" t="str">
        <f>IF(Orders!E391="","",Orders!E391)</f>
        <v/>
      </c>
      <c r="F391" t="str">
        <f t="shared" si="48"/>
        <v>Elizabeth Whitbottom</v>
      </c>
      <c r="G391" t="str">
        <f t="shared" si="49"/>
        <v>ElizabethWhitbottom</v>
      </c>
      <c r="H391">
        <f>COUNTIFS(CALC_CUSTOMERS!F:F,CALC_ORDERS!G391)</f>
        <v>1</v>
      </c>
      <c r="I391" t="str">
        <f>INDEX(CALC_CUSTOMERS!D:D,MATCH(CALC_ORDERS!G391,CALC_CUSTOMERS!F:F,0))</f>
        <v>The Short Tower Bar</v>
      </c>
      <c r="J391" t="str">
        <f>INDEX(CALC_CUSTOMERS!E:E,MATCH(CALC_ORDERS!G391,CALC_CUSTOMERS!F:F,0))</f>
        <v>HOBBITTON</v>
      </c>
      <c r="K391">
        <f>INDEX(Beer!C:C,MATCH(CALC_ORDERS!C391,Beer!B:B,0))</f>
        <v>0.9</v>
      </c>
      <c r="L391">
        <f t="shared" si="50"/>
        <v>10.8</v>
      </c>
      <c r="M391">
        <f t="shared" si="51"/>
        <v>0</v>
      </c>
      <c r="N391">
        <f t="shared" si="52"/>
        <v>10.8</v>
      </c>
      <c r="O391">
        <f t="shared" si="53"/>
        <v>5</v>
      </c>
      <c r="P391" t="str">
        <f t="shared" si="54"/>
        <v>T2</v>
      </c>
      <c r="Q391" t="str">
        <f t="shared" si="55"/>
        <v>M5</v>
      </c>
    </row>
    <row r="392" spans="1:17" x14ac:dyDescent="0.25">
      <c r="A392" t="str">
        <f>IF(Orders!A392="","",Orders!A392)</f>
        <v>Mr Goodwill Smallburrow</v>
      </c>
      <c r="B392" s="4">
        <f>IF(Orders!B392="","",Orders!B392)</f>
        <v>390218</v>
      </c>
      <c r="C392" t="str">
        <f>IF(Orders!C392="","",Orders!C392)</f>
        <v>Mackeson Stout</v>
      </c>
      <c r="D392">
        <f>IF(Orders!D392="","",Orders!D392)</f>
        <v>20</v>
      </c>
      <c r="E392" t="str">
        <f>IF(Orders!E392="","",Orders!E392)</f>
        <v/>
      </c>
      <c r="F392" t="str">
        <f t="shared" si="48"/>
        <v>Goodwill Smallburrow</v>
      </c>
      <c r="G392" t="str">
        <f t="shared" si="49"/>
        <v>GoodwillSmallburrow</v>
      </c>
      <c r="H392">
        <f>COUNTIFS(CALC_CUSTOMERS!F:F,CALC_ORDERS!G392)</f>
        <v>1</v>
      </c>
      <c r="I392" t="str">
        <f>INDEX(CALC_CUSTOMERS!D:D,MATCH(CALC_ORDERS!G392,CALC_CUSTOMERS!F:F,0))</f>
        <v>The Good Vanilla Bean Pub</v>
      </c>
      <c r="J392" t="str">
        <f>INDEX(CALC_CUSTOMERS!E:E,MATCH(CALC_ORDERS!G392,CALC_CUSTOMERS!F:F,0))</f>
        <v>BRIDGEFIELDS</v>
      </c>
      <c r="K392">
        <f>INDEX(Beer!C:C,MATCH(CALC_ORDERS!C392,Beer!B:B,0))</f>
        <v>1.5</v>
      </c>
      <c r="L392">
        <f t="shared" si="50"/>
        <v>30</v>
      </c>
      <c r="M392">
        <f t="shared" si="51"/>
        <v>0</v>
      </c>
      <c r="N392">
        <f t="shared" si="52"/>
        <v>30</v>
      </c>
      <c r="O392">
        <f t="shared" si="53"/>
        <v>5</v>
      </c>
      <c r="P392" t="str">
        <f t="shared" si="54"/>
        <v>T2</v>
      </c>
      <c r="Q392" t="str">
        <f t="shared" si="55"/>
        <v>M5</v>
      </c>
    </row>
    <row r="393" spans="1:17" x14ac:dyDescent="0.25">
      <c r="A393" t="str">
        <f>IF(Orders!A393="","",Orders!A393)</f>
        <v>Mr Philibert Proudmead</v>
      </c>
      <c r="B393" s="4">
        <f>IF(Orders!B393="","",Orders!B393)</f>
        <v>390218</v>
      </c>
      <c r="C393" t="str">
        <f>IF(Orders!C393="","",Orders!C393)</f>
        <v>Newcastle Brown Ale</v>
      </c>
      <c r="D393">
        <f>IF(Orders!D393="","",Orders!D393)</f>
        <v>3</v>
      </c>
      <c r="E393" t="str">
        <f>IF(Orders!E393="","",Orders!E393)</f>
        <v/>
      </c>
      <c r="F393" t="str">
        <f t="shared" si="48"/>
        <v>Philibert Proudmead</v>
      </c>
      <c r="G393" t="str">
        <f t="shared" si="49"/>
        <v>PhilibertProudmead</v>
      </c>
      <c r="H393">
        <f>COUNTIFS(CALC_CUSTOMERS!F:F,CALC_ORDERS!G393)</f>
        <v>1</v>
      </c>
      <c r="I393" t="str">
        <f>INDEX(CALC_CUSTOMERS!D:D,MATCH(CALC_ORDERS!G393,CALC_CUSTOMERS!F:F,0))</f>
        <v>The Bored Puppy Tavern</v>
      </c>
      <c r="J393" t="str">
        <f>INDEX(CALC_CUSTOMERS!E:E,MATCH(CALC_ORDERS!G393,CALC_CUSTOMERS!F:F,0))</f>
        <v>HOBBITTON</v>
      </c>
      <c r="K393">
        <f>INDEX(Beer!C:C,MATCH(CALC_ORDERS!C393,Beer!B:B,0))</f>
        <v>1</v>
      </c>
      <c r="L393">
        <f t="shared" si="50"/>
        <v>3</v>
      </c>
      <c r="M393">
        <f t="shared" si="51"/>
        <v>0</v>
      </c>
      <c r="N393">
        <f t="shared" si="52"/>
        <v>3</v>
      </c>
      <c r="O393">
        <f t="shared" si="53"/>
        <v>5</v>
      </c>
      <c r="P393" t="str">
        <f t="shared" si="54"/>
        <v>T2</v>
      </c>
      <c r="Q393" t="str">
        <f t="shared" si="55"/>
        <v>M5</v>
      </c>
    </row>
    <row r="394" spans="1:17" x14ac:dyDescent="0.25">
      <c r="A394" t="str">
        <f>IF(Orders!A394="","",Orders!A394)</f>
        <v>Mme Adele Goodchild</v>
      </c>
      <c r="B394" s="4">
        <f>IF(Orders!B394="","",Orders!B394)</f>
        <v>390218</v>
      </c>
      <c r="C394" t="str">
        <f>IF(Orders!C394="","",Orders!C394)</f>
        <v>Old Speckled Hen</v>
      </c>
      <c r="D394">
        <f>IF(Orders!D394="","",Orders!D394)</f>
        <v>2</v>
      </c>
      <c r="E394" t="str">
        <f>IF(Orders!E394="","",Orders!E394)</f>
        <v/>
      </c>
      <c r="F394" t="str">
        <f t="shared" si="48"/>
        <v>Adele Goodchild</v>
      </c>
      <c r="G394" t="str">
        <f t="shared" si="49"/>
        <v>AdeleGoodchild</v>
      </c>
      <c r="H394">
        <f>COUNTIFS(CALC_CUSTOMERS!F:F,CALC_ORDERS!G394)</f>
        <v>1</v>
      </c>
      <c r="I394" t="str">
        <f>INDEX(CALC_CUSTOMERS!D:D,MATCH(CALC_ORDERS!G394,CALC_CUSTOMERS!F:F,0))</f>
        <v>The Fiery Ants Inn</v>
      </c>
      <c r="J394" t="str">
        <f>INDEX(CALC_CUSTOMERS!E:E,MATCH(CALC_ORDERS!G394,CALC_CUSTOMERS!F:F,0))</f>
        <v>GREEN HILL COUNTRY</v>
      </c>
      <c r="K394">
        <f>INDEX(Beer!C:C,MATCH(CALC_ORDERS!C394,Beer!B:B,0))</f>
        <v>1.1000000000000001</v>
      </c>
      <c r="L394">
        <f t="shared" si="50"/>
        <v>2.2000000000000002</v>
      </c>
      <c r="M394">
        <f t="shared" si="51"/>
        <v>0</v>
      </c>
      <c r="N394">
        <f t="shared" si="52"/>
        <v>2.2000000000000002</v>
      </c>
      <c r="O394">
        <f t="shared" si="53"/>
        <v>5</v>
      </c>
      <c r="P394" t="str">
        <f t="shared" si="54"/>
        <v>T2</v>
      </c>
      <c r="Q394" t="str">
        <f t="shared" si="55"/>
        <v>M5</v>
      </c>
    </row>
    <row r="395" spans="1:17" x14ac:dyDescent="0.25">
      <c r="A395" t="str">
        <f>IF(Orders!A395="","",Orders!A395)</f>
        <v>Mme Nantechildis Silentfoot</v>
      </c>
      <c r="B395" s="4">
        <f>IF(Orders!B395="","",Orders!B395)</f>
        <v>390218</v>
      </c>
      <c r="C395" t="str">
        <f>IF(Orders!C395="","",Orders!C395)</f>
        <v>Mackeson Stout</v>
      </c>
      <c r="D395">
        <f>IF(Orders!D395="","",Orders!D395)</f>
        <v>18</v>
      </c>
      <c r="E395" t="str">
        <f>IF(Orders!E395="","",Orders!E395)</f>
        <v/>
      </c>
      <c r="F395" t="str">
        <f t="shared" si="48"/>
        <v>Nantechildis Silentfoot</v>
      </c>
      <c r="G395" t="str">
        <f t="shared" si="49"/>
        <v>NantechildisSilentfoot</v>
      </c>
      <c r="H395">
        <f>COUNTIFS(CALC_CUSTOMERS!F:F,CALC_ORDERS!G395)</f>
        <v>1</v>
      </c>
      <c r="I395" t="str">
        <f>INDEX(CALC_CUSTOMERS!D:D,MATCH(CALC_ORDERS!G395,CALC_CUSTOMERS!F:F,0))</f>
        <v>The Scattered Ingot Bar</v>
      </c>
      <c r="J395" t="str">
        <f>INDEX(CALC_CUSTOMERS!E:E,MATCH(CALC_ORDERS!G395,CALC_CUSTOMERS!F:F,0))</f>
        <v>THE HILL</v>
      </c>
      <c r="K395">
        <f>INDEX(Beer!C:C,MATCH(CALC_ORDERS!C395,Beer!B:B,0))</f>
        <v>1.5</v>
      </c>
      <c r="L395">
        <f t="shared" si="50"/>
        <v>27</v>
      </c>
      <c r="M395">
        <f t="shared" si="51"/>
        <v>0</v>
      </c>
      <c r="N395">
        <f t="shared" si="52"/>
        <v>27</v>
      </c>
      <c r="O395">
        <f t="shared" si="53"/>
        <v>5</v>
      </c>
      <c r="P395" t="str">
        <f t="shared" si="54"/>
        <v>T2</v>
      </c>
      <c r="Q395" t="str">
        <f t="shared" si="55"/>
        <v>M5</v>
      </c>
    </row>
    <row r="396" spans="1:17" x14ac:dyDescent="0.25">
      <c r="A396" t="str">
        <f>IF(Orders!A396="","",Orders!A396)</f>
        <v>Mme Cheyenne Bophin</v>
      </c>
      <c r="B396" s="4">
        <f>IF(Orders!B396="","",Orders!B396)</f>
        <v>390219</v>
      </c>
      <c r="C396" t="str">
        <f>IF(Orders!C396="","",Orders!C396)</f>
        <v>Mackeson Stout</v>
      </c>
      <c r="D396">
        <f>IF(Orders!D396="","",Orders!D396)</f>
        <v>17</v>
      </c>
      <c r="E396">
        <f>IF(Orders!E396="","",Orders!E396)</f>
        <v>0.05</v>
      </c>
      <c r="F396" t="str">
        <f t="shared" si="48"/>
        <v>Cheyenne Bophin</v>
      </c>
      <c r="G396" t="str">
        <f t="shared" si="49"/>
        <v>CheyenneBophin</v>
      </c>
      <c r="H396">
        <f>COUNTIFS(CALC_CUSTOMERS!F:F,CALC_ORDERS!G396)</f>
        <v>1</v>
      </c>
      <c r="I396" t="str">
        <f>INDEX(CALC_CUSTOMERS!D:D,MATCH(CALC_ORDERS!G396,CALC_CUSTOMERS!F:F,0))</f>
        <v>The Obnoxious Bassoon Bar</v>
      </c>
      <c r="J396" t="str">
        <f>INDEX(CALC_CUSTOMERS!E:E,MATCH(CALC_ORDERS!G396,CALC_CUSTOMERS!F:F,0))</f>
        <v>BROKENBORINGS</v>
      </c>
      <c r="K396">
        <f>INDEX(Beer!C:C,MATCH(CALC_ORDERS!C396,Beer!B:B,0))</f>
        <v>1.5</v>
      </c>
      <c r="L396">
        <f t="shared" si="50"/>
        <v>25.5</v>
      </c>
      <c r="M396">
        <f t="shared" si="51"/>
        <v>1.2750000000000001</v>
      </c>
      <c r="N396">
        <f t="shared" si="52"/>
        <v>24.225000000000001</v>
      </c>
      <c r="O396">
        <f t="shared" si="53"/>
        <v>5</v>
      </c>
      <c r="P396" t="str">
        <f t="shared" si="54"/>
        <v>T2</v>
      </c>
      <c r="Q396" t="str">
        <f t="shared" si="55"/>
        <v>M5</v>
      </c>
    </row>
    <row r="397" spans="1:17" x14ac:dyDescent="0.25">
      <c r="A397" t="str">
        <f>IF(Orders!A397="","",Orders!A397)</f>
        <v>Mr Vigor Galbassi</v>
      </c>
      <c r="B397" s="4">
        <f>IF(Orders!B397="","",Orders!B397)</f>
        <v>390220</v>
      </c>
      <c r="C397" t="str">
        <f>IF(Orders!C397="","",Orders!C397)</f>
        <v>Old Speckled Hen</v>
      </c>
      <c r="D397">
        <f>IF(Orders!D397="","",Orders!D397)</f>
        <v>20</v>
      </c>
      <c r="E397" t="str">
        <f>IF(Orders!E397="","",Orders!E397)</f>
        <v/>
      </c>
      <c r="F397" t="str">
        <f t="shared" si="48"/>
        <v>Vigor Galbassi</v>
      </c>
      <c r="G397" t="str">
        <f t="shared" si="49"/>
        <v>VigorGalbassi</v>
      </c>
      <c r="H397">
        <f>COUNTIFS(CALC_CUSTOMERS!F:F,CALC_ORDERS!G397)</f>
        <v>1</v>
      </c>
      <c r="I397" t="str">
        <f>INDEX(CALC_CUSTOMERS!D:D,MATCH(CALC_ORDERS!G397,CALC_CUSTOMERS!F:F,0))</f>
        <v>The Smiling Kangaroo Pub</v>
      </c>
      <c r="J397" t="str">
        <f>INDEX(CALC_CUSTOMERS!E:E,MATCH(CALC_ORDERS!G397,CALC_CUSTOMERS!F:F,0))</f>
        <v>LITTLE DELVING</v>
      </c>
      <c r="K397">
        <f>INDEX(Beer!C:C,MATCH(CALC_ORDERS!C397,Beer!B:B,0))</f>
        <v>1.1000000000000001</v>
      </c>
      <c r="L397">
        <f t="shared" si="50"/>
        <v>22</v>
      </c>
      <c r="M397">
        <f t="shared" si="51"/>
        <v>0</v>
      </c>
      <c r="N397">
        <f t="shared" si="52"/>
        <v>22</v>
      </c>
      <c r="O397">
        <f t="shared" si="53"/>
        <v>5</v>
      </c>
      <c r="P397" t="str">
        <f t="shared" si="54"/>
        <v>T2</v>
      </c>
      <c r="Q397" t="str">
        <f t="shared" si="55"/>
        <v>M5</v>
      </c>
    </row>
    <row r="398" spans="1:17" x14ac:dyDescent="0.25">
      <c r="A398" t="str">
        <f>IF(Orders!A398="","",Orders!A398)</f>
        <v>Mr Walcaud Gamwich</v>
      </c>
      <c r="B398" s="4">
        <f>IF(Orders!B398="","",Orders!B398)</f>
        <v>390220</v>
      </c>
      <c r="C398" t="str">
        <f>IF(Orders!C398="","",Orders!C398)</f>
        <v>Newcastle Brown Ale</v>
      </c>
      <c r="D398">
        <f>IF(Orders!D398="","",Orders!D398)</f>
        <v>4</v>
      </c>
      <c r="E398" t="str">
        <f>IF(Orders!E398="","",Orders!E398)</f>
        <v/>
      </c>
      <c r="F398" t="str">
        <f t="shared" si="48"/>
        <v>Walcaud Gamwich</v>
      </c>
      <c r="G398" t="str">
        <f t="shared" si="49"/>
        <v>WalcaudGamwich</v>
      </c>
      <c r="H398">
        <f>COUNTIFS(CALC_CUSTOMERS!F:F,CALC_ORDERS!G398)</f>
        <v>1</v>
      </c>
      <c r="I398" t="str">
        <f>INDEX(CALC_CUSTOMERS!D:D,MATCH(CALC_ORDERS!G398,CALC_CUSTOMERS!F:F,0))</f>
        <v>The Regular Orc Bar</v>
      </c>
      <c r="J398" t="str">
        <f>INDEX(CALC_CUSTOMERS!E:E,MATCH(CALC_ORDERS!G398,CALC_CUSTOMERS!F:F,0))</f>
        <v>HOBBITTON</v>
      </c>
      <c r="K398">
        <f>INDEX(Beer!C:C,MATCH(CALC_ORDERS!C398,Beer!B:B,0))</f>
        <v>1</v>
      </c>
      <c r="L398">
        <f t="shared" si="50"/>
        <v>4</v>
      </c>
      <c r="M398">
        <f t="shared" si="51"/>
        <v>0</v>
      </c>
      <c r="N398">
        <f t="shared" si="52"/>
        <v>4</v>
      </c>
      <c r="O398">
        <f t="shared" si="53"/>
        <v>5</v>
      </c>
      <c r="P398" t="str">
        <f t="shared" si="54"/>
        <v>T2</v>
      </c>
      <c r="Q398" t="str">
        <f t="shared" si="55"/>
        <v>M5</v>
      </c>
    </row>
    <row r="399" spans="1:17" x14ac:dyDescent="0.25">
      <c r="A399" t="str">
        <f>IF(Orders!A399="","",Orders!A399)</f>
        <v>Mme Christina Cotton</v>
      </c>
      <c r="B399" s="4">
        <f>IF(Orders!B399="","",Orders!B399)</f>
        <v>390220</v>
      </c>
      <c r="C399" t="str">
        <f>IF(Orders!C399="","",Orders!C399)</f>
        <v>Newcastle Brown Ale</v>
      </c>
      <c r="D399">
        <f>IF(Orders!D399="","",Orders!D399)</f>
        <v>12</v>
      </c>
      <c r="E399" t="str">
        <f>IF(Orders!E399="","",Orders!E399)</f>
        <v/>
      </c>
      <c r="F399" t="str">
        <f t="shared" si="48"/>
        <v>Christina Cotton</v>
      </c>
      <c r="G399" t="str">
        <f t="shared" si="49"/>
        <v>ChristinaCotton</v>
      </c>
      <c r="H399">
        <f>COUNTIFS(CALC_CUSTOMERS!F:F,CALC_ORDERS!G399)</f>
        <v>1</v>
      </c>
      <c r="I399" t="str">
        <f>INDEX(CALC_CUSTOMERS!D:D,MATCH(CALC_ORDERS!G399,CALC_CUSTOMERS!F:F,0))</f>
        <v>The Lovely Barracuda</v>
      </c>
      <c r="J399" t="str">
        <f>INDEX(CALC_CUSTOMERS!E:E,MATCH(CALC_ORDERS!G399,CALC_CUSTOMERS!F:F,0))</f>
        <v>HOBBITTON</v>
      </c>
      <c r="K399">
        <f>INDEX(Beer!C:C,MATCH(CALC_ORDERS!C399,Beer!B:B,0))</f>
        <v>1</v>
      </c>
      <c r="L399">
        <f t="shared" si="50"/>
        <v>12</v>
      </c>
      <c r="M399">
        <f t="shared" si="51"/>
        <v>0</v>
      </c>
      <c r="N399">
        <f t="shared" si="52"/>
        <v>12</v>
      </c>
      <c r="O399">
        <f t="shared" si="53"/>
        <v>5</v>
      </c>
      <c r="P399" t="str">
        <f t="shared" si="54"/>
        <v>T2</v>
      </c>
      <c r="Q399" t="str">
        <f t="shared" si="55"/>
        <v>M5</v>
      </c>
    </row>
    <row r="400" spans="1:17" x14ac:dyDescent="0.25">
      <c r="A400" t="str">
        <f>IF(Orders!A400="","",Orders!A400)</f>
        <v>Mlle Ryan Fallohide</v>
      </c>
      <c r="B400" s="4">
        <f>IF(Orders!B400="","",Orders!B400)</f>
        <v>390220</v>
      </c>
      <c r="C400" t="str">
        <f>IF(Orders!C400="","",Orders!C400)</f>
        <v>Boddingtons Bitter</v>
      </c>
      <c r="D400">
        <f>IF(Orders!D400="","",Orders!D400)</f>
        <v>16</v>
      </c>
      <c r="E400" t="str">
        <f>IF(Orders!E400="","",Orders!E400)</f>
        <v/>
      </c>
      <c r="F400" t="str">
        <f t="shared" si="48"/>
        <v>Ryan Fallohide</v>
      </c>
      <c r="G400" t="str">
        <f t="shared" si="49"/>
        <v>RyanFallohide</v>
      </c>
      <c r="H400">
        <f>COUNTIFS(CALC_CUSTOMERS!F:F,CALC_ORDERS!G400)</f>
        <v>1</v>
      </c>
      <c r="I400" t="str">
        <f>INDEX(CALC_CUSTOMERS!D:D,MATCH(CALC_ORDERS!G400,CALC_CUSTOMERS!F:F,0))</f>
        <v>The Next Morning Glory Tavern</v>
      </c>
      <c r="J400" t="str">
        <f>INDEX(CALC_CUSTOMERS!E:E,MATCH(CALC_ORDERS!G400,CALC_CUSTOMERS!F:F,0))</f>
        <v>HOBBITTON</v>
      </c>
      <c r="K400">
        <f>INDEX(Beer!C:C,MATCH(CALC_ORDERS!C400,Beer!B:B,0))</f>
        <v>0.8</v>
      </c>
      <c r="L400">
        <f t="shared" si="50"/>
        <v>12.8</v>
      </c>
      <c r="M400">
        <f t="shared" si="51"/>
        <v>0</v>
      </c>
      <c r="N400">
        <f t="shared" si="52"/>
        <v>12.8</v>
      </c>
      <c r="O400">
        <f t="shared" si="53"/>
        <v>5</v>
      </c>
      <c r="P400" t="str">
        <f t="shared" si="54"/>
        <v>T2</v>
      </c>
      <c r="Q400" t="str">
        <f t="shared" si="55"/>
        <v>M5</v>
      </c>
    </row>
    <row r="401" spans="1:17" x14ac:dyDescent="0.25">
      <c r="A401" t="str">
        <f>IF(Orders!A401="","",Orders!A401)</f>
        <v>Mr Ouüs Fallohide</v>
      </c>
      <c r="B401" s="4">
        <f>IF(Orders!B401="","",Orders!B401)</f>
        <v>390221</v>
      </c>
      <c r="C401" t="str">
        <f>IF(Orders!C401="","",Orders!C401)</f>
        <v>Old Speckled Hen</v>
      </c>
      <c r="D401">
        <f>IF(Orders!D401="","",Orders!D401)</f>
        <v>14</v>
      </c>
      <c r="E401" t="str">
        <f>IF(Orders!E401="","",Orders!E401)</f>
        <v/>
      </c>
      <c r="F401" t="str">
        <f t="shared" si="48"/>
        <v>Ouüs Fallohide</v>
      </c>
      <c r="G401" t="str">
        <f t="shared" si="49"/>
        <v>OuusFallohide</v>
      </c>
      <c r="H401">
        <f>COUNTIFS(CALC_CUSTOMERS!F:F,CALC_ORDERS!G401)</f>
        <v>1</v>
      </c>
      <c r="I401" t="str">
        <f>INDEX(CALC_CUSTOMERS!D:D,MATCH(CALC_ORDERS!G401,CALC_CUSTOMERS!F:F,0))</f>
        <v>The Tacky Troll</v>
      </c>
      <c r="J401" t="str">
        <f>INDEX(CALC_CUSTOMERS!E:E,MATCH(CALC_ORDERS!G401,CALC_CUSTOMERS!F:F,0))</f>
        <v>BRIDGEFIELDS</v>
      </c>
      <c r="K401">
        <f>INDEX(Beer!C:C,MATCH(CALC_ORDERS!C401,Beer!B:B,0))</f>
        <v>1.1000000000000001</v>
      </c>
      <c r="L401">
        <f t="shared" si="50"/>
        <v>15.400000000000002</v>
      </c>
      <c r="M401">
        <f t="shared" si="51"/>
        <v>0</v>
      </c>
      <c r="N401">
        <f t="shared" si="52"/>
        <v>15.400000000000002</v>
      </c>
      <c r="O401">
        <f t="shared" si="53"/>
        <v>5</v>
      </c>
      <c r="P401" t="str">
        <f t="shared" si="54"/>
        <v>T2</v>
      </c>
      <c r="Q401" t="str">
        <f t="shared" si="55"/>
        <v>M5</v>
      </c>
    </row>
    <row r="402" spans="1:17" x14ac:dyDescent="0.25">
      <c r="A402" t="str">
        <f>IF(Orders!A402="","",Orders!A402)</f>
        <v>Mme Hatilde Goodwort</v>
      </c>
      <c r="B402" s="4">
        <f>IF(Orders!B402="","",Orders!B402)</f>
        <v>390221</v>
      </c>
      <c r="C402" t="str">
        <f>IF(Orders!C402="","",Orders!C402)</f>
        <v>Tennent's Super</v>
      </c>
      <c r="D402">
        <f>IF(Orders!D402="","",Orders!D402)</f>
        <v>6</v>
      </c>
      <c r="E402" t="str">
        <f>IF(Orders!E402="","",Orders!E402)</f>
        <v/>
      </c>
      <c r="F402" t="str">
        <f t="shared" si="48"/>
        <v>Hatilde Goodwort</v>
      </c>
      <c r="G402" t="str">
        <f t="shared" si="49"/>
        <v>HatildeGoodwort</v>
      </c>
      <c r="H402">
        <f>COUNTIFS(CALC_CUSTOMERS!F:F,CALC_ORDERS!G402)</f>
        <v>1</v>
      </c>
      <c r="I402" t="str">
        <f>INDEX(CALC_CUSTOMERS!D:D,MATCH(CALC_ORDERS!G402,CALC_CUSTOMERS!F:F,0))</f>
        <v>The Intelligent Tusk Pub</v>
      </c>
      <c r="J402" t="str">
        <f>INDEX(CALC_CUSTOMERS!E:E,MATCH(CALC_ORDERS!G402,CALC_CUSTOMERS!F:F,0))</f>
        <v>BUCKLAND</v>
      </c>
      <c r="K402">
        <f>INDEX(Beer!C:C,MATCH(CALC_ORDERS!C402,Beer!B:B,0))</f>
        <v>0.9</v>
      </c>
      <c r="L402">
        <f t="shared" si="50"/>
        <v>5.4</v>
      </c>
      <c r="M402">
        <f t="shared" si="51"/>
        <v>0</v>
      </c>
      <c r="N402">
        <f t="shared" si="52"/>
        <v>5.4</v>
      </c>
      <c r="O402">
        <f t="shared" si="53"/>
        <v>5</v>
      </c>
      <c r="P402" t="str">
        <f t="shared" si="54"/>
        <v>T2</v>
      </c>
      <c r="Q402" t="str">
        <f t="shared" si="55"/>
        <v>M5</v>
      </c>
    </row>
    <row r="403" spans="1:17" x14ac:dyDescent="0.25">
      <c r="A403" t="str">
        <f>IF(Orders!A403="","",Orders!A403)</f>
        <v>Mr Bernhard Goodbody</v>
      </c>
      <c r="B403" s="4">
        <f>IF(Orders!B403="","",Orders!B403)</f>
        <v>390221</v>
      </c>
      <c r="C403" t="str">
        <f>IF(Orders!C403="","",Orders!C403)</f>
        <v>Tennent's Lager</v>
      </c>
      <c r="D403">
        <f>IF(Orders!D403="","",Orders!D403)</f>
        <v>7</v>
      </c>
      <c r="E403" t="str">
        <f>IF(Orders!E403="","",Orders!E403)</f>
        <v/>
      </c>
      <c r="F403" t="str">
        <f t="shared" si="48"/>
        <v>Bernhard Goodbody</v>
      </c>
      <c r="G403" t="str">
        <f t="shared" si="49"/>
        <v>BernhardGoodbody</v>
      </c>
      <c r="H403">
        <f>COUNTIFS(CALC_CUSTOMERS!F:F,CALC_ORDERS!G403)</f>
        <v>1</v>
      </c>
      <c r="I403" t="str">
        <f>INDEX(CALC_CUSTOMERS!D:D,MATCH(CALC_ORDERS!G403,CALC_CUSTOMERS!F:F,0))</f>
        <v>The Faint Stick</v>
      </c>
      <c r="J403" t="str">
        <f>INDEX(CALC_CUSTOMERS!E:E,MATCH(CALC_ORDERS!G403,CALC_CUSTOMERS!F:F,0))</f>
        <v>TUCKBOROUGH</v>
      </c>
      <c r="K403">
        <f>INDEX(Beer!C:C,MATCH(CALC_ORDERS!C403,Beer!B:B,0))</f>
        <v>0.8</v>
      </c>
      <c r="L403">
        <f t="shared" si="50"/>
        <v>5.6000000000000005</v>
      </c>
      <c r="M403">
        <f t="shared" si="51"/>
        <v>0</v>
      </c>
      <c r="N403">
        <f t="shared" si="52"/>
        <v>5.6000000000000005</v>
      </c>
      <c r="O403">
        <f t="shared" si="53"/>
        <v>5</v>
      </c>
      <c r="P403" t="str">
        <f t="shared" si="54"/>
        <v>T2</v>
      </c>
      <c r="Q403" t="str">
        <f t="shared" si="55"/>
        <v>M5</v>
      </c>
    </row>
    <row r="404" spans="1:17" x14ac:dyDescent="0.25">
      <c r="A404" t="str">
        <f>IF(Orders!A404="","",Orders!A404)</f>
        <v>Mr Timothy Puddifoot</v>
      </c>
      <c r="B404" s="4">
        <f>IF(Orders!B404="","",Orders!B404)</f>
        <v>390221</v>
      </c>
      <c r="C404" t="str">
        <f>IF(Orders!C404="","",Orders!C404)</f>
        <v>Tennent's Lager</v>
      </c>
      <c r="D404">
        <f>IF(Orders!D404="","",Orders!D404)</f>
        <v>18</v>
      </c>
      <c r="E404" t="str">
        <f>IF(Orders!E404="","",Orders!E404)</f>
        <v/>
      </c>
      <c r="F404" t="str">
        <f t="shared" si="48"/>
        <v>Timothy Puddifoot</v>
      </c>
      <c r="G404" t="str">
        <f t="shared" si="49"/>
        <v>TimothyPuddifoot</v>
      </c>
      <c r="H404">
        <f>COUNTIFS(CALC_CUSTOMERS!F:F,CALC_ORDERS!G404)</f>
        <v>1</v>
      </c>
      <c r="I404" t="str">
        <f>INDEX(CALC_CUSTOMERS!D:D,MATCH(CALC_ORDERS!G404,CALC_CUSTOMERS!F:F,0))</f>
        <v>The Faded Soup</v>
      </c>
      <c r="J404" t="str">
        <f>INDEX(CALC_CUSTOMERS!E:E,MATCH(CALC_ORDERS!G404,CALC_CUSTOMERS!F:F,0))</f>
        <v>HOBBITTON</v>
      </c>
      <c r="K404">
        <f>INDEX(Beer!C:C,MATCH(CALC_ORDERS!C404,Beer!B:B,0))</f>
        <v>0.8</v>
      </c>
      <c r="L404">
        <f t="shared" si="50"/>
        <v>14.4</v>
      </c>
      <c r="M404">
        <f t="shared" si="51"/>
        <v>0</v>
      </c>
      <c r="N404">
        <f t="shared" si="52"/>
        <v>14.4</v>
      </c>
      <c r="O404">
        <f t="shared" si="53"/>
        <v>5</v>
      </c>
      <c r="P404" t="str">
        <f t="shared" si="54"/>
        <v>T2</v>
      </c>
      <c r="Q404" t="str">
        <f t="shared" si="55"/>
        <v>M5</v>
      </c>
    </row>
    <row r="405" spans="1:17" x14ac:dyDescent="0.25">
      <c r="A405" t="str">
        <f>IF(Orders!A405="","",Orders!A405)</f>
        <v>Mr Gondulph Galpsi</v>
      </c>
      <c r="B405" s="4">
        <f>IF(Orders!B405="","",Orders!B405)</f>
        <v>390222</v>
      </c>
      <c r="C405" t="str">
        <f>IF(Orders!C405="","",Orders!C405)</f>
        <v>Draught Bass</v>
      </c>
      <c r="D405">
        <f>IF(Orders!D405="","",Orders!D405)</f>
        <v>18</v>
      </c>
      <c r="E405" t="str">
        <f>IF(Orders!E405="","",Orders!E405)</f>
        <v/>
      </c>
      <c r="F405" t="str">
        <f t="shared" si="48"/>
        <v>Gondulph Galpsi</v>
      </c>
      <c r="G405" t="str">
        <f t="shared" si="49"/>
        <v>GondulphGalpsi</v>
      </c>
      <c r="H405">
        <f>COUNTIFS(CALC_CUSTOMERS!F:F,CALC_ORDERS!G405)</f>
        <v>1</v>
      </c>
      <c r="I405" t="str">
        <f>INDEX(CALC_CUSTOMERS!D:D,MATCH(CALC_ORDERS!G405,CALC_CUSTOMERS!F:F,0))</f>
        <v>The Running Snake</v>
      </c>
      <c r="J405" t="str">
        <f>INDEX(CALC_CUSTOMERS!E:E,MATCH(CALC_ORDERS!G405,CALC_CUSTOMERS!F:F,0))</f>
        <v>SHIRE HOMESTEADS</v>
      </c>
      <c r="K405">
        <f>INDEX(Beer!C:C,MATCH(CALC_ORDERS!C405,Beer!B:B,0))</f>
        <v>1.2</v>
      </c>
      <c r="L405">
        <f t="shared" si="50"/>
        <v>21.599999999999998</v>
      </c>
      <c r="M405">
        <f t="shared" si="51"/>
        <v>0</v>
      </c>
      <c r="N405">
        <f t="shared" si="52"/>
        <v>21.599999999999998</v>
      </c>
      <c r="O405">
        <f t="shared" si="53"/>
        <v>5</v>
      </c>
      <c r="P405" t="str">
        <f t="shared" si="54"/>
        <v>T2</v>
      </c>
      <c r="Q405" t="str">
        <f t="shared" si="55"/>
        <v>M5</v>
      </c>
    </row>
    <row r="406" spans="1:17" x14ac:dyDescent="0.25">
      <c r="A406" t="str">
        <f>IF(Orders!A406="","",Orders!A406)</f>
        <v>Mr Milo Sackville</v>
      </c>
      <c r="B406" s="4">
        <f>IF(Orders!B406="","",Orders!B406)</f>
        <v>390222</v>
      </c>
      <c r="C406" t="str">
        <f>IF(Orders!C406="","",Orders!C406)</f>
        <v>Hofmeister Lager</v>
      </c>
      <c r="D406">
        <f>IF(Orders!D406="","",Orders!D406)</f>
        <v>14</v>
      </c>
      <c r="E406" t="str">
        <f>IF(Orders!E406="","",Orders!E406)</f>
        <v/>
      </c>
      <c r="F406" t="str">
        <f t="shared" si="48"/>
        <v>Milo Sackville</v>
      </c>
      <c r="G406" t="str">
        <f t="shared" si="49"/>
        <v>MiloSackville</v>
      </c>
      <c r="H406">
        <f>COUNTIFS(CALC_CUSTOMERS!F:F,CALC_ORDERS!G406)</f>
        <v>1</v>
      </c>
      <c r="I406" t="str">
        <f>INDEX(CALC_CUSTOMERS!D:D,MATCH(CALC_ORDERS!G406,CALC_CUSTOMERS!F:F,0))</f>
        <v>The Molten Pistachio</v>
      </c>
      <c r="J406" t="str">
        <f>INDEX(CALC_CUSTOMERS!E:E,MATCH(CALC_ORDERS!G406,CALC_CUSTOMERS!F:F,0))</f>
        <v>TUCKBOROUGH</v>
      </c>
      <c r="K406">
        <f>INDEX(Beer!C:C,MATCH(CALC_ORDERS!C406,Beer!B:B,0))</f>
        <v>1</v>
      </c>
      <c r="L406">
        <f t="shared" si="50"/>
        <v>14</v>
      </c>
      <c r="M406">
        <f t="shared" si="51"/>
        <v>0</v>
      </c>
      <c r="N406">
        <f t="shared" si="52"/>
        <v>14</v>
      </c>
      <c r="O406">
        <f t="shared" si="53"/>
        <v>5</v>
      </c>
      <c r="P406" t="str">
        <f t="shared" si="54"/>
        <v>T2</v>
      </c>
      <c r="Q406" t="str">
        <f t="shared" si="55"/>
        <v>M5</v>
      </c>
    </row>
    <row r="407" spans="1:17" x14ac:dyDescent="0.25">
      <c r="A407" t="str">
        <f>IF(Orders!A407="","",Orders!A407)</f>
        <v>Mme Ruothilde Boulderhill</v>
      </c>
      <c r="B407" s="4">
        <f>IF(Orders!B407="","",Orders!B407)</f>
        <v>390222</v>
      </c>
      <c r="C407" t="str">
        <f>IF(Orders!C407="","",Orders!C407)</f>
        <v>Tennent's Super</v>
      </c>
      <c r="D407">
        <f>IF(Orders!D407="","",Orders!D407)</f>
        <v>17</v>
      </c>
      <c r="E407" t="str">
        <f>IF(Orders!E407="","",Orders!E407)</f>
        <v/>
      </c>
      <c r="F407" t="str">
        <f t="shared" si="48"/>
        <v>Ruothilde Boulderhill</v>
      </c>
      <c r="G407" t="str">
        <f t="shared" si="49"/>
        <v>RuothildeBoulderhill</v>
      </c>
      <c r="H407">
        <f>COUNTIFS(CALC_CUSTOMERS!F:F,CALC_ORDERS!G407)</f>
        <v>1</v>
      </c>
      <c r="I407" t="str">
        <f>INDEX(CALC_CUSTOMERS!D:D,MATCH(CALC_ORDERS!G407,CALC_CUSTOMERS!F:F,0))</f>
        <v>The Careless Palm Bar</v>
      </c>
      <c r="J407" t="str">
        <f>INDEX(CALC_CUSTOMERS!E:E,MATCH(CALC_ORDERS!G407,CALC_CUSTOMERS!F:F,0))</f>
        <v>LITTLE DELVING</v>
      </c>
      <c r="K407">
        <f>INDEX(Beer!C:C,MATCH(CALC_ORDERS!C407,Beer!B:B,0))</f>
        <v>0.9</v>
      </c>
      <c r="L407">
        <f t="shared" si="50"/>
        <v>15.3</v>
      </c>
      <c r="M407">
        <f t="shared" si="51"/>
        <v>0</v>
      </c>
      <c r="N407">
        <f t="shared" si="52"/>
        <v>15.3</v>
      </c>
      <c r="O407">
        <f t="shared" si="53"/>
        <v>5</v>
      </c>
      <c r="P407" t="str">
        <f t="shared" si="54"/>
        <v>T2</v>
      </c>
      <c r="Q407" t="str">
        <f t="shared" si="55"/>
        <v>M5</v>
      </c>
    </row>
    <row r="408" spans="1:17" x14ac:dyDescent="0.25">
      <c r="A408" t="str">
        <f>IF(Orders!A408="","",Orders!A408)</f>
        <v>Mr Lambert Underburrow</v>
      </c>
      <c r="B408" s="4">
        <f>IF(Orders!B408="","",Orders!B408)</f>
        <v>390222</v>
      </c>
      <c r="C408" t="str">
        <f>IF(Orders!C408="","",Orders!C408)</f>
        <v>Hofmeister Lager</v>
      </c>
      <c r="D408">
        <f>IF(Orders!D408="","",Orders!D408)</f>
        <v>14</v>
      </c>
      <c r="E408" t="str">
        <f>IF(Orders!E408="","",Orders!E408)</f>
        <v/>
      </c>
      <c r="F408" t="str">
        <f t="shared" si="48"/>
        <v>Lambert Underburrow</v>
      </c>
      <c r="G408" t="str">
        <f t="shared" si="49"/>
        <v>LambertUnderburrow</v>
      </c>
      <c r="H408">
        <f>COUNTIFS(CALC_CUSTOMERS!F:F,CALC_ORDERS!G408)</f>
        <v>1</v>
      </c>
      <c r="I408" t="str">
        <f>INDEX(CALC_CUSTOMERS!D:D,MATCH(CALC_ORDERS!G408,CALC_CUSTOMERS!F:F,0))</f>
        <v>The Bumpy Battleaxe</v>
      </c>
      <c r="J408" t="str">
        <f>INDEX(CALC_CUSTOMERS!E:E,MATCH(CALC_ORDERS!G408,CALC_CUSTOMERS!F:F,0))</f>
        <v>BROKENBORINGS</v>
      </c>
      <c r="K408">
        <f>INDEX(Beer!C:C,MATCH(CALC_ORDERS!C408,Beer!B:B,0))</f>
        <v>1</v>
      </c>
      <c r="L408">
        <f t="shared" si="50"/>
        <v>14</v>
      </c>
      <c r="M408">
        <f t="shared" si="51"/>
        <v>0</v>
      </c>
      <c r="N408">
        <f t="shared" si="52"/>
        <v>14</v>
      </c>
      <c r="O408">
        <f t="shared" si="53"/>
        <v>5</v>
      </c>
      <c r="P408" t="str">
        <f t="shared" si="54"/>
        <v>T2</v>
      </c>
      <c r="Q408" t="str">
        <f t="shared" si="55"/>
        <v>M5</v>
      </c>
    </row>
    <row r="409" spans="1:17" x14ac:dyDescent="0.25">
      <c r="A409" t="str">
        <f>IF(Orders!A409="","",Orders!A409)</f>
        <v>Mr Philibert Proudmead</v>
      </c>
      <c r="B409" s="4">
        <f>IF(Orders!B409="","",Orders!B409)</f>
        <v>390222</v>
      </c>
      <c r="C409" t="str">
        <f>IF(Orders!C409="","",Orders!C409)</f>
        <v>Mackeson Stout</v>
      </c>
      <c r="D409">
        <f>IF(Orders!D409="","",Orders!D409)</f>
        <v>14</v>
      </c>
      <c r="E409" t="str">
        <f>IF(Orders!E409="","",Orders!E409)</f>
        <v/>
      </c>
      <c r="F409" t="str">
        <f t="shared" si="48"/>
        <v>Philibert Proudmead</v>
      </c>
      <c r="G409" t="str">
        <f t="shared" si="49"/>
        <v>PhilibertProudmead</v>
      </c>
      <c r="H409">
        <f>COUNTIFS(CALC_CUSTOMERS!F:F,CALC_ORDERS!G409)</f>
        <v>1</v>
      </c>
      <c r="I409" t="str">
        <f>INDEX(CALC_CUSTOMERS!D:D,MATCH(CALC_ORDERS!G409,CALC_CUSTOMERS!F:F,0))</f>
        <v>The Bored Puppy Tavern</v>
      </c>
      <c r="J409" t="str">
        <f>INDEX(CALC_CUSTOMERS!E:E,MATCH(CALC_ORDERS!G409,CALC_CUSTOMERS!F:F,0))</f>
        <v>HOBBITTON</v>
      </c>
      <c r="K409">
        <f>INDEX(Beer!C:C,MATCH(CALC_ORDERS!C409,Beer!B:B,0))</f>
        <v>1.5</v>
      </c>
      <c r="L409">
        <f t="shared" si="50"/>
        <v>21</v>
      </c>
      <c r="M409">
        <f t="shared" si="51"/>
        <v>0</v>
      </c>
      <c r="N409">
        <f t="shared" si="52"/>
        <v>21</v>
      </c>
      <c r="O409">
        <f t="shared" si="53"/>
        <v>5</v>
      </c>
      <c r="P409" t="str">
        <f t="shared" si="54"/>
        <v>T2</v>
      </c>
      <c r="Q409" t="str">
        <f t="shared" si="55"/>
        <v>M5</v>
      </c>
    </row>
    <row r="410" spans="1:17" x14ac:dyDescent="0.25">
      <c r="A410" t="str">
        <f>IF(Orders!A410="","",Orders!A410)</f>
        <v>Mr Theudebert Burrows</v>
      </c>
      <c r="B410" s="4">
        <f>IF(Orders!B410="","",Orders!B410)</f>
        <v>390222</v>
      </c>
      <c r="C410" t="str">
        <f>IF(Orders!C410="","",Orders!C410)</f>
        <v>McEwan's</v>
      </c>
      <c r="D410">
        <f>IF(Orders!D410="","",Orders!D410)</f>
        <v>7</v>
      </c>
      <c r="E410" t="str">
        <f>IF(Orders!E410="","",Orders!E410)</f>
        <v/>
      </c>
      <c r="F410" t="str">
        <f t="shared" si="48"/>
        <v>Theudebert Burrows</v>
      </c>
      <c r="G410" t="str">
        <f t="shared" si="49"/>
        <v>TheudebertBurrows</v>
      </c>
      <c r="H410">
        <f>COUNTIFS(CALC_CUSTOMERS!F:F,CALC_ORDERS!G410)</f>
        <v>1</v>
      </c>
      <c r="I410" t="str">
        <f>INDEX(CALC_CUSTOMERS!D:D,MATCH(CALC_ORDERS!G410,CALC_CUSTOMERS!F:F,0))</f>
        <v>The Opposite Pearl Tavern</v>
      </c>
      <c r="J410" t="str">
        <f>INDEX(CALC_CUSTOMERS!E:E,MATCH(CALC_ORDERS!G410,CALC_CUSTOMERS!F:F,0))</f>
        <v>HOBBITTON</v>
      </c>
      <c r="K410">
        <f>INDEX(Beer!C:C,MATCH(CALC_ORDERS!C410,Beer!B:B,0))</f>
        <v>1</v>
      </c>
      <c r="L410">
        <f t="shared" si="50"/>
        <v>7</v>
      </c>
      <c r="M410">
        <f t="shared" si="51"/>
        <v>0</v>
      </c>
      <c r="N410">
        <f t="shared" si="52"/>
        <v>7</v>
      </c>
      <c r="O410">
        <f t="shared" si="53"/>
        <v>5</v>
      </c>
      <c r="P410" t="str">
        <f t="shared" si="54"/>
        <v>T2</v>
      </c>
      <c r="Q410" t="str">
        <f t="shared" si="55"/>
        <v>M5</v>
      </c>
    </row>
    <row r="411" spans="1:17" x14ac:dyDescent="0.25">
      <c r="A411" t="str">
        <f>IF(Orders!A411="","",Orders!A411)</f>
        <v>Mme Suri Hornwood</v>
      </c>
      <c r="B411" s="4">
        <f>IF(Orders!B411="","",Orders!B411)</f>
        <v>390223</v>
      </c>
      <c r="C411" t="str">
        <f>IF(Orders!C411="","",Orders!C411)</f>
        <v>Tennent's Lager</v>
      </c>
      <c r="D411">
        <f>IF(Orders!D411="","",Orders!D411)</f>
        <v>9</v>
      </c>
      <c r="E411" t="str">
        <f>IF(Orders!E411="","",Orders!E411)</f>
        <v/>
      </c>
      <c r="F411" t="str">
        <f t="shared" si="48"/>
        <v>Suri Hornwood</v>
      </c>
      <c r="G411" t="str">
        <f t="shared" si="49"/>
        <v>SuriHornwood</v>
      </c>
      <c r="H411">
        <f>COUNTIFS(CALC_CUSTOMERS!F:F,CALC_ORDERS!G411)</f>
        <v>1</v>
      </c>
      <c r="I411" t="str">
        <f>INDEX(CALC_CUSTOMERS!D:D,MATCH(CALC_ORDERS!G411,CALC_CUSTOMERS!F:F,0))</f>
        <v>The Famous Eagle Tavern</v>
      </c>
      <c r="J411" t="str">
        <f>INDEX(CALC_CUSTOMERS!E:E,MATCH(CALC_ORDERS!G411,CALC_CUSTOMERS!F:F,0))</f>
        <v>THE MARISH</v>
      </c>
      <c r="K411">
        <f>INDEX(Beer!C:C,MATCH(CALC_ORDERS!C411,Beer!B:B,0))</f>
        <v>0.8</v>
      </c>
      <c r="L411">
        <f t="shared" si="50"/>
        <v>7.2</v>
      </c>
      <c r="M411">
        <f t="shared" si="51"/>
        <v>0</v>
      </c>
      <c r="N411">
        <f t="shared" si="52"/>
        <v>7.2</v>
      </c>
      <c r="O411">
        <f t="shared" si="53"/>
        <v>5</v>
      </c>
      <c r="P411" t="str">
        <f t="shared" si="54"/>
        <v>T2</v>
      </c>
      <c r="Q411" t="str">
        <f t="shared" si="55"/>
        <v>M5</v>
      </c>
    </row>
    <row r="412" spans="1:17" x14ac:dyDescent="0.25">
      <c r="A412" t="str">
        <f>IF(Orders!A412="","",Orders!A412)</f>
        <v>Mlle Darby Sandheaver</v>
      </c>
      <c r="B412" s="4">
        <f>IF(Orders!B412="","",Orders!B412)</f>
        <v>390223</v>
      </c>
      <c r="C412" t="str">
        <f>IF(Orders!C412="","",Orders!C412)</f>
        <v>Foster's Lager</v>
      </c>
      <c r="D412">
        <f>IF(Orders!D412="","",Orders!D412)</f>
        <v>8</v>
      </c>
      <c r="E412" t="str">
        <f>IF(Orders!E412="","",Orders!E412)</f>
        <v/>
      </c>
      <c r="F412" t="str">
        <f t="shared" si="48"/>
        <v>Darby Sandheaver</v>
      </c>
      <c r="G412" t="str">
        <f t="shared" si="49"/>
        <v>DarbySandheaver</v>
      </c>
      <c r="H412">
        <f>COUNTIFS(CALC_CUSTOMERS!F:F,CALC_ORDERS!G412)</f>
        <v>1</v>
      </c>
      <c r="I412" t="str">
        <f>INDEX(CALC_CUSTOMERS!D:D,MATCH(CALC_ORDERS!G412,CALC_CUSTOMERS!F:F,0))</f>
        <v>The Infamous Jester Tavern</v>
      </c>
      <c r="J412" t="str">
        <f>INDEX(CALC_CUSTOMERS!E:E,MATCH(CALC_ORDERS!G412,CALC_CUSTOMERS!F:F,0))</f>
        <v>BUCKLAND</v>
      </c>
      <c r="K412">
        <f>INDEX(Beer!C:C,MATCH(CALC_ORDERS!C412,Beer!B:B,0))</f>
        <v>0.7</v>
      </c>
      <c r="L412">
        <f t="shared" si="50"/>
        <v>5.6</v>
      </c>
      <c r="M412">
        <f t="shared" si="51"/>
        <v>0</v>
      </c>
      <c r="N412">
        <f t="shared" si="52"/>
        <v>5.6</v>
      </c>
      <c r="O412">
        <f t="shared" si="53"/>
        <v>5</v>
      </c>
      <c r="P412" t="str">
        <f t="shared" si="54"/>
        <v>T2</v>
      </c>
      <c r="Q412" t="str">
        <f t="shared" si="55"/>
        <v>M5</v>
      </c>
    </row>
    <row r="413" spans="1:17" x14ac:dyDescent="0.25">
      <c r="A413" t="str">
        <f>IF(Orders!A413="","",Orders!A413)</f>
        <v>Mr Arbogastes Whitfoot</v>
      </c>
      <c r="B413" s="4">
        <f>IF(Orders!B413="","",Orders!B413)</f>
        <v>390223</v>
      </c>
      <c r="C413" t="str">
        <f>IF(Orders!C413="","",Orders!C413)</f>
        <v>Tennent's Super</v>
      </c>
      <c r="D413">
        <f>IF(Orders!D413="","",Orders!D413)</f>
        <v>1</v>
      </c>
      <c r="E413" t="str">
        <f>IF(Orders!E413="","",Orders!E413)</f>
        <v/>
      </c>
      <c r="F413" t="str">
        <f t="shared" si="48"/>
        <v>Arbogastes Whitfoot</v>
      </c>
      <c r="G413" t="str">
        <f t="shared" si="49"/>
        <v>ArbogastesWhitfoot</v>
      </c>
      <c r="H413">
        <f>COUNTIFS(CALC_CUSTOMERS!F:F,CALC_ORDERS!G413)</f>
        <v>1</v>
      </c>
      <c r="I413" t="str">
        <f>INDEX(CALC_CUSTOMERS!D:D,MATCH(CALC_ORDERS!G413,CALC_CUSTOMERS!F:F,0))</f>
        <v>The Awesome Whale Bar</v>
      </c>
      <c r="J413" t="str">
        <f>INDEX(CALC_CUSTOMERS!E:E,MATCH(CALC_ORDERS!G413,CALC_CUSTOMERS!F:F,0))</f>
        <v>GREEN HILL COUNTRY</v>
      </c>
      <c r="K413">
        <f>INDEX(Beer!C:C,MATCH(CALC_ORDERS!C413,Beer!B:B,0))</f>
        <v>0.9</v>
      </c>
      <c r="L413">
        <f t="shared" si="50"/>
        <v>0.9</v>
      </c>
      <c r="M413">
        <f t="shared" si="51"/>
        <v>0</v>
      </c>
      <c r="N413">
        <f t="shared" si="52"/>
        <v>0.9</v>
      </c>
      <c r="O413">
        <f t="shared" si="53"/>
        <v>5</v>
      </c>
      <c r="P413" t="str">
        <f t="shared" si="54"/>
        <v>T2</v>
      </c>
      <c r="Q413" t="str">
        <f t="shared" si="55"/>
        <v>M5</v>
      </c>
    </row>
    <row r="414" spans="1:17" x14ac:dyDescent="0.25">
      <c r="A414" t="str">
        <f>IF(Orders!A414="","",Orders!A414)</f>
        <v>Mr Seredic Hayward</v>
      </c>
      <c r="B414" s="4">
        <f>IF(Orders!B414="","",Orders!B414)</f>
        <v>390223</v>
      </c>
      <c r="C414" t="str">
        <f>IF(Orders!C414="","",Orders!C414)</f>
        <v>Old Speckled Hen</v>
      </c>
      <c r="D414">
        <f>IF(Orders!D414="","",Orders!D414)</f>
        <v>2</v>
      </c>
      <c r="E414" t="str">
        <f>IF(Orders!E414="","",Orders!E414)</f>
        <v/>
      </c>
      <c r="F414" t="str">
        <f t="shared" si="48"/>
        <v>Seredic Hayward</v>
      </c>
      <c r="G414" t="str">
        <f t="shared" si="49"/>
        <v>SeredicHayward</v>
      </c>
      <c r="H414">
        <f>COUNTIFS(CALC_CUSTOMERS!F:F,CALC_ORDERS!G414)</f>
        <v>1</v>
      </c>
      <c r="I414" t="str">
        <f>INDEX(CALC_CUSTOMERS!D:D,MATCH(CALC_ORDERS!G414,CALC_CUSTOMERS!F:F,0))</f>
        <v>The Hidden Chicken Inn</v>
      </c>
      <c r="J414" t="str">
        <f>INDEX(CALC_CUSTOMERS!E:E,MATCH(CALC_ORDERS!G414,CALC_CUSTOMERS!F:F,0))</f>
        <v>GREEN HILL COUNTRY</v>
      </c>
      <c r="K414">
        <f>INDEX(Beer!C:C,MATCH(CALC_ORDERS!C414,Beer!B:B,0))</f>
        <v>1.1000000000000001</v>
      </c>
      <c r="L414">
        <f t="shared" si="50"/>
        <v>2.2000000000000002</v>
      </c>
      <c r="M414">
        <f t="shared" si="51"/>
        <v>0</v>
      </c>
      <c r="N414">
        <f t="shared" si="52"/>
        <v>2.2000000000000002</v>
      </c>
      <c r="O414">
        <f t="shared" si="53"/>
        <v>5</v>
      </c>
      <c r="P414" t="str">
        <f t="shared" si="54"/>
        <v>T2</v>
      </c>
      <c r="Q414" t="str">
        <f t="shared" si="55"/>
        <v>M5</v>
      </c>
    </row>
    <row r="415" spans="1:17" x14ac:dyDescent="0.25">
      <c r="A415" t="str">
        <f>IF(Orders!A415="","",Orders!A415)</f>
        <v xml:space="preserve">Mr Robur Gamwich </v>
      </c>
      <c r="B415" s="4">
        <f>IF(Orders!B415="","",Orders!B415)</f>
        <v>390223</v>
      </c>
      <c r="C415" t="str">
        <f>IF(Orders!C415="","",Orders!C415)</f>
        <v>Tennent's Lager</v>
      </c>
      <c r="D415">
        <f>IF(Orders!D415="","",Orders!D415)</f>
        <v>10</v>
      </c>
      <c r="E415" t="str">
        <f>IF(Orders!E415="","",Orders!E415)</f>
        <v/>
      </c>
      <c r="F415" t="str">
        <f t="shared" si="48"/>
        <v xml:space="preserve">Robur Gamwich </v>
      </c>
      <c r="G415" t="str">
        <f t="shared" si="49"/>
        <v>RoburGamwich</v>
      </c>
      <c r="H415">
        <f>COUNTIFS(CALC_CUSTOMERS!F:F,CALC_ORDERS!G415)</f>
        <v>1</v>
      </c>
      <c r="I415" t="str">
        <f>INDEX(CALC_CUSTOMERS!D:D,MATCH(CALC_ORDERS!G415,CALC_CUSTOMERS!F:F,0))</f>
        <v>The Sour Canary Tavern</v>
      </c>
      <c r="J415" t="str">
        <f>INDEX(CALC_CUSTOMERS!E:E,MATCH(CALC_ORDERS!G415,CALC_CUSTOMERS!F:F,0))</f>
        <v>BRIDGEFIELDS</v>
      </c>
      <c r="K415">
        <f>INDEX(Beer!C:C,MATCH(CALC_ORDERS!C415,Beer!B:B,0))</f>
        <v>0.8</v>
      </c>
      <c r="L415">
        <f t="shared" si="50"/>
        <v>8</v>
      </c>
      <c r="M415">
        <f t="shared" si="51"/>
        <v>0</v>
      </c>
      <c r="N415">
        <f t="shared" si="52"/>
        <v>8</v>
      </c>
      <c r="O415">
        <f t="shared" si="53"/>
        <v>5</v>
      </c>
      <c r="P415" t="str">
        <f t="shared" si="54"/>
        <v>T2</v>
      </c>
      <c r="Q415" t="str">
        <f t="shared" si="55"/>
        <v>M5</v>
      </c>
    </row>
    <row r="416" spans="1:17" x14ac:dyDescent="0.25">
      <c r="A416" t="str">
        <f>IF(Orders!A416="","",Orders!A416)</f>
        <v>Mme Gerda Bunce</v>
      </c>
      <c r="B416" s="4">
        <f>IF(Orders!B416="","",Orders!B416)</f>
        <v>390223</v>
      </c>
      <c r="C416" t="str">
        <f>IF(Orders!C416="","",Orders!C416)</f>
        <v>Hofmeister Lager</v>
      </c>
      <c r="D416">
        <f>IF(Orders!D416="","",Orders!D416)</f>
        <v>7</v>
      </c>
      <c r="E416" t="str">
        <f>IF(Orders!E416="","",Orders!E416)</f>
        <v/>
      </c>
      <c r="F416" t="str">
        <f t="shared" si="48"/>
        <v>Gerda Bunce</v>
      </c>
      <c r="G416" t="str">
        <f t="shared" si="49"/>
        <v>GerdaBunce</v>
      </c>
      <c r="H416">
        <f>COUNTIFS(CALC_CUSTOMERS!F:F,CALC_ORDERS!G416)</f>
        <v>1</v>
      </c>
      <c r="I416" t="str">
        <f>INDEX(CALC_CUSTOMERS!D:D,MATCH(CALC_ORDERS!G416,CALC_CUSTOMERS!F:F,0))</f>
        <v>The Glamorous Turtle Tavern</v>
      </c>
      <c r="J416" t="str">
        <f>INDEX(CALC_CUSTOMERS!E:E,MATCH(CALC_ORDERS!G416,CALC_CUSTOMERS!F:F,0))</f>
        <v>GREENFIELDS</v>
      </c>
      <c r="K416">
        <f>INDEX(Beer!C:C,MATCH(CALC_ORDERS!C416,Beer!B:B,0))</f>
        <v>1</v>
      </c>
      <c r="L416">
        <f t="shared" si="50"/>
        <v>7</v>
      </c>
      <c r="M416">
        <f t="shared" si="51"/>
        <v>0</v>
      </c>
      <c r="N416">
        <f t="shared" si="52"/>
        <v>7</v>
      </c>
      <c r="O416">
        <f t="shared" si="53"/>
        <v>5</v>
      </c>
      <c r="P416" t="str">
        <f t="shared" si="54"/>
        <v>T2</v>
      </c>
      <c r="Q416" t="str">
        <f t="shared" si="55"/>
        <v>M5</v>
      </c>
    </row>
    <row r="417" spans="1:17" x14ac:dyDescent="0.25">
      <c r="A417" t="str">
        <f>IF(Orders!A417="","",Orders!A417)</f>
        <v>Mr Bildad Roper</v>
      </c>
      <c r="B417" s="4">
        <f>IF(Orders!B417="","",Orders!B417)</f>
        <v>390224</v>
      </c>
      <c r="C417" t="str">
        <f>IF(Orders!C417="","",Orders!C417)</f>
        <v>Mackeson Stout</v>
      </c>
      <c r="D417">
        <f>IF(Orders!D417="","",Orders!D417)</f>
        <v>13</v>
      </c>
      <c r="E417" t="str">
        <f>IF(Orders!E417="","",Orders!E417)</f>
        <v/>
      </c>
      <c r="F417" t="str">
        <f t="shared" si="48"/>
        <v>Bildad Roper</v>
      </c>
      <c r="G417" t="str">
        <f t="shared" si="49"/>
        <v>BildadRoper</v>
      </c>
      <c r="H417">
        <f>COUNTIFS(CALC_CUSTOMERS!F:F,CALC_ORDERS!G417)</f>
        <v>1</v>
      </c>
      <c r="I417" t="str">
        <f>INDEX(CALC_CUSTOMERS!D:D,MATCH(CALC_ORDERS!G417,CALC_CUSTOMERS!F:F,0))</f>
        <v>The Melting Leader</v>
      </c>
      <c r="J417" t="str">
        <f>INDEX(CALC_CUSTOMERS!E:E,MATCH(CALC_ORDERS!G417,CALC_CUSTOMERS!F:F,0))</f>
        <v>HOBBITTON</v>
      </c>
      <c r="K417">
        <f>INDEX(Beer!C:C,MATCH(CALC_ORDERS!C417,Beer!B:B,0))</f>
        <v>1.5</v>
      </c>
      <c r="L417">
        <f t="shared" si="50"/>
        <v>19.5</v>
      </c>
      <c r="M417">
        <f t="shared" si="51"/>
        <v>0</v>
      </c>
      <c r="N417">
        <f t="shared" si="52"/>
        <v>19.5</v>
      </c>
      <c r="O417">
        <f t="shared" si="53"/>
        <v>5</v>
      </c>
      <c r="P417" t="str">
        <f t="shared" si="54"/>
        <v>T2</v>
      </c>
      <c r="Q417" t="str">
        <f t="shared" si="55"/>
        <v>M5</v>
      </c>
    </row>
    <row r="418" spans="1:17" x14ac:dyDescent="0.25">
      <c r="A418" t="str">
        <f>IF(Orders!A418="","",Orders!A418)</f>
        <v>Mme Marissa Brown</v>
      </c>
      <c r="B418" s="4">
        <f>IF(Orders!B418="","",Orders!B418)</f>
        <v>390224</v>
      </c>
      <c r="C418" t="str">
        <f>IF(Orders!C418="","",Orders!C418)</f>
        <v>Foster's Lager</v>
      </c>
      <c r="D418">
        <f>IF(Orders!D418="","",Orders!D418)</f>
        <v>16</v>
      </c>
      <c r="E418" t="str">
        <f>IF(Orders!E418="","",Orders!E418)</f>
        <v/>
      </c>
      <c r="F418" t="str">
        <f t="shared" si="48"/>
        <v>Marissa Brown</v>
      </c>
      <c r="G418" t="str">
        <f t="shared" si="49"/>
        <v>MarissaBrown</v>
      </c>
      <c r="H418">
        <f>COUNTIFS(CALC_CUSTOMERS!F:F,CALC_ORDERS!G418)</f>
        <v>1</v>
      </c>
      <c r="I418" t="str">
        <f>INDEX(CALC_CUSTOMERS!D:D,MATCH(CALC_ORDERS!G418,CALC_CUSTOMERS!F:F,0))</f>
        <v>The Russian Curry Bar</v>
      </c>
      <c r="J418" t="str">
        <f>INDEX(CALC_CUSTOMERS!E:E,MATCH(CALC_ORDERS!G418,CALC_CUSTOMERS!F:F,0))</f>
        <v>BREE</v>
      </c>
      <c r="K418">
        <f>INDEX(Beer!C:C,MATCH(CALC_ORDERS!C418,Beer!B:B,0))</f>
        <v>0.7</v>
      </c>
      <c r="L418">
        <f t="shared" si="50"/>
        <v>11.2</v>
      </c>
      <c r="M418">
        <f t="shared" si="51"/>
        <v>0</v>
      </c>
      <c r="N418">
        <f t="shared" si="52"/>
        <v>11.2</v>
      </c>
      <c r="O418">
        <f t="shared" si="53"/>
        <v>5</v>
      </c>
      <c r="P418" t="str">
        <f t="shared" si="54"/>
        <v>T2</v>
      </c>
      <c r="Q418" t="str">
        <f t="shared" si="55"/>
        <v>M5</v>
      </c>
    </row>
    <row r="419" spans="1:17" x14ac:dyDescent="0.25">
      <c r="A419" t="str">
        <f>IF(Orders!A419="","",Orders!A419)</f>
        <v>Mr Godun  Sackville</v>
      </c>
      <c r="B419" s="4">
        <f>IF(Orders!B419="","",Orders!B419)</f>
        <v>390224</v>
      </c>
      <c r="C419" t="str">
        <f>IF(Orders!C419="","",Orders!C419)</f>
        <v>Tennent's Lager</v>
      </c>
      <c r="D419">
        <f>IF(Orders!D419="","",Orders!D419)</f>
        <v>2</v>
      </c>
      <c r="E419" t="str">
        <f>IF(Orders!E419="","",Orders!E419)</f>
        <v/>
      </c>
      <c r="F419" t="str">
        <f t="shared" si="48"/>
        <v>Godun  Sackville</v>
      </c>
      <c r="G419" t="str">
        <f t="shared" si="49"/>
        <v>GodunSackville</v>
      </c>
      <c r="H419">
        <f>COUNTIFS(CALC_CUSTOMERS!F:F,CALC_ORDERS!G419)</f>
        <v>1</v>
      </c>
      <c r="I419" t="str">
        <f>INDEX(CALC_CUSTOMERS!D:D,MATCH(CALC_ORDERS!G419,CALC_CUSTOMERS!F:F,0))</f>
        <v>The Drab Mandolin Inn</v>
      </c>
      <c r="J419" t="str">
        <f>INDEX(CALC_CUSTOMERS!E:E,MATCH(CALC_ORDERS!G419,CALC_CUSTOMERS!F:F,0))</f>
        <v>THE MARISH</v>
      </c>
      <c r="K419">
        <f>INDEX(Beer!C:C,MATCH(CALC_ORDERS!C419,Beer!B:B,0))</f>
        <v>0.8</v>
      </c>
      <c r="L419">
        <f t="shared" si="50"/>
        <v>1.6</v>
      </c>
      <c r="M419">
        <f t="shared" si="51"/>
        <v>0</v>
      </c>
      <c r="N419">
        <f t="shared" si="52"/>
        <v>1.6</v>
      </c>
      <c r="O419">
        <f t="shared" si="53"/>
        <v>5</v>
      </c>
      <c r="P419" t="str">
        <f t="shared" si="54"/>
        <v>T2</v>
      </c>
      <c r="Q419" t="str">
        <f t="shared" si="55"/>
        <v>M5</v>
      </c>
    </row>
    <row r="420" spans="1:17" x14ac:dyDescent="0.25">
      <c r="A420" t="str">
        <f>IF(Orders!A420="","",Orders!A420)</f>
        <v>Mr Goodwill Smallburrow</v>
      </c>
      <c r="B420" s="4">
        <f>IF(Orders!B420="","",Orders!B420)</f>
        <v>390224</v>
      </c>
      <c r="C420" t="str">
        <f>IF(Orders!C420="","",Orders!C420)</f>
        <v>Mackeson Stout</v>
      </c>
      <c r="D420">
        <f>IF(Orders!D420="","",Orders!D420)</f>
        <v>12</v>
      </c>
      <c r="E420" t="str">
        <f>IF(Orders!E420="","",Orders!E420)</f>
        <v/>
      </c>
      <c r="F420" t="str">
        <f t="shared" si="48"/>
        <v>Goodwill Smallburrow</v>
      </c>
      <c r="G420" t="str">
        <f t="shared" si="49"/>
        <v>GoodwillSmallburrow</v>
      </c>
      <c r="H420">
        <f>COUNTIFS(CALC_CUSTOMERS!F:F,CALC_ORDERS!G420)</f>
        <v>1</v>
      </c>
      <c r="I420" t="str">
        <f>INDEX(CALC_CUSTOMERS!D:D,MATCH(CALC_ORDERS!G420,CALC_CUSTOMERS!F:F,0))</f>
        <v>The Good Vanilla Bean Pub</v>
      </c>
      <c r="J420" t="str">
        <f>INDEX(CALC_CUSTOMERS!E:E,MATCH(CALC_ORDERS!G420,CALC_CUSTOMERS!F:F,0))</f>
        <v>BRIDGEFIELDS</v>
      </c>
      <c r="K420">
        <f>INDEX(Beer!C:C,MATCH(CALC_ORDERS!C420,Beer!B:B,0))</f>
        <v>1.5</v>
      </c>
      <c r="L420">
        <f t="shared" si="50"/>
        <v>18</v>
      </c>
      <c r="M420">
        <f t="shared" si="51"/>
        <v>0</v>
      </c>
      <c r="N420">
        <f t="shared" si="52"/>
        <v>18</v>
      </c>
      <c r="O420">
        <f t="shared" si="53"/>
        <v>5</v>
      </c>
      <c r="P420" t="str">
        <f t="shared" si="54"/>
        <v>T2</v>
      </c>
      <c r="Q420" t="str">
        <f t="shared" si="55"/>
        <v>M5</v>
      </c>
    </row>
    <row r="421" spans="1:17" x14ac:dyDescent="0.25">
      <c r="A421" t="str">
        <f>IF(Orders!A421="","",Orders!A421)</f>
        <v>Mme Ruothilde Boulderhill</v>
      </c>
      <c r="B421" s="4">
        <f>IF(Orders!B421="","",Orders!B421)</f>
        <v>390225</v>
      </c>
      <c r="C421" t="str">
        <f>IF(Orders!C421="","",Orders!C421)</f>
        <v>Tennent's Lager</v>
      </c>
      <c r="D421">
        <f>IF(Orders!D421="","",Orders!D421)</f>
        <v>17</v>
      </c>
      <c r="E421" t="str">
        <f>IF(Orders!E421="","",Orders!E421)</f>
        <v/>
      </c>
      <c r="F421" t="str">
        <f t="shared" si="48"/>
        <v>Ruothilde Boulderhill</v>
      </c>
      <c r="G421" t="str">
        <f t="shared" si="49"/>
        <v>RuothildeBoulderhill</v>
      </c>
      <c r="H421">
        <f>COUNTIFS(CALC_CUSTOMERS!F:F,CALC_ORDERS!G421)</f>
        <v>1</v>
      </c>
      <c r="I421" t="str">
        <f>INDEX(CALC_CUSTOMERS!D:D,MATCH(CALC_ORDERS!G421,CALC_CUSTOMERS!F:F,0))</f>
        <v>The Careless Palm Bar</v>
      </c>
      <c r="J421" t="str">
        <f>INDEX(CALC_CUSTOMERS!E:E,MATCH(CALC_ORDERS!G421,CALC_CUSTOMERS!F:F,0))</f>
        <v>LITTLE DELVING</v>
      </c>
      <c r="K421">
        <f>INDEX(Beer!C:C,MATCH(CALC_ORDERS!C421,Beer!B:B,0))</f>
        <v>0.8</v>
      </c>
      <c r="L421">
        <f t="shared" si="50"/>
        <v>13.600000000000001</v>
      </c>
      <c r="M421">
        <f t="shared" si="51"/>
        <v>0</v>
      </c>
      <c r="N421">
        <f t="shared" si="52"/>
        <v>13.600000000000001</v>
      </c>
      <c r="O421">
        <f t="shared" si="53"/>
        <v>5</v>
      </c>
      <c r="P421" t="str">
        <f t="shared" si="54"/>
        <v>T2</v>
      </c>
      <c r="Q421" t="str">
        <f t="shared" si="55"/>
        <v>M5</v>
      </c>
    </row>
    <row r="422" spans="1:17" x14ac:dyDescent="0.25">
      <c r="A422" t="str">
        <f>IF(Orders!A422="","",Orders!A422)</f>
        <v>Mlle Cheryl Knotwise</v>
      </c>
      <c r="B422" s="4">
        <f>IF(Orders!B422="","",Orders!B422)</f>
        <v>390225</v>
      </c>
      <c r="C422" t="str">
        <f>IF(Orders!C422="","",Orders!C422)</f>
        <v>Hofmeister Lager</v>
      </c>
      <c r="D422">
        <f>IF(Orders!D422="","",Orders!D422)</f>
        <v>7</v>
      </c>
      <c r="E422" t="str">
        <f>IF(Orders!E422="","",Orders!E422)</f>
        <v/>
      </c>
      <c r="F422" t="str">
        <f t="shared" si="48"/>
        <v>Cheryl Knotwise</v>
      </c>
      <c r="G422" t="str">
        <f t="shared" si="49"/>
        <v>CherylKnotwise</v>
      </c>
      <c r="H422">
        <f>COUNTIFS(CALC_CUSTOMERS!F:F,CALC_ORDERS!G422)</f>
        <v>1</v>
      </c>
      <c r="I422" t="str">
        <f>INDEX(CALC_CUSTOMERS!D:D,MATCH(CALC_ORDERS!G422,CALC_CUSTOMERS!F:F,0))</f>
        <v>The Excited Glass Tavern</v>
      </c>
      <c r="J422" t="str">
        <f>INDEX(CALC_CUSTOMERS!E:E,MATCH(CALC_ORDERS!G422,CALC_CUSTOMERS!F:F,0))</f>
        <v>BUCKLAND</v>
      </c>
      <c r="K422">
        <f>INDEX(Beer!C:C,MATCH(CALC_ORDERS!C422,Beer!B:B,0))</f>
        <v>1</v>
      </c>
      <c r="L422">
        <f t="shared" si="50"/>
        <v>7</v>
      </c>
      <c r="M422">
        <f t="shared" si="51"/>
        <v>0</v>
      </c>
      <c r="N422">
        <f t="shared" si="52"/>
        <v>7</v>
      </c>
      <c r="O422">
        <f t="shared" si="53"/>
        <v>5</v>
      </c>
      <c r="P422" t="str">
        <f t="shared" si="54"/>
        <v>T2</v>
      </c>
      <c r="Q422" t="str">
        <f t="shared" si="55"/>
        <v>M5</v>
      </c>
    </row>
    <row r="423" spans="1:17" x14ac:dyDescent="0.25">
      <c r="A423" t="str">
        <f>IF(Orders!A423="","",Orders!A423)</f>
        <v>Mr Adalolf Lothran</v>
      </c>
      <c r="B423" s="4">
        <f>IF(Orders!B423="","",Orders!B423)</f>
        <v>390226</v>
      </c>
      <c r="C423" t="str">
        <f>IF(Orders!C423="","",Orders!C423)</f>
        <v>Tennent's Lager</v>
      </c>
      <c r="D423">
        <f>IF(Orders!D423="","",Orders!D423)</f>
        <v>8</v>
      </c>
      <c r="E423" t="str">
        <f>IF(Orders!E423="","",Orders!E423)</f>
        <v/>
      </c>
      <c r="F423" t="str">
        <f t="shared" si="48"/>
        <v>Adalolf Lothran</v>
      </c>
      <c r="G423" t="str">
        <f t="shared" si="49"/>
        <v>AdalolfLothran</v>
      </c>
      <c r="H423">
        <f>COUNTIFS(CALC_CUSTOMERS!F:F,CALC_ORDERS!G423)</f>
        <v>1</v>
      </c>
      <c r="I423" t="str">
        <f>INDEX(CALC_CUSTOMERS!D:D,MATCH(CALC_ORDERS!G423,CALC_CUSTOMERS!F:F,0))</f>
        <v>The Infamous Rat Tavern</v>
      </c>
      <c r="J423" t="str">
        <f>INDEX(CALC_CUSTOMERS!E:E,MATCH(CALC_ORDERS!G423,CALC_CUSTOMERS!F:F,0))</f>
        <v>BREE</v>
      </c>
      <c r="K423">
        <f>INDEX(Beer!C:C,MATCH(CALC_ORDERS!C423,Beer!B:B,0))</f>
        <v>0.8</v>
      </c>
      <c r="L423">
        <f t="shared" si="50"/>
        <v>6.4</v>
      </c>
      <c r="M423">
        <f t="shared" si="51"/>
        <v>0</v>
      </c>
      <c r="N423">
        <f t="shared" si="52"/>
        <v>6.4</v>
      </c>
      <c r="O423">
        <f t="shared" si="53"/>
        <v>5</v>
      </c>
      <c r="P423" t="str">
        <f t="shared" si="54"/>
        <v>T2</v>
      </c>
      <c r="Q423" t="str">
        <f t="shared" si="55"/>
        <v>M5</v>
      </c>
    </row>
    <row r="424" spans="1:17" x14ac:dyDescent="0.25">
      <c r="A424" t="str">
        <f>IF(Orders!A424="","",Orders!A424)</f>
        <v>Mlle Gunza Silentfoot</v>
      </c>
      <c r="B424" s="4">
        <f>IF(Orders!B424="","",Orders!B424)</f>
        <v>390226</v>
      </c>
      <c r="C424" t="str">
        <f>IF(Orders!C424="","",Orders!C424)</f>
        <v>Newcastle Brown Ale</v>
      </c>
      <c r="D424">
        <f>IF(Orders!D424="","",Orders!D424)</f>
        <v>16</v>
      </c>
      <c r="E424" t="str">
        <f>IF(Orders!E424="","",Orders!E424)</f>
        <v/>
      </c>
      <c r="F424" t="str">
        <f t="shared" si="48"/>
        <v>Gunza Silentfoot</v>
      </c>
      <c r="G424" t="str">
        <f t="shared" si="49"/>
        <v>GunzaSilentfoot</v>
      </c>
      <c r="H424">
        <f>COUNTIFS(CALC_CUSTOMERS!F:F,CALC_ORDERS!G424)</f>
        <v>1</v>
      </c>
      <c r="I424" t="str">
        <f>INDEX(CALC_CUSTOMERS!D:D,MATCH(CALC_ORDERS!G424,CALC_CUSTOMERS!F:F,0))</f>
        <v>The Whimsical Baker Inn</v>
      </c>
      <c r="J424" t="str">
        <f>INDEX(CALC_CUSTOMERS!E:E,MATCH(CALC_ORDERS!G424,CALC_CUSTOMERS!F:F,0))</f>
        <v>BROKENBORINGS</v>
      </c>
      <c r="K424">
        <f>INDEX(Beer!C:C,MATCH(CALC_ORDERS!C424,Beer!B:B,0))</f>
        <v>1</v>
      </c>
      <c r="L424">
        <f t="shared" si="50"/>
        <v>16</v>
      </c>
      <c r="M424">
        <f t="shared" si="51"/>
        <v>0</v>
      </c>
      <c r="N424">
        <f t="shared" si="52"/>
        <v>16</v>
      </c>
      <c r="O424">
        <f t="shared" si="53"/>
        <v>5</v>
      </c>
      <c r="P424" t="str">
        <f t="shared" si="54"/>
        <v>T2</v>
      </c>
      <c r="Q424" t="str">
        <f t="shared" si="55"/>
        <v>M5</v>
      </c>
    </row>
    <row r="425" spans="1:17" x14ac:dyDescent="0.25">
      <c r="A425" t="str">
        <f>IF(Orders!A425="","",Orders!A425)</f>
        <v>Mme Monica Bramblethorn</v>
      </c>
      <c r="B425" s="4">
        <f>IF(Orders!B425="","",Orders!B425)</f>
        <v>390226</v>
      </c>
      <c r="C425" t="str">
        <f>IF(Orders!C425="","",Orders!C425)</f>
        <v>Tennent's Super</v>
      </c>
      <c r="D425">
        <f>IF(Orders!D425="","",Orders!D425)</f>
        <v>7</v>
      </c>
      <c r="E425" t="str">
        <f>IF(Orders!E425="","",Orders!E425)</f>
        <v/>
      </c>
      <c r="F425" t="str">
        <f t="shared" si="48"/>
        <v>Monica Bramblethorn</v>
      </c>
      <c r="G425" t="str">
        <f t="shared" si="49"/>
        <v>MonicaBramblethorn</v>
      </c>
      <c r="H425">
        <f>COUNTIFS(CALC_CUSTOMERS!F:F,CALC_ORDERS!G425)</f>
        <v>1</v>
      </c>
      <c r="I425" t="str">
        <f>INDEX(CALC_CUSTOMERS!D:D,MATCH(CALC_ORDERS!G425,CALC_CUSTOMERS!F:F,0))</f>
        <v>The Infamous Skunk Bar</v>
      </c>
      <c r="J425" t="str">
        <f>INDEX(CALC_CUSTOMERS!E:E,MATCH(CALC_ORDERS!G425,CALC_CUSTOMERS!F:F,0))</f>
        <v>LITTLE DELVING</v>
      </c>
      <c r="K425">
        <f>INDEX(Beer!C:C,MATCH(CALC_ORDERS!C425,Beer!B:B,0))</f>
        <v>0.9</v>
      </c>
      <c r="L425">
        <f t="shared" si="50"/>
        <v>6.3</v>
      </c>
      <c r="M425">
        <f t="shared" si="51"/>
        <v>0</v>
      </c>
      <c r="N425">
        <f t="shared" si="52"/>
        <v>6.3</v>
      </c>
      <c r="O425">
        <f t="shared" si="53"/>
        <v>5</v>
      </c>
      <c r="P425" t="str">
        <f t="shared" si="54"/>
        <v>T2</v>
      </c>
      <c r="Q425" t="str">
        <f t="shared" si="55"/>
        <v>M5</v>
      </c>
    </row>
    <row r="426" spans="1:17" x14ac:dyDescent="0.25">
      <c r="A426" t="str">
        <f>IF(Orders!A426="","",Orders!A426)</f>
        <v>Mme Goiswinth North-took</v>
      </c>
      <c r="B426" s="4">
        <f>IF(Orders!B426="","",Orders!B426)</f>
        <v>390226</v>
      </c>
      <c r="C426" t="str">
        <f>IF(Orders!C426="","",Orders!C426)</f>
        <v>Tennent's Super</v>
      </c>
      <c r="D426">
        <f>IF(Orders!D426="","",Orders!D426)</f>
        <v>13</v>
      </c>
      <c r="E426" t="str">
        <f>IF(Orders!E426="","",Orders!E426)</f>
        <v/>
      </c>
      <c r="F426" t="str">
        <f t="shared" si="48"/>
        <v>Goiswinth North-took</v>
      </c>
      <c r="G426" t="str">
        <f t="shared" si="49"/>
        <v>GoiswinthNorthtook</v>
      </c>
      <c r="H426">
        <f>COUNTIFS(CALC_CUSTOMERS!F:F,CALC_ORDERS!G426)</f>
        <v>1</v>
      </c>
      <c r="I426" t="str">
        <f>INDEX(CALC_CUSTOMERS!D:D,MATCH(CALC_ORDERS!G426,CALC_CUSTOMERS!F:F,0))</f>
        <v>The Tricky Bats</v>
      </c>
      <c r="J426" t="str">
        <f>INDEX(CALC_CUSTOMERS!E:E,MATCH(CALC_ORDERS!G426,CALC_CUSTOMERS!F:F,0))</f>
        <v>HOBBITTON</v>
      </c>
      <c r="K426">
        <f>INDEX(Beer!C:C,MATCH(CALC_ORDERS!C426,Beer!B:B,0))</f>
        <v>0.9</v>
      </c>
      <c r="L426">
        <f t="shared" si="50"/>
        <v>11.700000000000001</v>
      </c>
      <c r="M426">
        <f t="shared" si="51"/>
        <v>0</v>
      </c>
      <c r="N426">
        <f t="shared" si="52"/>
        <v>11.700000000000001</v>
      </c>
      <c r="O426">
        <f t="shared" si="53"/>
        <v>5</v>
      </c>
      <c r="P426" t="str">
        <f t="shared" si="54"/>
        <v>T2</v>
      </c>
      <c r="Q426" t="str">
        <f t="shared" si="55"/>
        <v>M5</v>
      </c>
    </row>
    <row r="427" spans="1:17" x14ac:dyDescent="0.25">
      <c r="A427" t="str">
        <f>IF(Orders!A427="","",Orders!A427)</f>
        <v>Mr Bruno Headstrong</v>
      </c>
      <c r="B427" s="4">
        <f>IF(Orders!B427="","",Orders!B427)</f>
        <v>390226</v>
      </c>
      <c r="C427" t="str">
        <f>IF(Orders!C427="","",Orders!C427)</f>
        <v>Foster's Lager</v>
      </c>
      <c r="D427">
        <f>IF(Orders!D427="","",Orders!D427)</f>
        <v>9</v>
      </c>
      <c r="E427" t="str">
        <f>IF(Orders!E427="","",Orders!E427)</f>
        <v/>
      </c>
      <c r="F427" t="str">
        <f t="shared" si="48"/>
        <v>Bruno Headstrong</v>
      </c>
      <c r="G427" t="str">
        <f t="shared" si="49"/>
        <v>BrunoHeadstrong</v>
      </c>
      <c r="H427">
        <f>COUNTIFS(CALC_CUSTOMERS!F:F,CALC_ORDERS!G427)</f>
        <v>1</v>
      </c>
      <c r="I427" t="str">
        <f>INDEX(CALC_CUSTOMERS!D:D,MATCH(CALC_ORDERS!G427,CALC_CUSTOMERS!F:F,0))</f>
        <v>The Dire Captain Inn</v>
      </c>
      <c r="J427" t="str">
        <f>INDEX(CALC_CUSTOMERS!E:E,MATCH(CALC_ORDERS!G427,CALC_CUSTOMERS!F:F,0))</f>
        <v>HOBBITTON</v>
      </c>
      <c r="K427">
        <f>INDEX(Beer!C:C,MATCH(CALC_ORDERS!C427,Beer!B:B,0))</f>
        <v>0.7</v>
      </c>
      <c r="L427">
        <f t="shared" si="50"/>
        <v>6.3</v>
      </c>
      <c r="M427">
        <f t="shared" si="51"/>
        <v>0</v>
      </c>
      <c r="N427">
        <f t="shared" si="52"/>
        <v>6.3</v>
      </c>
      <c r="O427">
        <f t="shared" si="53"/>
        <v>5</v>
      </c>
      <c r="P427" t="str">
        <f t="shared" si="54"/>
        <v>T2</v>
      </c>
      <c r="Q427" t="str">
        <f t="shared" si="55"/>
        <v>M5</v>
      </c>
    </row>
    <row r="428" spans="1:17" x14ac:dyDescent="0.25">
      <c r="A428" t="str">
        <f>IF(Orders!A428="","",Orders!A428)</f>
        <v>Mlle Cheryl Knotwise</v>
      </c>
      <c r="B428" s="4">
        <f>IF(Orders!B428="","",Orders!B428)</f>
        <v>390226</v>
      </c>
      <c r="C428" t="str">
        <f>IF(Orders!C428="","",Orders!C428)</f>
        <v>Newcastle Brown Ale</v>
      </c>
      <c r="D428">
        <f>IF(Orders!D428="","",Orders!D428)</f>
        <v>11</v>
      </c>
      <c r="E428" t="str">
        <f>IF(Orders!E428="","",Orders!E428)</f>
        <v/>
      </c>
      <c r="F428" t="str">
        <f t="shared" si="48"/>
        <v>Cheryl Knotwise</v>
      </c>
      <c r="G428" t="str">
        <f t="shared" si="49"/>
        <v>CherylKnotwise</v>
      </c>
      <c r="H428">
        <f>COUNTIFS(CALC_CUSTOMERS!F:F,CALC_ORDERS!G428)</f>
        <v>1</v>
      </c>
      <c r="I428" t="str">
        <f>INDEX(CALC_CUSTOMERS!D:D,MATCH(CALC_ORDERS!G428,CALC_CUSTOMERS!F:F,0))</f>
        <v>The Excited Glass Tavern</v>
      </c>
      <c r="J428" t="str">
        <f>INDEX(CALC_CUSTOMERS!E:E,MATCH(CALC_ORDERS!G428,CALC_CUSTOMERS!F:F,0))</f>
        <v>BUCKLAND</v>
      </c>
      <c r="K428">
        <f>INDEX(Beer!C:C,MATCH(CALC_ORDERS!C428,Beer!B:B,0))</f>
        <v>1</v>
      </c>
      <c r="L428">
        <f t="shared" si="50"/>
        <v>11</v>
      </c>
      <c r="M428">
        <f t="shared" si="51"/>
        <v>0</v>
      </c>
      <c r="N428">
        <f t="shared" si="52"/>
        <v>11</v>
      </c>
      <c r="O428">
        <f t="shared" si="53"/>
        <v>5</v>
      </c>
      <c r="P428" t="str">
        <f t="shared" si="54"/>
        <v>T2</v>
      </c>
      <c r="Q428" t="str">
        <f t="shared" si="55"/>
        <v>M5</v>
      </c>
    </row>
    <row r="429" spans="1:17" x14ac:dyDescent="0.25">
      <c r="A429" t="str">
        <f>IF(Orders!A429="","",Orders!A429)</f>
        <v>Mlle Gunza Silentfoot</v>
      </c>
      <c r="B429" s="4">
        <f>IF(Orders!B429="","",Orders!B429)</f>
        <v>390227</v>
      </c>
      <c r="C429" t="str">
        <f>IF(Orders!C429="","",Orders!C429)</f>
        <v>Tennent's Lager</v>
      </c>
      <c r="D429">
        <f>IF(Orders!D429="","",Orders!D429)</f>
        <v>6</v>
      </c>
      <c r="E429" t="str">
        <f>IF(Orders!E429="","",Orders!E429)</f>
        <v/>
      </c>
      <c r="F429" t="str">
        <f t="shared" si="48"/>
        <v>Gunza Silentfoot</v>
      </c>
      <c r="G429" t="str">
        <f t="shared" si="49"/>
        <v>GunzaSilentfoot</v>
      </c>
      <c r="H429">
        <f>COUNTIFS(CALC_CUSTOMERS!F:F,CALC_ORDERS!G429)</f>
        <v>1</v>
      </c>
      <c r="I429" t="str">
        <f>INDEX(CALC_CUSTOMERS!D:D,MATCH(CALC_ORDERS!G429,CALC_CUSTOMERS!F:F,0))</f>
        <v>The Whimsical Baker Inn</v>
      </c>
      <c r="J429" t="str">
        <f>INDEX(CALC_CUSTOMERS!E:E,MATCH(CALC_ORDERS!G429,CALC_CUSTOMERS!F:F,0))</f>
        <v>BROKENBORINGS</v>
      </c>
      <c r="K429">
        <f>INDEX(Beer!C:C,MATCH(CALC_ORDERS!C429,Beer!B:B,0))</f>
        <v>0.8</v>
      </c>
      <c r="L429">
        <f t="shared" si="50"/>
        <v>4.8000000000000007</v>
      </c>
      <c r="M429">
        <f t="shared" si="51"/>
        <v>0</v>
      </c>
      <c r="N429">
        <f t="shared" si="52"/>
        <v>4.8000000000000007</v>
      </c>
      <c r="O429">
        <f t="shared" si="53"/>
        <v>5</v>
      </c>
      <c r="P429" t="str">
        <f t="shared" si="54"/>
        <v>T2</v>
      </c>
      <c r="Q429" t="str">
        <f t="shared" si="55"/>
        <v>M5</v>
      </c>
    </row>
    <row r="430" spans="1:17" x14ac:dyDescent="0.25">
      <c r="A430" t="str">
        <f>IF(Orders!A430="","",Orders!A430)</f>
        <v>Mr Blutmund Riverhopper</v>
      </c>
      <c r="B430" s="4">
        <f>IF(Orders!B430="","",Orders!B430)</f>
        <v>390227</v>
      </c>
      <c r="C430" t="str">
        <f>IF(Orders!C430="","",Orders!C430)</f>
        <v>Boddingtons Bitter</v>
      </c>
      <c r="D430">
        <f>IF(Orders!D430="","",Orders!D430)</f>
        <v>13</v>
      </c>
      <c r="E430" t="str">
        <f>IF(Orders!E430="","",Orders!E430)</f>
        <v/>
      </c>
      <c r="F430" t="str">
        <f t="shared" si="48"/>
        <v>Blutmund Riverhopper</v>
      </c>
      <c r="G430" t="str">
        <f t="shared" si="49"/>
        <v>BlutmundRiverhopper</v>
      </c>
      <c r="H430">
        <f>COUNTIFS(CALC_CUSTOMERS!F:F,CALC_ORDERS!G430)</f>
        <v>1</v>
      </c>
      <c r="I430" t="str">
        <f>INDEX(CALC_CUSTOMERS!D:D,MATCH(CALC_ORDERS!G430,CALC_CUSTOMERS!F:F,0))</f>
        <v>The Cheap Drum</v>
      </c>
      <c r="J430" t="str">
        <f>INDEX(CALC_CUSTOMERS!E:E,MATCH(CALC_ORDERS!G430,CALC_CUSTOMERS!F:F,0))</f>
        <v>TUCKBOROUGH</v>
      </c>
      <c r="K430">
        <f>INDEX(Beer!C:C,MATCH(CALC_ORDERS!C430,Beer!B:B,0))</f>
        <v>0.8</v>
      </c>
      <c r="L430">
        <f t="shared" si="50"/>
        <v>10.4</v>
      </c>
      <c r="M430">
        <f t="shared" si="51"/>
        <v>0</v>
      </c>
      <c r="N430">
        <f t="shared" si="52"/>
        <v>10.4</v>
      </c>
      <c r="O430">
        <f t="shared" si="53"/>
        <v>5</v>
      </c>
      <c r="P430" t="str">
        <f t="shared" si="54"/>
        <v>T2</v>
      </c>
      <c r="Q430" t="str">
        <f t="shared" si="55"/>
        <v>M5</v>
      </c>
    </row>
    <row r="431" spans="1:17" x14ac:dyDescent="0.25">
      <c r="A431" t="str">
        <f>IF(Orders!A431="","",Orders!A431)</f>
        <v>Mr Lo Twofoot</v>
      </c>
      <c r="B431" s="4">
        <f>IF(Orders!B431="","",Orders!B431)</f>
        <v>390228</v>
      </c>
      <c r="C431" t="str">
        <f>IF(Orders!C431="","",Orders!C431)</f>
        <v>Foster's Lager</v>
      </c>
      <c r="D431">
        <f>IF(Orders!D431="","",Orders!D431)</f>
        <v>7</v>
      </c>
      <c r="E431" t="str">
        <f>IF(Orders!E431="","",Orders!E431)</f>
        <v/>
      </c>
      <c r="F431" t="str">
        <f t="shared" si="48"/>
        <v>Lo Twofoot</v>
      </c>
      <c r="G431" t="str">
        <f t="shared" si="49"/>
        <v>LoTwofoot</v>
      </c>
      <c r="H431">
        <f>COUNTIFS(CALC_CUSTOMERS!F:F,CALC_ORDERS!G431)</f>
        <v>1</v>
      </c>
      <c r="I431" t="str">
        <f>INDEX(CALC_CUSTOMERS!D:D,MATCH(CALC_ORDERS!G431,CALC_CUSTOMERS!F:F,0))</f>
        <v>The Known Cat Pub</v>
      </c>
      <c r="J431" t="str">
        <f>INDEX(CALC_CUSTOMERS!E:E,MATCH(CALC_ORDERS!G431,CALC_CUSTOMERS!F:F,0))</f>
        <v>THE HILL</v>
      </c>
      <c r="K431">
        <f>INDEX(Beer!C:C,MATCH(CALC_ORDERS!C431,Beer!B:B,0))</f>
        <v>0.7</v>
      </c>
      <c r="L431">
        <f t="shared" si="50"/>
        <v>4.8999999999999995</v>
      </c>
      <c r="M431">
        <f t="shared" si="51"/>
        <v>0</v>
      </c>
      <c r="N431">
        <f t="shared" si="52"/>
        <v>4.8999999999999995</v>
      </c>
      <c r="O431">
        <f t="shared" si="53"/>
        <v>5</v>
      </c>
      <c r="P431" t="str">
        <f t="shared" si="54"/>
        <v>T2</v>
      </c>
      <c r="Q431" t="str">
        <f t="shared" si="55"/>
        <v>M5</v>
      </c>
    </row>
    <row r="432" spans="1:17" x14ac:dyDescent="0.25">
      <c r="A432" t="str">
        <f>IF(Orders!A432="","",Orders!A432)</f>
        <v>Mme Taryn Underfoot</v>
      </c>
      <c r="B432" s="4">
        <f>IF(Orders!B432="","",Orders!B432)</f>
        <v>390228</v>
      </c>
      <c r="C432" t="str">
        <f>IF(Orders!C432="","",Orders!C432)</f>
        <v>Mackeson Stout</v>
      </c>
      <c r="D432">
        <f>IF(Orders!D432="","",Orders!D432)</f>
        <v>7</v>
      </c>
      <c r="E432" t="str">
        <f>IF(Orders!E432="","",Orders!E432)</f>
        <v/>
      </c>
      <c r="F432" t="str">
        <f t="shared" si="48"/>
        <v>Taryn Underfoot</v>
      </c>
      <c r="G432" t="str">
        <f t="shared" si="49"/>
        <v>TarynUnderfoot</v>
      </c>
      <c r="H432">
        <f>COUNTIFS(CALC_CUSTOMERS!F:F,CALC_ORDERS!G432)</f>
        <v>1</v>
      </c>
      <c r="I432" t="str">
        <f>INDEX(CALC_CUSTOMERS!D:D,MATCH(CALC_ORDERS!G432,CALC_CUSTOMERS!F:F,0))</f>
        <v>The Salty Discovery</v>
      </c>
      <c r="J432" t="str">
        <f>INDEX(CALC_CUSTOMERS!E:E,MATCH(CALC_ORDERS!G432,CALC_CUSTOMERS!F:F,0))</f>
        <v>BRIDGEFIELDS</v>
      </c>
      <c r="K432">
        <f>INDEX(Beer!C:C,MATCH(CALC_ORDERS!C432,Beer!B:B,0))</f>
        <v>1.5</v>
      </c>
      <c r="L432">
        <f t="shared" si="50"/>
        <v>10.5</v>
      </c>
      <c r="M432">
        <f t="shared" si="51"/>
        <v>0</v>
      </c>
      <c r="N432">
        <f t="shared" si="52"/>
        <v>10.5</v>
      </c>
      <c r="O432">
        <f t="shared" si="53"/>
        <v>5</v>
      </c>
      <c r="P432" t="str">
        <f t="shared" si="54"/>
        <v>T2</v>
      </c>
      <c r="Q432" t="str">
        <f t="shared" si="55"/>
        <v>M5</v>
      </c>
    </row>
    <row r="433" spans="1:17" x14ac:dyDescent="0.25">
      <c r="A433" t="str">
        <f>IF(Orders!A433="","",Orders!A433)</f>
        <v>Mr Seredic Hayward</v>
      </c>
      <c r="B433" s="4">
        <f>IF(Orders!B433="","",Orders!B433)</f>
        <v>390229</v>
      </c>
      <c r="C433" t="str">
        <f>IF(Orders!C433="","",Orders!C433)</f>
        <v>Draught Bass</v>
      </c>
      <c r="D433">
        <f>IF(Orders!D433="","",Orders!D433)</f>
        <v>16</v>
      </c>
      <c r="E433" t="str">
        <f>IF(Orders!E433="","",Orders!E433)</f>
        <v/>
      </c>
      <c r="F433" t="str">
        <f t="shared" si="48"/>
        <v>Seredic Hayward</v>
      </c>
      <c r="G433" t="str">
        <f t="shared" si="49"/>
        <v>SeredicHayward</v>
      </c>
      <c r="H433">
        <f>COUNTIFS(CALC_CUSTOMERS!F:F,CALC_ORDERS!G433)</f>
        <v>1</v>
      </c>
      <c r="I433" t="str">
        <f>INDEX(CALC_CUSTOMERS!D:D,MATCH(CALC_ORDERS!G433,CALC_CUSTOMERS!F:F,0))</f>
        <v>The Hidden Chicken Inn</v>
      </c>
      <c r="J433" t="str">
        <f>INDEX(CALC_CUSTOMERS!E:E,MATCH(CALC_ORDERS!G433,CALC_CUSTOMERS!F:F,0))</f>
        <v>GREEN HILL COUNTRY</v>
      </c>
      <c r="K433">
        <f>INDEX(Beer!C:C,MATCH(CALC_ORDERS!C433,Beer!B:B,0))</f>
        <v>1.2</v>
      </c>
      <c r="L433">
        <f t="shared" si="50"/>
        <v>19.2</v>
      </c>
      <c r="M433">
        <f t="shared" si="51"/>
        <v>0</v>
      </c>
      <c r="N433">
        <f t="shared" si="52"/>
        <v>19.2</v>
      </c>
      <c r="O433">
        <f t="shared" si="53"/>
        <v>5</v>
      </c>
      <c r="P433" t="str">
        <f t="shared" si="54"/>
        <v>T2</v>
      </c>
      <c r="Q433" t="str">
        <f t="shared" si="55"/>
        <v>M5</v>
      </c>
    </row>
    <row r="434" spans="1:17" x14ac:dyDescent="0.25">
      <c r="A434" t="str">
        <f>IF(Orders!A434="","",Orders!A434)</f>
        <v>Mlle Berthefled Tinyfoot</v>
      </c>
      <c r="B434" s="4">
        <f>IF(Orders!B434="","",Orders!B434)</f>
        <v>390229</v>
      </c>
      <c r="C434" t="str">
        <f>IF(Orders!C434="","",Orders!C434)</f>
        <v>Draught Bass</v>
      </c>
      <c r="D434">
        <f>IF(Orders!D434="","",Orders!D434)</f>
        <v>14</v>
      </c>
      <c r="E434" t="str">
        <f>IF(Orders!E434="","",Orders!E434)</f>
        <v/>
      </c>
      <c r="F434" t="str">
        <f t="shared" si="48"/>
        <v>Berthefled Tinyfoot</v>
      </c>
      <c r="G434" t="str">
        <f t="shared" si="49"/>
        <v>BerthefledTinyfoot</v>
      </c>
      <c r="H434">
        <f>COUNTIFS(CALC_CUSTOMERS!F:F,CALC_ORDERS!G434)</f>
        <v>1</v>
      </c>
      <c r="I434" t="str">
        <f>INDEX(CALC_CUSTOMERS!D:D,MATCH(CALC_ORDERS!G434,CALC_CUSTOMERS!F:F,0))</f>
        <v>The Ethereal Bongo Pub</v>
      </c>
      <c r="J434" t="str">
        <f>INDEX(CALC_CUSTOMERS!E:E,MATCH(CALC_ORDERS!G434,CALC_CUSTOMERS!F:F,0))</f>
        <v>LITTLE DELVING</v>
      </c>
      <c r="K434">
        <f>INDEX(Beer!C:C,MATCH(CALC_ORDERS!C434,Beer!B:B,0))</f>
        <v>1.2</v>
      </c>
      <c r="L434">
        <f t="shared" si="50"/>
        <v>16.8</v>
      </c>
      <c r="M434">
        <f t="shared" si="51"/>
        <v>0</v>
      </c>
      <c r="N434">
        <f t="shared" si="52"/>
        <v>16.8</v>
      </c>
      <c r="O434">
        <f t="shared" si="53"/>
        <v>5</v>
      </c>
      <c r="P434" t="str">
        <f t="shared" si="54"/>
        <v>T2</v>
      </c>
      <c r="Q434" t="str">
        <f t="shared" si="55"/>
        <v>M5</v>
      </c>
    </row>
    <row r="435" spans="1:17" x14ac:dyDescent="0.25">
      <c r="A435" t="str">
        <f>IF(Orders!A435="","",Orders!A435)</f>
        <v>Mme Ruothilde Boulderhill</v>
      </c>
      <c r="B435" s="4">
        <f>IF(Orders!B435="","",Orders!B435)</f>
        <v>390230</v>
      </c>
      <c r="C435" t="str">
        <f>IF(Orders!C435="","",Orders!C435)</f>
        <v>Boddingtons Bitter</v>
      </c>
      <c r="D435">
        <f>IF(Orders!D435="","",Orders!D435)</f>
        <v>6</v>
      </c>
      <c r="E435" t="str">
        <f>IF(Orders!E435="","",Orders!E435)</f>
        <v/>
      </c>
      <c r="F435" t="str">
        <f t="shared" si="48"/>
        <v>Ruothilde Boulderhill</v>
      </c>
      <c r="G435" t="str">
        <f t="shared" si="49"/>
        <v>RuothildeBoulderhill</v>
      </c>
      <c r="H435">
        <f>COUNTIFS(CALC_CUSTOMERS!F:F,CALC_ORDERS!G435)</f>
        <v>1</v>
      </c>
      <c r="I435" t="str">
        <f>INDEX(CALC_CUSTOMERS!D:D,MATCH(CALC_ORDERS!G435,CALC_CUSTOMERS!F:F,0))</f>
        <v>The Careless Palm Bar</v>
      </c>
      <c r="J435" t="str">
        <f>INDEX(CALC_CUSTOMERS!E:E,MATCH(CALC_ORDERS!G435,CALC_CUSTOMERS!F:F,0))</f>
        <v>LITTLE DELVING</v>
      </c>
      <c r="K435">
        <f>INDEX(Beer!C:C,MATCH(CALC_ORDERS!C435,Beer!B:B,0))</f>
        <v>0.8</v>
      </c>
      <c r="L435">
        <f t="shared" si="50"/>
        <v>4.8000000000000007</v>
      </c>
      <c r="M435">
        <f t="shared" si="51"/>
        <v>0</v>
      </c>
      <c r="N435">
        <f t="shared" si="52"/>
        <v>4.8000000000000007</v>
      </c>
      <c r="O435">
        <f t="shared" si="53"/>
        <v>5</v>
      </c>
      <c r="P435" t="str">
        <f t="shared" si="54"/>
        <v>T2</v>
      </c>
      <c r="Q435" t="str">
        <f t="shared" si="55"/>
        <v>M5</v>
      </c>
    </row>
    <row r="436" spans="1:17" x14ac:dyDescent="0.25">
      <c r="A436" t="str">
        <f>IF(Orders!A436="","",Orders!A436)</f>
        <v>Mlle Andrea Banks</v>
      </c>
      <c r="B436" s="4">
        <f>IF(Orders!B436="","",Orders!B436)</f>
        <v>390233</v>
      </c>
      <c r="C436" t="str">
        <f>IF(Orders!C436="","",Orders!C436)</f>
        <v>Foster's Lager</v>
      </c>
      <c r="D436">
        <f>IF(Orders!D436="","",Orders!D436)</f>
        <v>8</v>
      </c>
      <c r="E436" t="str">
        <f>IF(Orders!E436="","",Orders!E436)</f>
        <v/>
      </c>
      <c r="F436" t="str">
        <f t="shared" si="48"/>
        <v>Andrea Banks</v>
      </c>
      <c r="G436" t="str">
        <f t="shared" si="49"/>
        <v>AndreaBanks</v>
      </c>
      <c r="H436">
        <f>COUNTIFS(CALC_CUSTOMERS!F:F,CALC_ORDERS!G436)</f>
        <v>1</v>
      </c>
      <c r="I436" t="str">
        <f>INDEX(CALC_CUSTOMERS!D:D,MATCH(CALC_ORDERS!G436,CALC_CUSTOMERS!F:F,0))</f>
        <v>The Singing Fox Pub</v>
      </c>
      <c r="J436" t="str">
        <f>INDEX(CALC_CUSTOMERS!E:E,MATCH(CALC_ORDERS!G436,CALC_CUSTOMERS!F:F,0))</f>
        <v>GREENFIELDS</v>
      </c>
      <c r="K436">
        <f>INDEX(Beer!C:C,MATCH(CALC_ORDERS!C436,Beer!B:B,0))</f>
        <v>0.7</v>
      </c>
      <c r="L436">
        <f t="shared" si="50"/>
        <v>5.6</v>
      </c>
      <c r="M436">
        <f t="shared" si="51"/>
        <v>0</v>
      </c>
      <c r="N436">
        <f t="shared" si="52"/>
        <v>5.6</v>
      </c>
      <c r="O436">
        <f t="shared" si="53"/>
        <v>6</v>
      </c>
      <c r="P436" t="str">
        <f t="shared" si="54"/>
        <v>T2</v>
      </c>
      <c r="Q436" t="str">
        <f t="shared" si="55"/>
        <v>M6</v>
      </c>
    </row>
    <row r="437" spans="1:17" x14ac:dyDescent="0.25">
      <c r="A437" t="str">
        <f>IF(Orders!A437="","",Orders!A437)</f>
        <v>Mr Seredic Hayward</v>
      </c>
      <c r="B437" s="4">
        <f>IF(Orders!B437="","",Orders!B437)</f>
        <v>390233</v>
      </c>
      <c r="C437" t="str">
        <f>IF(Orders!C437="","",Orders!C437)</f>
        <v>Boddingtons Bitter</v>
      </c>
      <c r="D437">
        <f>IF(Orders!D437="","",Orders!D437)</f>
        <v>12</v>
      </c>
      <c r="E437" t="str">
        <f>IF(Orders!E437="","",Orders!E437)</f>
        <v/>
      </c>
      <c r="F437" t="str">
        <f t="shared" si="48"/>
        <v>Seredic Hayward</v>
      </c>
      <c r="G437" t="str">
        <f t="shared" si="49"/>
        <v>SeredicHayward</v>
      </c>
      <c r="H437">
        <f>COUNTIFS(CALC_CUSTOMERS!F:F,CALC_ORDERS!G437)</f>
        <v>1</v>
      </c>
      <c r="I437" t="str">
        <f>INDEX(CALC_CUSTOMERS!D:D,MATCH(CALC_ORDERS!G437,CALC_CUSTOMERS!F:F,0))</f>
        <v>The Hidden Chicken Inn</v>
      </c>
      <c r="J437" t="str">
        <f>INDEX(CALC_CUSTOMERS!E:E,MATCH(CALC_ORDERS!G437,CALC_CUSTOMERS!F:F,0))</f>
        <v>GREEN HILL COUNTRY</v>
      </c>
      <c r="K437">
        <f>INDEX(Beer!C:C,MATCH(CALC_ORDERS!C437,Beer!B:B,0))</f>
        <v>0.8</v>
      </c>
      <c r="L437">
        <f t="shared" si="50"/>
        <v>9.6000000000000014</v>
      </c>
      <c r="M437">
        <f t="shared" si="51"/>
        <v>0</v>
      </c>
      <c r="N437">
        <f t="shared" si="52"/>
        <v>9.6000000000000014</v>
      </c>
      <c r="O437">
        <f t="shared" si="53"/>
        <v>6</v>
      </c>
      <c r="P437" t="str">
        <f t="shared" si="54"/>
        <v>T2</v>
      </c>
      <c r="Q437" t="str">
        <f t="shared" si="55"/>
        <v>M6</v>
      </c>
    </row>
    <row r="438" spans="1:17" x14ac:dyDescent="0.25">
      <c r="A438" t="str">
        <f>IF(Orders!A438="","",Orders!A438)</f>
        <v>Mme Monica Bramblethorn</v>
      </c>
      <c r="B438" s="4">
        <f>IF(Orders!B438="","",Orders!B438)</f>
        <v>390233</v>
      </c>
      <c r="C438" t="str">
        <f>IF(Orders!C438="","",Orders!C438)</f>
        <v>Tennent's Super</v>
      </c>
      <c r="D438">
        <f>IF(Orders!D438="","",Orders!D438)</f>
        <v>4</v>
      </c>
      <c r="E438" t="str">
        <f>IF(Orders!E438="","",Orders!E438)</f>
        <v/>
      </c>
      <c r="F438" t="str">
        <f t="shared" si="48"/>
        <v>Monica Bramblethorn</v>
      </c>
      <c r="G438" t="str">
        <f t="shared" si="49"/>
        <v>MonicaBramblethorn</v>
      </c>
      <c r="H438">
        <f>COUNTIFS(CALC_CUSTOMERS!F:F,CALC_ORDERS!G438)</f>
        <v>1</v>
      </c>
      <c r="I438" t="str">
        <f>INDEX(CALC_CUSTOMERS!D:D,MATCH(CALC_ORDERS!G438,CALC_CUSTOMERS!F:F,0))</f>
        <v>The Infamous Skunk Bar</v>
      </c>
      <c r="J438" t="str">
        <f>INDEX(CALC_CUSTOMERS!E:E,MATCH(CALC_ORDERS!G438,CALC_CUSTOMERS!F:F,0))</f>
        <v>LITTLE DELVING</v>
      </c>
      <c r="K438">
        <f>INDEX(Beer!C:C,MATCH(CALC_ORDERS!C438,Beer!B:B,0))</f>
        <v>0.9</v>
      </c>
      <c r="L438">
        <f t="shared" si="50"/>
        <v>3.6</v>
      </c>
      <c r="M438">
        <f t="shared" si="51"/>
        <v>0</v>
      </c>
      <c r="N438">
        <f t="shared" si="52"/>
        <v>3.6</v>
      </c>
      <c r="O438">
        <f t="shared" si="53"/>
        <v>6</v>
      </c>
      <c r="P438" t="str">
        <f t="shared" si="54"/>
        <v>T2</v>
      </c>
      <c r="Q438" t="str">
        <f t="shared" si="55"/>
        <v>M6</v>
      </c>
    </row>
    <row r="439" spans="1:17" x14ac:dyDescent="0.25">
      <c r="A439" t="str">
        <f>IF(Orders!A439="","",Orders!A439)</f>
        <v>Mme Basina  Tunnelly</v>
      </c>
      <c r="B439" s="4">
        <f>IF(Orders!B439="","",Orders!B439)</f>
        <v>390233</v>
      </c>
      <c r="C439" t="str">
        <f>IF(Orders!C439="","",Orders!C439)</f>
        <v>Foster's Lager</v>
      </c>
      <c r="D439">
        <f>IF(Orders!D439="","",Orders!D439)</f>
        <v>17</v>
      </c>
      <c r="E439" t="str">
        <f>IF(Orders!E439="","",Orders!E439)</f>
        <v/>
      </c>
      <c r="F439" t="str">
        <f t="shared" si="48"/>
        <v>Basina  Tunnelly</v>
      </c>
      <c r="G439" t="str">
        <f t="shared" si="49"/>
        <v>BasinaTunnelly</v>
      </c>
      <c r="H439">
        <f>COUNTIFS(CALC_CUSTOMERS!F:F,CALC_ORDERS!G439)</f>
        <v>1</v>
      </c>
      <c r="I439" t="str">
        <f>INDEX(CALC_CUSTOMERS!D:D,MATCH(CALC_ORDERS!G439,CALC_CUSTOMERS!F:F,0))</f>
        <v>The Blushing Caterpillar</v>
      </c>
      <c r="J439" t="str">
        <f>INDEX(CALC_CUSTOMERS!E:E,MATCH(CALC_ORDERS!G439,CALC_CUSTOMERS!F:F,0))</f>
        <v>TUCKBOROUGH</v>
      </c>
      <c r="K439">
        <f>INDEX(Beer!C:C,MATCH(CALC_ORDERS!C439,Beer!B:B,0))</f>
        <v>0.7</v>
      </c>
      <c r="L439">
        <f t="shared" si="50"/>
        <v>11.899999999999999</v>
      </c>
      <c r="M439">
        <f t="shared" si="51"/>
        <v>0</v>
      </c>
      <c r="N439">
        <f t="shared" si="52"/>
        <v>11.899999999999999</v>
      </c>
      <c r="O439">
        <f t="shared" si="53"/>
        <v>6</v>
      </c>
      <c r="P439" t="str">
        <f t="shared" si="54"/>
        <v>T2</v>
      </c>
      <c r="Q439" t="str">
        <f t="shared" si="55"/>
        <v>M6</v>
      </c>
    </row>
    <row r="440" spans="1:17" x14ac:dyDescent="0.25">
      <c r="A440" t="str">
        <f>IF(Orders!A440="","",Orders!A440)</f>
        <v>Mme Rotrud Headstrong</v>
      </c>
      <c r="B440" s="4">
        <f>IF(Orders!B440="","",Orders!B440)</f>
        <v>390233</v>
      </c>
      <c r="C440" t="str">
        <f>IF(Orders!C440="","",Orders!C440)</f>
        <v>Old Speckled Hen</v>
      </c>
      <c r="D440">
        <f>IF(Orders!D440="","",Orders!D440)</f>
        <v>15</v>
      </c>
      <c r="E440" t="str">
        <f>IF(Orders!E440="","",Orders!E440)</f>
        <v/>
      </c>
      <c r="F440" t="str">
        <f t="shared" si="48"/>
        <v>Rotrud Headstrong</v>
      </c>
      <c r="G440" t="str">
        <f t="shared" si="49"/>
        <v>RotrudHeadstrong</v>
      </c>
      <c r="H440">
        <f>COUNTIFS(CALC_CUSTOMERS!F:F,CALC_ORDERS!G440)</f>
        <v>1</v>
      </c>
      <c r="I440" t="str">
        <f>INDEX(CALC_CUSTOMERS!D:D,MATCH(CALC_ORDERS!G440,CALC_CUSTOMERS!F:F,0))</f>
        <v>The Good Ice</v>
      </c>
      <c r="J440" t="str">
        <f>INDEX(CALC_CUSTOMERS!E:E,MATCH(CALC_ORDERS!G440,CALC_CUSTOMERS!F:F,0))</f>
        <v>BREE</v>
      </c>
      <c r="K440">
        <f>INDEX(Beer!C:C,MATCH(CALC_ORDERS!C440,Beer!B:B,0))</f>
        <v>1.1000000000000001</v>
      </c>
      <c r="L440">
        <f t="shared" si="50"/>
        <v>16.5</v>
      </c>
      <c r="M440">
        <f t="shared" si="51"/>
        <v>0</v>
      </c>
      <c r="N440">
        <f t="shared" si="52"/>
        <v>16.5</v>
      </c>
      <c r="O440">
        <f t="shared" si="53"/>
        <v>6</v>
      </c>
      <c r="P440" t="str">
        <f t="shared" si="54"/>
        <v>T2</v>
      </c>
      <c r="Q440" t="str">
        <f t="shared" si="55"/>
        <v>M6</v>
      </c>
    </row>
    <row r="441" spans="1:17" x14ac:dyDescent="0.25">
      <c r="A441" t="str">
        <f>IF(Orders!A441="","",Orders!A441)</f>
        <v>Mme Kelsey Leafwalker</v>
      </c>
      <c r="B441" s="4">
        <f>IF(Orders!B441="","",Orders!B441)</f>
        <v>390233</v>
      </c>
      <c r="C441" t="str">
        <f>IF(Orders!C441="","",Orders!C441)</f>
        <v>Tennent's Super</v>
      </c>
      <c r="D441">
        <f>IF(Orders!D441="","",Orders!D441)</f>
        <v>8</v>
      </c>
      <c r="E441" t="str">
        <f>IF(Orders!E441="","",Orders!E441)</f>
        <v/>
      </c>
      <c r="F441" t="str">
        <f t="shared" si="48"/>
        <v>Kelsey Leafwalker</v>
      </c>
      <c r="G441" t="str">
        <f t="shared" si="49"/>
        <v>KelseyLeafwalker</v>
      </c>
      <c r="H441">
        <f>COUNTIFS(CALC_CUSTOMERS!F:F,CALC_ORDERS!G441)</f>
        <v>1</v>
      </c>
      <c r="I441" t="str">
        <f>INDEX(CALC_CUSTOMERS!D:D,MATCH(CALC_ORDERS!G441,CALC_CUSTOMERS!F:F,0))</f>
        <v>The Aggressive Inn</v>
      </c>
      <c r="J441" t="str">
        <f>INDEX(CALC_CUSTOMERS!E:E,MATCH(CALC_ORDERS!G441,CALC_CUSTOMERS!F:F,0))</f>
        <v>BROKENBORINGS</v>
      </c>
      <c r="K441">
        <f>INDEX(Beer!C:C,MATCH(CALC_ORDERS!C441,Beer!B:B,0))</f>
        <v>0.9</v>
      </c>
      <c r="L441">
        <f t="shared" si="50"/>
        <v>7.2</v>
      </c>
      <c r="M441">
        <f t="shared" si="51"/>
        <v>0</v>
      </c>
      <c r="N441">
        <f t="shared" si="52"/>
        <v>7.2</v>
      </c>
      <c r="O441">
        <f t="shared" si="53"/>
        <v>6</v>
      </c>
      <c r="P441" t="str">
        <f t="shared" si="54"/>
        <v>T2</v>
      </c>
      <c r="Q441" t="str">
        <f t="shared" si="55"/>
        <v>M6</v>
      </c>
    </row>
    <row r="442" spans="1:17" x14ac:dyDescent="0.25">
      <c r="A442" t="str">
        <f>IF(Orders!A442="","",Orders!A442)</f>
        <v>Mme Gundrada Boffin</v>
      </c>
      <c r="B442" s="4">
        <f>IF(Orders!B442="","",Orders!B442)</f>
        <v>390234</v>
      </c>
      <c r="C442" t="str">
        <f>IF(Orders!C442="","",Orders!C442)</f>
        <v>Old Speckled Hen</v>
      </c>
      <c r="D442">
        <f>IF(Orders!D442="","",Orders!D442)</f>
        <v>20</v>
      </c>
      <c r="E442" t="str">
        <f>IF(Orders!E442="","",Orders!E442)</f>
        <v/>
      </c>
      <c r="F442" t="str">
        <f t="shared" si="48"/>
        <v>Gundrada Boffin</v>
      </c>
      <c r="G442" t="str">
        <f t="shared" si="49"/>
        <v>GundradaBoffin</v>
      </c>
      <c r="H442">
        <f>COUNTIFS(CALC_CUSTOMERS!F:F,CALC_ORDERS!G442)</f>
        <v>1</v>
      </c>
      <c r="I442" t="str">
        <f>INDEX(CALC_CUSTOMERS!D:D,MATCH(CALC_ORDERS!G442,CALC_CUSTOMERS!F:F,0))</f>
        <v>The Thundering Spoon Inn</v>
      </c>
      <c r="J442" t="str">
        <f>INDEX(CALC_CUSTOMERS!E:E,MATCH(CALC_ORDERS!G442,CALC_CUSTOMERS!F:F,0))</f>
        <v>BREE</v>
      </c>
      <c r="K442">
        <f>INDEX(Beer!C:C,MATCH(CALC_ORDERS!C442,Beer!B:B,0))</f>
        <v>1.1000000000000001</v>
      </c>
      <c r="L442">
        <f t="shared" si="50"/>
        <v>22</v>
      </c>
      <c r="M442">
        <f t="shared" si="51"/>
        <v>0</v>
      </c>
      <c r="N442">
        <f t="shared" si="52"/>
        <v>22</v>
      </c>
      <c r="O442">
        <f t="shared" si="53"/>
        <v>6</v>
      </c>
      <c r="P442" t="str">
        <f t="shared" si="54"/>
        <v>T2</v>
      </c>
      <c r="Q442" t="str">
        <f t="shared" si="55"/>
        <v>M6</v>
      </c>
    </row>
    <row r="443" spans="1:17" x14ac:dyDescent="0.25">
      <c r="A443" t="str">
        <f>IF(Orders!A443="","",Orders!A443)</f>
        <v>Mme Neela Cutton</v>
      </c>
      <c r="B443" s="4">
        <f>IF(Orders!B443="","",Orders!B443)</f>
        <v>390234</v>
      </c>
      <c r="C443" t="str">
        <f>IF(Orders!C443="","",Orders!C443)</f>
        <v>Old Speckled Hen</v>
      </c>
      <c r="D443">
        <f>IF(Orders!D443="","",Orders!D443)</f>
        <v>2</v>
      </c>
      <c r="E443" t="str">
        <f>IF(Orders!E443="","",Orders!E443)</f>
        <v/>
      </c>
      <c r="F443" t="str">
        <f t="shared" si="48"/>
        <v>Neela Cutton</v>
      </c>
      <c r="G443" t="str">
        <f t="shared" si="49"/>
        <v>NeelaCutton</v>
      </c>
      <c r="H443">
        <f>COUNTIFS(CALC_CUSTOMERS!F:F,CALC_ORDERS!G443)</f>
        <v>1</v>
      </c>
      <c r="I443" t="str">
        <f>INDEX(CALC_CUSTOMERS!D:D,MATCH(CALC_ORDERS!G443,CALC_CUSTOMERS!F:F,0))</f>
        <v>The Royal Kiwi Pub</v>
      </c>
      <c r="J443" t="str">
        <f>INDEX(CALC_CUSTOMERS!E:E,MATCH(CALC_ORDERS!G443,CALC_CUSTOMERS!F:F,0))</f>
        <v>TUCKBOROUGH</v>
      </c>
      <c r="K443">
        <f>INDEX(Beer!C:C,MATCH(CALC_ORDERS!C443,Beer!B:B,0))</f>
        <v>1.1000000000000001</v>
      </c>
      <c r="L443">
        <f t="shared" si="50"/>
        <v>2.2000000000000002</v>
      </c>
      <c r="M443">
        <f t="shared" si="51"/>
        <v>0</v>
      </c>
      <c r="N443">
        <f t="shared" si="52"/>
        <v>2.2000000000000002</v>
      </c>
      <c r="O443">
        <f t="shared" si="53"/>
        <v>6</v>
      </c>
      <c r="P443" t="str">
        <f t="shared" si="54"/>
        <v>T2</v>
      </c>
      <c r="Q443" t="str">
        <f t="shared" si="55"/>
        <v>M6</v>
      </c>
    </row>
    <row r="444" spans="1:17" x14ac:dyDescent="0.25">
      <c r="A444" t="str">
        <f>IF(Orders!A444="","",Orders!A444)</f>
        <v>Mme Cori Bilberry</v>
      </c>
      <c r="B444" s="4">
        <f>IF(Orders!B444="","",Orders!B444)</f>
        <v>390234</v>
      </c>
      <c r="C444" t="str">
        <f>IF(Orders!C444="","",Orders!C444)</f>
        <v>Old Speckled Hen</v>
      </c>
      <c r="D444">
        <f>IF(Orders!D444="","",Orders!D444)</f>
        <v>7</v>
      </c>
      <c r="E444" t="str">
        <f>IF(Orders!E444="","",Orders!E444)</f>
        <v/>
      </c>
      <c r="F444" t="str">
        <f t="shared" si="48"/>
        <v>Cori Bilberry</v>
      </c>
      <c r="G444" t="str">
        <f t="shared" si="49"/>
        <v>CoriBilberry</v>
      </c>
      <c r="H444">
        <f>COUNTIFS(CALC_CUSTOMERS!F:F,CALC_ORDERS!G444)</f>
        <v>1</v>
      </c>
      <c r="I444" t="str">
        <f>INDEX(CALC_CUSTOMERS!D:D,MATCH(CALC_ORDERS!G444,CALC_CUSTOMERS!F:F,0))</f>
        <v>The Crazy Swallow Inn</v>
      </c>
      <c r="J444" t="str">
        <f>INDEX(CALC_CUSTOMERS!E:E,MATCH(CALC_ORDERS!G444,CALC_CUSTOMERS!F:F,0))</f>
        <v>GREENFIELDS</v>
      </c>
      <c r="K444">
        <f>INDEX(Beer!C:C,MATCH(CALC_ORDERS!C444,Beer!B:B,0))</f>
        <v>1.1000000000000001</v>
      </c>
      <c r="L444">
        <f t="shared" si="50"/>
        <v>7.7000000000000011</v>
      </c>
      <c r="M444">
        <f t="shared" si="51"/>
        <v>0</v>
      </c>
      <c r="N444">
        <f t="shared" si="52"/>
        <v>7.7000000000000011</v>
      </c>
      <c r="O444">
        <f t="shared" si="53"/>
        <v>6</v>
      </c>
      <c r="P444" t="str">
        <f t="shared" si="54"/>
        <v>T2</v>
      </c>
      <c r="Q444" t="str">
        <f t="shared" si="55"/>
        <v>M6</v>
      </c>
    </row>
    <row r="445" spans="1:17" x14ac:dyDescent="0.25">
      <c r="A445" t="str">
        <f>IF(Orders!A445="","",Orders!A445)</f>
        <v>Mr Seredic Hayward</v>
      </c>
      <c r="B445" s="4">
        <f>IF(Orders!B445="","",Orders!B445)</f>
        <v>390234</v>
      </c>
      <c r="C445" t="str">
        <f>IF(Orders!C445="","",Orders!C445)</f>
        <v>McEwan's</v>
      </c>
      <c r="D445">
        <f>IF(Orders!D445="","",Orders!D445)</f>
        <v>12</v>
      </c>
      <c r="E445" t="str">
        <f>IF(Orders!E445="","",Orders!E445)</f>
        <v/>
      </c>
      <c r="F445" t="str">
        <f t="shared" si="48"/>
        <v>Seredic Hayward</v>
      </c>
      <c r="G445" t="str">
        <f t="shared" si="49"/>
        <v>SeredicHayward</v>
      </c>
      <c r="H445">
        <f>COUNTIFS(CALC_CUSTOMERS!F:F,CALC_ORDERS!G445)</f>
        <v>1</v>
      </c>
      <c r="I445" t="str">
        <f>INDEX(CALC_CUSTOMERS!D:D,MATCH(CALC_ORDERS!G445,CALC_CUSTOMERS!F:F,0))</f>
        <v>The Hidden Chicken Inn</v>
      </c>
      <c r="J445" t="str">
        <f>INDEX(CALC_CUSTOMERS!E:E,MATCH(CALC_ORDERS!G445,CALC_CUSTOMERS!F:F,0))</f>
        <v>GREEN HILL COUNTRY</v>
      </c>
      <c r="K445">
        <f>INDEX(Beer!C:C,MATCH(CALC_ORDERS!C445,Beer!B:B,0))</f>
        <v>1</v>
      </c>
      <c r="L445">
        <f t="shared" si="50"/>
        <v>12</v>
      </c>
      <c r="M445">
        <f t="shared" si="51"/>
        <v>0</v>
      </c>
      <c r="N445">
        <f t="shared" si="52"/>
        <v>12</v>
      </c>
      <c r="O445">
        <f t="shared" si="53"/>
        <v>6</v>
      </c>
      <c r="P445" t="str">
        <f t="shared" si="54"/>
        <v>T2</v>
      </c>
      <c r="Q445" t="str">
        <f t="shared" si="55"/>
        <v>M6</v>
      </c>
    </row>
    <row r="446" spans="1:17" x14ac:dyDescent="0.25">
      <c r="A446" t="str">
        <f>IF(Orders!A446="","",Orders!A446)</f>
        <v>Mr Syagrius North-took</v>
      </c>
      <c r="B446" s="4">
        <f>IF(Orders!B446="","",Orders!B446)</f>
        <v>390234</v>
      </c>
      <c r="C446" t="str">
        <f>IF(Orders!C446="","",Orders!C446)</f>
        <v>Tennent's Lager</v>
      </c>
      <c r="D446">
        <f>IF(Orders!D446="","",Orders!D446)</f>
        <v>15</v>
      </c>
      <c r="E446" t="str">
        <f>IF(Orders!E446="","",Orders!E446)</f>
        <v/>
      </c>
      <c r="F446" t="str">
        <f t="shared" si="48"/>
        <v>Syagrius North-took</v>
      </c>
      <c r="G446" t="str">
        <f t="shared" si="49"/>
        <v>SyagriusNorthtook</v>
      </c>
      <c r="H446">
        <f>COUNTIFS(CALC_CUSTOMERS!F:F,CALC_ORDERS!G446)</f>
        <v>1</v>
      </c>
      <c r="I446" t="str">
        <f>INDEX(CALC_CUSTOMERS!D:D,MATCH(CALC_ORDERS!G446,CALC_CUSTOMERS!F:F,0))</f>
        <v>The Dry Peon Bar</v>
      </c>
      <c r="J446" t="str">
        <f>INDEX(CALC_CUSTOMERS!E:E,MATCH(CALC_ORDERS!G446,CALC_CUSTOMERS!F:F,0))</f>
        <v>GREENFIELDS</v>
      </c>
      <c r="K446">
        <f>INDEX(Beer!C:C,MATCH(CALC_ORDERS!C446,Beer!B:B,0))</f>
        <v>0.8</v>
      </c>
      <c r="L446">
        <f t="shared" si="50"/>
        <v>12</v>
      </c>
      <c r="M446">
        <f t="shared" si="51"/>
        <v>0</v>
      </c>
      <c r="N446">
        <f t="shared" si="52"/>
        <v>12</v>
      </c>
      <c r="O446">
        <f t="shared" si="53"/>
        <v>6</v>
      </c>
      <c r="P446" t="str">
        <f t="shared" si="54"/>
        <v>T2</v>
      </c>
      <c r="Q446" t="str">
        <f t="shared" si="55"/>
        <v>M6</v>
      </c>
    </row>
    <row r="447" spans="1:17" x14ac:dyDescent="0.25">
      <c r="A447" t="str">
        <f>IF(Orders!A447="","",Orders!A447)</f>
        <v>Mlle Berthefled Tinyfoot</v>
      </c>
      <c r="B447" s="4">
        <f>IF(Orders!B447="","",Orders!B447)</f>
        <v>390234</v>
      </c>
      <c r="C447" t="str">
        <f>IF(Orders!C447="","",Orders!C447)</f>
        <v>Newcastle Brown Ale</v>
      </c>
      <c r="D447">
        <f>IF(Orders!D447="","",Orders!D447)</f>
        <v>1</v>
      </c>
      <c r="E447" t="str">
        <f>IF(Orders!E447="","",Orders!E447)</f>
        <v/>
      </c>
      <c r="F447" t="str">
        <f t="shared" si="48"/>
        <v>Berthefled Tinyfoot</v>
      </c>
      <c r="G447" t="str">
        <f t="shared" si="49"/>
        <v>BerthefledTinyfoot</v>
      </c>
      <c r="H447">
        <f>COUNTIFS(CALC_CUSTOMERS!F:F,CALC_ORDERS!G447)</f>
        <v>1</v>
      </c>
      <c r="I447" t="str">
        <f>INDEX(CALC_CUSTOMERS!D:D,MATCH(CALC_ORDERS!G447,CALC_CUSTOMERS!F:F,0))</f>
        <v>The Ethereal Bongo Pub</v>
      </c>
      <c r="J447" t="str">
        <f>INDEX(CALC_CUSTOMERS!E:E,MATCH(CALC_ORDERS!G447,CALC_CUSTOMERS!F:F,0))</f>
        <v>LITTLE DELVING</v>
      </c>
      <c r="K447">
        <f>INDEX(Beer!C:C,MATCH(CALC_ORDERS!C447,Beer!B:B,0))</f>
        <v>1</v>
      </c>
      <c r="L447">
        <f t="shared" si="50"/>
        <v>1</v>
      </c>
      <c r="M447">
        <f t="shared" si="51"/>
        <v>0</v>
      </c>
      <c r="N447">
        <f t="shared" si="52"/>
        <v>1</v>
      </c>
      <c r="O447">
        <f t="shared" si="53"/>
        <v>6</v>
      </c>
      <c r="P447" t="str">
        <f t="shared" si="54"/>
        <v>T2</v>
      </c>
      <c r="Q447" t="str">
        <f t="shared" si="55"/>
        <v>M6</v>
      </c>
    </row>
    <row r="448" spans="1:17" x14ac:dyDescent="0.25">
      <c r="A448" t="str">
        <f>IF(Orders!A448="","",Orders!A448)</f>
        <v>Mme Savannah Gaukrogers</v>
      </c>
      <c r="B448" s="4">
        <f>IF(Orders!B448="","",Orders!B448)</f>
        <v>390234</v>
      </c>
      <c r="C448" t="str">
        <f>IF(Orders!C448="","",Orders!C448)</f>
        <v>Hofmeister Lager</v>
      </c>
      <c r="D448">
        <f>IF(Orders!D448="","",Orders!D448)</f>
        <v>9</v>
      </c>
      <c r="E448" t="str">
        <f>IF(Orders!E448="","",Orders!E448)</f>
        <v/>
      </c>
      <c r="F448" t="str">
        <f t="shared" si="48"/>
        <v>Savannah Gaukrogers</v>
      </c>
      <c r="G448" t="str">
        <f t="shared" si="49"/>
        <v>SavannahGaukrogers</v>
      </c>
      <c r="H448">
        <f>COUNTIFS(CALC_CUSTOMERS!F:F,CALC_ORDERS!G448)</f>
        <v>1</v>
      </c>
      <c r="I448" t="str">
        <f>INDEX(CALC_CUSTOMERS!D:D,MATCH(CALC_ORDERS!G448,CALC_CUSTOMERS!F:F,0))</f>
        <v>The Sudden Cliff Inn</v>
      </c>
      <c r="J448" t="str">
        <f>INDEX(CALC_CUSTOMERS!E:E,MATCH(CALC_ORDERS!G448,CALC_CUSTOMERS!F:F,0))</f>
        <v>STOCK</v>
      </c>
      <c r="K448">
        <f>INDEX(Beer!C:C,MATCH(CALC_ORDERS!C448,Beer!B:B,0))</f>
        <v>1</v>
      </c>
      <c r="L448">
        <f t="shared" si="50"/>
        <v>9</v>
      </c>
      <c r="M448">
        <f t="shared" si="51"/>
        <v>0</v>
      </c>
      <c r="N448">
        <f t="shared" si="52"/>
        <v>9</v>
      </c>
      <c r="O448">
        <f t="shared" si="53"/>
        <v>6</v>
      </c>
      <c r="P448" t="str">
        <f t="shared" si="54"/>
        <v>T2</v>
      </c>
      <c r="Q448" t="str">
        <f t="shared" si="55"/>
        <v>M6</v>
      </c>
    </row>
    <row r="449" spans="1:17" x14ac:dyDescent="0.25">
      <c r="A449" t="str">
        <f>IF(Orders!A449="","",Orders!A449)</f>
        <v>Mr Mélampus Barrowes</v>
      </c>
      <c r="B449" s="4">
        <f>IF(Orders!B449="","",Orders!B449)</f>
        <v>390235</v>
      </c>
      <c r="C449" t="str">
        <f>IF(Orders!C449="","",Orders!C449)</f>
        <v>Foster's Lager</v>
      </c>
      <c r="D449">
        <f>IF(Orders!D449="","",Orders!D449)</f>
        <v>20</v>
      </c>
      <c r="E449" t="str">
        <f>IF(Orders!E449="","",Orders!E449)</f>
        <v/>
      </c>
      <c r="F449" t="str">
        <f t="shared" si="48"/>
        <v>Mélampus Barrowes</v>
      </c>
      <c r="G449" t="str">
        <f t="shared" si="49"/>
        <v>MelampusBarrowes</v>
      </c>
      <c r="H449">
        <f>COUNTIFS(CALC_CUSTOMERS!F:F,CALC_ORDERS!G449)</f>
        <v>1</v>
      </c>
      <c r="I449" t="str">
        <f>INDEX(CALC_CUSTOMERS!D:D,MATCH(CALC_ORDERS!G449,CALC_CUSTOMERS!F:F,0))</f>
        <v>The Armed Wife Pub</v>
      </c>
      <c r="J449" t="str">
        <f>INDEX(CALC_CUSTOMERS!E:E,MATCH(CALC_ORDERS!G449,CALC_CUSTOMERS!F:F,0))</f>
        <v>TUCKBOROUGH</v>
      </c>
      <c r="K449">
        <f>INDEX(Beer!C:C,MATCH(CALC_ORDERS!C449,Beer!B:B,0))</f>
        <v>0.7</v>
      </c>
      <c r="L449">
        <f t="shared" si="50"/>
        <v>14</v>
      </c>
      <c r="M449">
        <f t="shared" si="51"/>
        <v>0</v>
      </c>
      <c r="N449">
        <f t="shared" si="52"/>
        <v>14</v>
      </c>
      <c r="O449">
        <f t="shared" si="53"/>
        <v>6</v>
      </c>
      <c r="P449" t="str">
        <f t="shared" si="54"/>
        <v>T2</v>
      </c>
      <c r="Q449" t="str">
        <f t="shared" si="55"/>
        <v>M6</v>
      </c>
    </row>
    <row r="450" spans="1:17" x14ac:dyDescent="0.25">
      <c r="A450" t="str">
        <f>IF(Orders!A450="","",Orders!A450)</f>
        <v>Mr Wido Galpsi</v>
      </c>
      <c r="B450" s="4">
        <f>IF(Orders!B450="","",Orders!B450)</f>
        <v>390235</v>
      </c>
      <c r="C450" t="str">
        <f>IF(Orders!C450="","",Orders!C450)</f>
        <v>Hofmeister Lager</v>
      </c>
      <c r="D450">
        <f>IF(Orders!D450="","",Orders!D450)</f>
        <v>5</v>
      </c>
      <c r="E450" t="str">
        <f>IF(Orders!E450="","",Orders!E450)</f>
        <v/>
      </c>
      <c r="F450" t="str">
        <f t="shared" si="48"/>
        <v>Wido Galpsi</v>
      </c>
      <c r="G450" t="str">
        <f t="shared" si="49"/>
        <v>WidoGalpsi</v>
      </c>
      <c r="H450">
        <f>COUNTIFS(CALC_CUSTOMERS!F:F,CALC_ORDERS!G450)</f>
        <v>1</v>
      </c>
      <c r="I450" t="str">
        <f>INDEX(CALC_CUSTOMERS!D:D,MATCH(CALC_ORDERS!G450,CALC_CUSTOMERS!F:F,0))</f>
        <v>The Rebel Sea Tavern</v>
      </c>
      <c r="J450" t="str">
        <f>INDEX(CALC_CUSTOMERS!E:E,MATCH(CALC_ORDERS!G450,CALC_CUSTOMERS!F:F,0))</f>
        <v>TUCKBOROUGH</v>
      </c>
      <c r="K450">
        <f>INDEX(Beer!C:C,MATCH(CALC_ORDERS!C450,Beer!B:B,0))</f>
        <v>1</v>
      </c>
      <c r="L450">
        <f t="shared" si="50"/>
        <v>5</v>
      </c>
      <c r="M450">
        <f t="shared" si="51"/>
        <v>0</v>
      </c>
      <c r="N450">
        <f t="shared" si="52"/>
        <v>5</v>
      </c>
      <c r="O450">
        <f t="shared" si="53"/>
        <v>6</v>
      </c>
      <c r="P450" t="str">
        <f t="shared" si="54"/>
        <v>T2</v>
      </c>
      <c r="Q450" t="str">
        <f t="shared" si="55"/>
        <v>M6</v>
      </c>
    </row>
    <row r="451" spans="1:17" x14ac:dyDescent="0.25">
      <c r="A451" t="str">
        <f>IF(Orders!A451="","",Orders!A451)</f>
        <v>Mme Brooke Goodwort</v>
      </c>
      <c r="B451" s="4">
        <f>IF(Orders!B451="","",Orders!B451)</f>
        <v>390235</v>
      </c>
      <c r="C451" t="str">
        <f>IF(Orders!C451="","",Orders!C451)</f>
        <v>Boddingtons Bitter</v>
      </c>
      <c r="D451">
        <f>IF(Orders!D451="","",Orders!D451)</f>
        <v>13</v>
      </c>
      <c r="E451" t="str">
        <f>IF(Orders!E451="","",Orders!E451)</f>
        <v/>
      </c>
      <c r="F451" t="str">
        <f t="shared" ref="F451:F514" si="56">IF(LEFT(A451,2)="Mr",MID(A451,4,LEN(A451)-3),
IF(LEFT(A451,3)="Mme",MID(A451,5,LEN(A451)-4),
IF(LEFT(A451,4)="Mlle",MID(A451,6,LEN(A451)-5),"")))</f>
        <v>Brooke Goodwort</v>
      </c>
      <c r="G451" t="str">
        <f t="shared" ref="G451:G514" si="57">SUBSTITUTE(SUBSTITUTE(SUBSTITUTE(SUBSTITUTE(SUBSTITUTE(SUBSTITUTE(F451," ",""),"-",""),"é","e"),"ü","u"),"ï","i"),"è","e")</f>
        <v>BrookeGoodwort</v>
      </c>
      <c r="H451">
        <f>COUNTIFS(CALC_CUSTOMERS!F:F,CALC_ORDERS!G451)</f>
        <v>1</v>
      </c>
      <c r="I451" t="str">
        <f>INDEX(CALC_CUSTOMERS!D:D,MATCH(CALC_ORDERS!G451,CALC_CUSTOMERS!F:F,0))</f>
        <v>The Short Gentlemen Inn</v>
      </c>
      <c r="J451" t="str">
        <f>INDEX(CALC_CUSTOMERS!E:E,MATCH(CALC_ORDERS!G451,CALC_CUSTOMERS!F:F,0))</f>
        <v>GREEN HILL COUNTRY</v>
      </c>
      <c r="K451">
        <f>INDEX(Beer!C:C,MATCH(CALC_ORDERS!C451,Beer!B:B,0))</f>
        <v>0.8</v>
      </c>
      <c r="L451">
        <f t="shared" ref="L451:L514" si="58">K451*D451</f>
        <v>10.4</v>
      </c>
      <c r="M451">
        <f t="shared" ref="M451:M514" si="59">IF(E451="",0,E451*L451)</f>
        <v>0</v>
      </c>
      <c r="N451">
        <f t="shared" ref="N451:N514" si="60">L451-M451</f>
        <v>10.4</v>
      </c>
      <c r="O451">
        <f t="shared" ref="O451:O514" si="61">MONTH(B451)</f>
        <v>6</v>
      </c>
      <c r="P451" t="str">
        <f t="shared" ref="P451:P514" si="62">IF(AND(O451&gt;0,O451&lt;4),"T1",
IF(AND(O451&gt;3,O451&lt;7),"T2",
IF(AND(O451&gt;6,O451&lt;10),"T3",
IF(AND(O451&gt;9,O451&lt;13),"T4","erreur"))))</f>
        <v>T2</v>
      </c>
      <c r="Q451" t="str">
        <f t="shared" ref="Q451:Q514" si="63">"M"&amp;O451</f>
        <v>M6</v>
      </c>
    </row>
    <row r="452" spans="1:17" x14ac:dyDescent="0.25">
      <c r="A452" t="str">
        <f>IF(Orders!A452="","",Orders!A452)</f>
        <v>Mme Tiffany Brown</v>
      </c>
      <c r="B452" s="4">
        <f>IF(Orders!B452="","",Orders!B452)</f>
        <v>390235</v>
      </c>
      <c r="C452" t="str">
        <f>IF(Orders!C452="","",Orders!C452)</f>
        <v>Foster's Lager</v>
      </c>
      <c r="D452">
        <f>IF(Orders!D452="","",Orders!D452)</f>
        <v>18</v>
      </c>
      <c r="E452" t="str">
        <f>IF(Orders!E452="","",Orders!E452)</f>
        <v/>
      </c>
      <c r="F452" t="str">
        <f t="shared" si="56"/>
        <v>Tiffany Brown</v>
      </c>
      <c r="G452" t="str">
        <f t="shared" si="57"/>
        <v>TiffanyBrown</v>
      </c>
      <c r="H452">
        <f>COUNTIFS(CALC_CUSTOMERS!F:F,CALC_ORDERS!G452)</f>
        <v>1</v>
      </c>
      <c r="I452" t="str">
        <f>INDEX(CALC_CUSTOMERS!D:D,MATCH(CALC_ORDERS!G452,CALC_CUSTOMERS!F:F,0))</f>
        <v>The Blushing Dragon Tavern</v>
      </c>
      <c r="J452" t="str">
        <f>INDEX(CALC_CUSTOMERS!E:E,MATCH(CALC_ORDERS!G452,CALC_CUSTOMERS!F:F,0))</f>
        <v>HOBBITTON</v>
      </c>
      <c r="K452">
        <f>INDEX(Beer!C:C,MATCH(CALC_ORDERS!C452,Beer!B:B,0))</f>
        <v>0.7</v>
      </c>
      <c r="L452">
        <f t="shared" si="58"/>
        <v>12.6</v>
      </c>
      <c r="M452">
        <f t="shared" si="59"/>
        <v>0</v>
      </c>
      <c r="N452">
        <f t="shared" si="60"/>
        <v>12.6</v>
      </c>
      <c r="O452">
        <f t="shared" si="61"/>
        <v>6</v>
      </c>
      <c r="P452" t="str">
        <f t="shared" si="62"/>
        <v>T2</v>
      </c>
      <c r="Q452" t="str">
        <f t="shared" si="63"/>
        <v>M6</v>
      </c>
    </row>
    <row r="453" spans="1:17" x14ac:dyDescent="0.25">
      <c r="A453" t="str">
        <f>IF(Orders!A453="","",Orders!A453)</f>
        <v>Mr Ouüs Fallohide</v>
      </c>
      <c r="B453" s="4">
        <f>IF(Orders!B453="","",Orders!B453)</f>
        <v>390236</v>
      </c>
      <c r="C453" t="str">
        <f>IF(Orders!C453="","",Orders!C453)</f>
        <v>Boddingtons Bitter</v>
      </c>
      <c r="D453">
        <f>IF(Orders!D453="","",Orders!D453)</f>
        <v>15</v>
      </c>
      <c r="E453" t="str">
        <f>IF(Orders!E453="","",Orders!E453)</f>
        <v/>
      </c>
      <c r="F453" t="str">
        <f t="shared" si="56"/>
        <v>Ouüs Fallohide</v>
      </c>
      <c r="G453" t="str">
        <f t="shared" si="57"/>
        <v>OuusFallohide</v>
      </c>
      <c r="H453">
        <f>COUNTIFS(CALC_CUSTOMERS!F:F,CALC_ORDERS!G453)</f>
        <v>1</v>
      </c>
      <c r="I453" t="str">
        <f>INDEX(CALC_CUSTOMERS!D:D,MATCH(CALC_ORDERS!G453,CALC_CUSTOMERS!F:F,0))</f>
        <v>The Tacky Troll</v>
      </c>
      <c r="J453" t="str">
        <f>INDEX(CALC_CUSTOMERS!E:E,MATCH(CALC_ORDERS!G453,CALC_CUSTOMERS!F:F,0))</f>
        <v>BRIDGEFIELDS</v>
      </c>
      <c r="K453">
        <f>INDEX(Beer!C:C,MATCH(CALC_ORDERS!C453,Beer!B:B,0))</f>
        <v>0.8</v>
      </c>
      <c r="L453">
        <f t="shared" si="58"/>
        <v>12</v>
      </c>
      <c r="M453">
        <f t="shared" si="59"/>
        <v>0</v>
      </c>
      <c r="N453">
        <f t="shared" si="60"/>
        <v>12</v>
      </c>
      <c r="O453">
        <f t="shared" si="61"/>
        <v>6</v>
      </c>
      <c r="P453" t="str">
        <f t="shared" si="62"/>
        <v>T2</v>
      </c>
      <c r="Q453" t="str">
        <f t="shared" si="63"/>
        <v>M6</v>
      </c>
    </row>
    <row r="454" spans="1:17" x14ac:dyDescent="0.25">
      <c r="A454" t="str">
        <f>IF(Orders!A454="","",Orders!A454)</f>
        <v>Mme Delaney Whitfoot</v>
      </c>
      <c r="B454" s="4">
        <f>IF(Orders!B454="","",Orders!B454)</f>
        <v>390236</v>
      </c>
      <c r="C454" t="str">
        <f>IF(Orders!C454="","",Orders!C454)</f>
        <v>Tennent's Super</v>
      </c>
      <c r="D454">
        <f>IF(Orders!D454="","",Orders!D454)</f>
        <v>19</v>
      </c>
      <c r="E454" t="str">
        <f>IF(Orders!E454="","",Orders!E454)</f>
        <v/>
      </c>
      <c r="F454" t="str">
        <f t="shared" si="56"/>
        <v>Delaney Whitfoot</v>
      </c>
      <c r="G454" t="str">
        <f t="shared" si="57"/>
        <v>DelaneyWhitfoot</v>
      </c>
      <c r="H454">
        <f>COUNTIFS(CALC_CUSTOMERS!F:F,CALC_ORDERS!G454)</f>
        <v>1</v>
      </c>
      <c r="I454" t="str">
        <f>INDEX(CALC_CUSTOMERS!D:D,MATCH(CALC_ORDERS!G454,CALC_CUSTOMERS!F:F,0))</f>
        <v>Ye Olde Bow Pub</v>
      </c>
      <c r="J454" t="str">
        <f>INDEX(CALC_CUSTOMERS!E:E,MATCH(CALC_ORDERS!G454,CALC_CUSTOMERS!F:F,0))</f>
        <v>GREENFIELDS</v>
      </c>
      <c r="K454">
        <f>INDEX(Beer!C:C,MATCH(CALC_ORDERS!C454,Beer!B:B,0))</f>
        <v>0.9</v>
      </c>
      <c r="L454">
        <f t="shared" si="58"/>
        <v>17.100000000000001</v>
      </c>
      <c r="M454">
        <f t="shared" si="59"/>
        <v>0</v>
      </c>
      <c r="N454">
        <f t="shared" si="60"/>
        <v>17.100000000000001</v>
      </c>
      <c r="O454">
        <f t="shared" si="61"/>
        <v>6</v>
      </c>
      <c r="P454" t="str">
        <f t="shared" si="62"/>
        <v>T2</v>
      </c>
      <c r="Q454" t="str">
        <f t="shared" si="63"/>
        <v>M6</v>
      </c>
    </row>
    <row r="455" spans="1:17" x14ac:dyDescent="0.25">
      <c r="A455" t="str">
        <f>IF(Orders!A455="","",Orders!A455)</f>
        <v xml:space="preserve">Mr Robur Gamwich </v>
      </c>
      <c r="B455" s="4">
        <f>IF(Orders!B455="","",Orders!B455)</f>
        <v>390236</v>
      </c>
      <c r="C455" t="str">
        <f>IF(Orders!C455="","",Orders!C455)</f>
        <v>Tennent's Super</v>
      </c>
      <c r="D455">
        <f>IF(Orders!D455="","",Orders!D455)</f>
        <v>8</v>
      </c>
      <c r="E455" t="str">
        <f>IF(Orders!E455="","",Orders!E455)</f>
        <v/>
      </c>
      <c r="F455" t="str">
        <f t="shared" si="56"/>
        <v xml:space="preserve">Robur Gamwich </v>
      </c>
      <c r="G455" t="str">
        <f t="shared" si="57"/>
        <v>RoburGamwich</v>
      </c>
      <c r="H455">
        <f>COUNTIFS(CALC_CUSTOMERS!F:F,CALC_ORDERS!G455)</f>
        <v>1</v>
      </c>
      <c r="I455" t="str">
        <f>INDEX(CALC_CUSTOMERS!D:D,MATCH(CALC_ORDERS!G455,CALC_CUSTOMERS!F:F,0))</f>
        <v>The Sour Canary Tavern</v>
      </c>
      <c r="J455" t="str">
        <f>INDEX(CALC_CUSTOMERS!E:E,MATCH(CALC_ORDERS!G455,CALC_CUSTOMERS!F:F,0))</f>
        <v>BRIDGEFIELDS</v>
      </c>
      <c r="K455">
        <f>INDEX(Beer!C:C,MATCH(CALC_ORDERS!C455,Beer!B:B,0))</f>
        <v>0.9</v>
      </c>
      <c r="L455">
        <f t="shared" si="58"/>
        <v>7.2</v>
      </c>
      <c r="M455">
        <f t="shared" si="59"/>
        <v>0</v>
      </c>
      <c r="N455">
        <f t="shared" si="60"/>
        <v>7.2</v>
      </c>
      <c r="O455">
        <f t="shared" si="61"/>
        <v>6</v>
      </c>
      <c r="P455" t="str">
        <f t="shared" si="62"/>
        <v>T2</v>
      </c>
      <c r="Q455" t="str">
        <f t="shared" si="63"/>
        <v>M6</v>
      </c>
    </row>
    <row r="456" spans="1:17" x14ac:dyDescent="0.25">
      <c r="A456" t="str">
        <f>IF(Orders!A456="","",Orders!A456)</f>
        <v>Mlle Fredegunde Banks</v>
      </c>
      <c r="B456" s="4">
        <f>IF(Orders!B456="","",Orders!B456)</f>
        <v>390236</v>
      </c>
      <c r="C456" t="str">
        <f>IF(Orders!C456="","",Orders!C456)</f>
        <v>Old Speckled Hen</v>
      </c>
      <c r="D456">
        <f>IF(Orders!D456="","",Orders!D456)</f>
        <v>18</v>
      </c>
      <c r="E456" t="str">
        <f>IF(Orders!E456="","",Orders!E456)</f>
        <v/>
      </c>
      <c r="F456" t="str">
        <f t="shared" si="56"/>
        <v>Fredegunde Banks</v>
      </c>
      <c r="G456" t="str">
        <f t="shared" si="57"/>
        <v>FredegundeBanks</v>
      </c>
      <c r="H456">
        <f>COUNTIFS(CALC_CUSTOMERS!F:F,CALC_ORDERS!G456)</f>
        <v>1</v>
      </c>
      <c r="I456" t="str">
        <f>INDEX(CALC_CUSTOMERS!D:D,MATCH(CALC_ORDERS!G456,CALC_CUSTOMERS!F:F,0))</f>
        <v>The Best Cello</v>
      </c>
      <c r="J456" t="str">
        <f>INDEX(CALC_CUSTOMERS!E:E,MATCH(CALC_ORDERS!G456,CALC_CUSTOMERS!F:F,0))</f>
        <v>GREENFIELDS</v>
      </c>
      <c r="K456">
        <f>INDEX(Beer!C:C,MATCH(CALC_ORDERS!C456,Beer!B:B,0))</f>
        <v>1.1000000000000001</v>
      </c>
      <c r="L456">
        <f t="shared" si="58"/>
        <v>19.8</v>
      </c>
      <c r="M456">
        <f t="shared" si="59"/>
        <v>0</v>
      </c>
      <c r="N456">
        <f t="shared" si="60"/>
        <v>19.8</v>
      </c>
      <c r="O456">
        <f t="shared" si="61"/>
        <v>6</v>
      </c>
      <c r="P456" t="str">
        <f t="shared" si="62"/>
        <v>T2</v>
      </c>
      <c r="Q456" t="str">
        <f t="shared" si="63"/>
        <v>M6</v>
      </c>
    </row>
    <row r="457" spans="1:17" x14ac:dyDescent="0.25">
      <c r="A457" t="str">
        <f>IF(Orders!A457="","",Orders!A457)</f>
        <v>Mlle Nantechildis Labingi</v>
      </c>
      <c r="B457" s="4">
        <f>IF(Orders!B457="","",Orders!B457)</f>
        <v>390236</v>
      </c>
      <c r="C457" t="str">
        <f>IF(Orders!C457="","",Orders!C457)</f>
        <v>Boddingtons Bitter</v>
      </c>
      <c r="D457">
        <f>IF(Orders!D457="","",Orders!D457)</f>
        <v>11</v>
      </c>
      <c r="E457" t="str">
        <f>IF(Orders!E457="","",Orders!E457)</f>
        <v/>
      </c>
      <c r="F457" t="str">
        <f t="shared" si="56"/>
        <v>Nantechildis Labingi</v>
      </c>
      <c r="G457" t="str">
        <f t="shared" si="57"/>
        <v>NantechildisLabingi</v>
      </c>
      <c r="H457">
        <f>COUNTIFS(CALC_CUSTOMERS!F:F,CALC_ORDERS!G457)</f>
        <v>1</v>
      </c>
      <c r="I457" t="str">
        <f>INDEX(CALC_CUSTOMERS!D:D,MATCH(CALC_ORDERS!G457,CALC_CUSTOMERS!F:F,0))</f>
        <v>The Goofy Chair Pub</v>
      </c>
      <c r="J457" t="str">
        <f>INDEX(CALC_CUSTOMERS!E:E,MATCH(CALC_ORDERS!G457,CALC_CUSTOMERS!F:F,0))</f>
        <v>BUDGEFORD</v>
      </c>
      <c r="K457">
        <f>INDEX(Beer!C:C,MATCH(CALC_ORDERS!C457,Beer!B:B,0))</f>
        <v>0.8</v>
      </c>
      <c r="L457">
        <f t="shared" si="58"/>
        <v>8.8000000000000007</v>
      </c>
      <c r="M457">
        <f t="shared" si="59"/>
        <v>0</v>
      </c>
      <c r="N457">
        <f t="shared" si="60"/>
        <v>8.8000000000000007</v>
      </c>
      <c r="O457">
        <f t="shared" si="61"/>
        <v>6</v>
      </c>
      <c r="P457" t="str">
        <f t="shared" si="62"/>
        <v>T2</v>
      </c>
      <c r="Q457" t="str">
        <f t="shared" si="63"/>
        <v>M6</v>
      </c>
    </row>
    <row r="458" spans="1:17" x14ac:dyDescent="0.25">
      <c r="A458" t="str">
        <f>IF(Orders!A458="","",Orders!A458)</f>
        <v>Mr Bertulf Sackville</v>
      </c>
      <c r="B458" s="4">
        <f>IF(Orders!B458="","",Orders!B458)</f>
        <v>390237</v>
      </c>
      <c r="C458" t="str">
        <f>IF(Orders!C458="","",Orders!C458)</f>
        <v>Newcastle Brown Ale</v>
      </c>
      <c r="D458">
        <f>IF(Orders!D458="","",Orders!D458)</f>
        <v>5</v>
      </c>
      <c r="E458" t="str">
        <f>IF(Orders!E458="","",Orders!E458)</f>
        <v/>
      </c>
      <c r="F458" t="str">
        <f t="shared" si="56"/>
        <v>Bertulf Sackville</v>
      </c>
      <c r="G458" t="str">
        <f t="shared" si="57"/>
        <v>BertulfSackville</v>
      </c>
      <c r="H458">
        <f>COUNTIFS(CALC_CUSTOMERS!F:F,CALC_ORDERS!G458)</f>
        <v>1</v>
      </c>
      <c r="I458" t="str">
        <f>INDEX(CALC_CUSTOMERS!D:D,MATCH(CALC_ORDERS!G458,CALC_CUSTOMERS!F:F,0))</f>
        <v>The Venomous Lady Inn</v>
      </c>
      <c r="J458" t="str">
        <f>INDEX(CALC_CUSTOMERS!E:E,MATCH(CALC_ORDERS!G458,CALC_CUSTOMERS!F:F,0))</f>
        <v>BUCKLAND</v>
      </c>
      <c r="K458">
        <f>INDEX(Beer!C:C,MATCH(CALC_ORDERS!C458,Beer!B:B,0))</f>
        <v>1</v>
      </c>
      <c r="L458">
        <f t="shared" si="58"/>
        <v>5</v>
      </c>
      <c r="M458">
        <f t="shared" si="59"/>
        <v>0</v>
      </c>
      <c r="N458">
        <f t="shared" si="60"/>
        <v>5</v>
      </c>
      <c r="O458">
        <f t="shared" si="61"/>
        <v>6</v>
      </c>
      <c r="P458" t="str">
        <f t="shared" si="62"/>
        <v>T2</v>
      </c>
      <c r="Q458" t="str">
        <f t="shared" si="63"/>
        <v>M6</v>
      </c>
    </row>
    <row r="459" spans="1:17" x14ac:dyDescent="0.25">
      <c r="A459" t="str">
        <f>IF(Orders!A459="","",Orders!A459)</f>
        <v>Mlle Cheryl Knotwise</v>
      </c>
      <c r="B459" s="4">
        <f>IF(Orders!B459="","",Orders!B459)</f>
        <v>390237</v>
      </c>
      <c r="C459" t="str">
        <f>IF(Orders!C459="","",Orders!C459)</f>
        <v>Tennent's Lager</v>
      </c>
      <c r="D459">
        <f>IF(Orders!D459="","",Orders!D459)</f>
        <v>13</v>
      </c>
      <c r="E459" t="str">
        <f>IF(Orders!E459="","",Orders!E459)</f>
        <v/>
      </c>
      <c r="F459" t="str">
        <f t="shared" si="56"/>
        <v>Cheryl Knotwise</v>
      </c>
      <c r="G459" t="str">
        <f t="shared" si="57"/>
        <v>CherylKnotwise</v>
      </c>
      <c r="H459">
        <f>COUNTIFS(CALC_CUSTOMERS!F:F,CALC_ORDERS!G459)</f>
        <v>1</v>
      </c>
      <c r="I459" t="str">
        <f>INDEX(CALC_CUSTOMERS!D:D,MATCH(CALC_ORDERS!G459,CALC_CUSTOMERS!F:F,0))</f>
        <v>The Excited Glass Tavern</v>
      </c>
      <c r="J459" t="str">
        <f>INDEX(CALC_CUSTOMERS!E:E,MATCH(CALC_ORDERS!G459,CALC_CUSTOMERS!F:F,0))</f>
        <v>BUCKLAND</v>
      </c>
      <c r="K459">
        <f>INDEX(Beer!C:C,MATCH(CALC_ORDERS!C459,Beer!B:B,0))</f>
        <v>0.8</v>
      </c>
      <c r="L459">
        <f t="shared" si="58"/>
        <v>10.4</v>
      </c>
      <c r="M459">
        <f t="shared" si="59"/>
        <v>0</v>
      </c>
      <c r="N459">
        <f t="shared" si="60"/>
        <v>10.4</v>
      </c>
      <c r="O459">
        <f t="shared" si="61"/>
        <v>6</v>
      </c>
      <c r="P459" t="str">
        <f t="shared" si="62"/>
        <v>T2</v>
      </c>
      <c r="Q459" t="str">
        <f t="shared" si="63"/>
        <v>M6</v>
      </c>
    </row>
    <row r="460" spans="1:17" x14ac:dyDescent="0.25">
      <c r="A460" t="str">
        <f>IF(Orders!A460="","",Orders!A460)</f>
        <v>Mr Leodegar Pott</v>
      </c>
      <c r="B460" s="4">
        <f>IF(Orders!B460="","",Orders!B460)</f>
        <v>390237</v>
      </c>
      <c r="C460" t="str">
        <f>IF(Orders!C460="","",Orders!C460)</f>
        <v>Tennent's Super</v>
      </c>
      <c r="D460">
        <f>IF(Orders!D460="","",Orders!D460)</f>
        <v>20</v>
      </c>
      <c r="E460" t="str">
        <f>IF(Orders!E460="","",Orders!E460)</f>
        <v/>
      </c>
      <c r="F460" t="str">
        <f t="shared" si="56"/>
        <v>Leodegar Pott</v>
      </c>
      <c r="G460" t="str">
        <f t="shared" si="57"/>
        <v>LeodegarPott</v>
      </c>
      <c r="H460">
        <f>COUNTIFS(CALC_CUSTOMERS!F:F,CALC_ORDERS!G460)</f>
        <v>1</v>
      </c>
      <c r="I460" t="str">
        <f>INDEX(CALC_CUSTOMERS!D:D,MATCH(CALC_ORDERS!G460,CALC_CUSTOMERS!F:F,0))</f>
        <v>The Dapper Tomato Tavern</v>
      </c>
      <c r="J460" t="str">
        <f>INDEX(CALC_CUSTOMERS!E:E,MATCH(CALC_ORDERS!G460,CALC_CUSTOMERS!F:F,0))</f>
        <v>GREEN HILL COUNTRY</v>
      </c>
      <c r="K460">
        <f>INDEX(Beer!C:C,MATCH(CALC_ORDERS!C460,Beer!B:B,0))</f>
        <v>0.9</v>
      </c>
      <c r="L460">
        <f t="shared" si="58"/>
        <v>18</v>
      </c>
      <c r="M460">
        <f t="shared" si="59"/>
        <v>0</v>
      </c>
      <c r="N460">
        <f t="shared" si="60"/>
        <v>18</v>
      </c>
      <c r="O460">
        <f t="shared" si="61"/>
        <v>6</v>
      </c>
      <c r="P460" t="str">
        <f t="shared" si="62"/>
        <v>T2</v>
      </c>
      <c r="Q460" t="str">
        <f t="shared" si="63"/>
        <v>M6</v>
      </c>
    </row>
    <row r="461" spans="1:17" x14ac:dyDescent="0.25">
      <c r="A461" t="str">
        <f>IF(Orders!A461="","",Orders!A461)</f>
        <v>Mlle Pamphila Proudbottom</v>
      </c>
      <c r="B461" s="4">
        <f>IF(Orders!B461="","",Orders!B461)</f>
        <v>390239</v>
      </c>
      <c r="C461" t="str">
        <f>IF(Orders!C461="","",Orders!C461)</f>
        <v>McEwan's</v>
      </c>
      <c r="D461">
        <f>IF(Orders!D461="","",Orders!D461)</f>
        <v>12</v>
      </c>
      <c r="E461">
        <f>IF(Orders!E461="","",Orders!E461)</f>
        <v>0.05</v>
      </c>
      <c r="F461" t="str">
        <f t="shared" si="56"/>
        <v>Pamphila Proudbottom</v>
      </c>
      <c r="G461" t="str">
        <f t="shared" si="57"/>
        <v>PamphilaProudbottom</v>
      </c>
      <c r="H461">
        <f>COUNTIFS(CALC_CUSTOMERS!F:F,CALC_ORDERS!G461)</f>
        <v>1</v>
      </c>
      <c r="I461" t="str">
        <f>INDEX(CALC_CUSTOMERS!D:D,MATCH(CALC_ORDERS!G461,CALC_CUSTOMERS!F:F,0))</f>
        <v>The Oriental Ore Tavern</v>
      </c>
      <c r="J461" t="str">
        <f>INDEX(CALC_CUSTOMERS!E:E,MATCH(CALC_ORDERS!G461,CALC_CUSTOMERS!F:F,0))</f>
        <v>TUCKBOROUGH</v>
      </c>
      <c r="K461">
        <f>INDEX(Beer!C:C,MATCH(CALC_ORDERS!C461,Beer!B:B,0))</f>
        <v>1</v>
      </c>
      <c r="L461">
        <f t="shared" si="58"/>
        <v>12</v>
      </c>
      <c r="M461">
        <f t="shared" si="59"/>
        <v>0.60000000000000009</v>
      </c>
      <c r="N461">
        <f t="shared" si="60"/>
        <v>11.4</v>
      </c>
      <c r="O461">
        <f t="shared" si="61"/>
        <v>6</v>
      </c>
      <c r="P461" t="str">
        <f t="shared" si="62"/>
        <v>T2</v>
      </c>
      <c r="Q461" t="str">
        <f t="shared" si="63"/>
        <v>M6</v>
      </c>
    </row>
    <row r="462" spans="1:17" x14ac:dyDescent="0.25">
      <c r="A462" t="str">
        <f>IF(Orders!A462="","",Orders!A462)</f>
        <v>Mme Ingoberg Gardner</v>
      </c>
      <c r="B462" s="4">
        <f>IF(Orders!B462="","",Orders!B462)</f>
        <v>390240</v>
      </c>
      <c r="C462" t="str">
        <f>IF(Orders!C462="","",Orders!C462)</f>
        <v>Boddingtons Bitter</v>
      </c>
      <c r="D462">
        <f>IF(Orders!D462="","",Orders!D462)</f>
        <v>8</v>
      </c>
      <c r="E462" t="str">
        <f>IF(Orders!E462="","",Orders!E462)</f>
        <v/>
      </c>
      <c r="F462" t="str">
        <f t="shared" si="56"/>
        <v>Ingoberg Gardner</v>
      </c>
      <c r="G462" t="str">
        <f t="shared" si="57"/>
        <v>IngobergGardner</v>
      </c>
      <c r="H462">
        <f>COUNTIFS(CALC_CUSTOMERS!F:F,CALC_ORDERS!G462)</f>
        <v>1</v>
      </c>
      <c r="I462" t="str">
        <f>INDEX(CALC_CUSTOMERS!D:D,MATCH(CALC_ORDERS!G462,CALC_CUSTOMERS!F:F,0))</f>
        <v>The Mature Whale</v>
      </c>
      <c r="J462" t="str">
        <f>INDEX(CALC_CUSTOMERS!E:E,MATCH(CALC_ORDERS!G462,CALC_CUSTOMERS!F:F,0))</f>
        <v>BUDGEFORD</v>
      </c>
      <c r="K462">
        <f>INDEX(Beer!C:C,MATCH(CALC_ORDERS!C462,Beer!B:B,0))</f>
        <v>0.8</v>
      </c>
      <c r="L462">
        <f t="shared" si="58"/>
        <v>6.4</v>
      </c>
      <c r="M462">
        <f t="shared" si="59"/>
        <v>0</v>
      </c>
      <c r="N462">
        <f t="shared" si="60"/>
        <v>6.4</v>
      </c>
      <c r="O462">
        <f t="shared" si="61"/>
        <v>6</v>
      </c>
      <c r="P462" t="str">
        <f t="shared" si="62"/>
        <v>T2</v>
      </c>
      <c r="Q462" t="str">
        <f t="shared" si="63"/>
        <v>M6</v>
      </c>
    </row>
    <row r="463" spans="1:17" x14ac:dyDescent="0.25">
      <c r="A463" t="str">
        <f>IF(Orders!A463="","",Orders!A463)</f>
        <v>Mr Gerbert Lightfoot</v>
      </c>
      <c r="B463" s="4">
        <f>IF(Orders!B463="","",Orders!B463)</f>
        <v>390240</v>
      </c>
      <c r="C463" t="str">
        <f>IF(Orders!C463="","",Orders!C463)</f>
        <v>Hofmeister Lager</v>
      </c>
      <c r="D463">
        <f>IF(Orders!D463="","",Orders!D463)</f>
        <v>6</v>
      </c>
      <c r="E463" t="str">
        <f>IF(Orders!E463="","",Orders!E463)</f>
        <v/>
      </c>
      <c r="F463" t="str">
        <f t="shared" si="56"/>
        <v>Gerbert Lightfoot</v>
      </c>
      <c r="G463" t="str">
        <f t="shared" si="57"/>
        <v>GerbertLightfoot</v>
      </c>
      <c r="H463">
        <f>COUNTIFS(CALC_CUSTOMERS!F:F,CALC_ORDERS!G463)</f>
        <v>1</v>
      </c>
      <c r="I463" t="str">
        <f>INDEX(CALC_CUSTOMERS!D:D,MATCH(CALC_ORDERS!G463,CALC_CUSTOMERS!F:F,0))</f>
        <v>The Well-Groomed Lion</v>
      </c>
      <c r="J463" t="str">
        <f>INDEX(CALC_CUSTOMERS!E:E,MATCH(CALC_ORDERS!G463,CALC_CUSTOMERS!F:F,0))</f>
        <v>GREENFIELDS</v>
      </c>
      <c r="K463">
        <f>INDEX(Beer!C:C,MATCH(CALC_ORDERS!C463,Beer!B:B,0))</f>
        <v>1</v>
      </c>
      <c r="L463">
        <f t="shared" si="58"/>
        <v>6</v>
      </c>
      <c r="M463">
        <f t="shared" si="59"/>
        <v>0</v>
      </c>
      <c r="N463">
        <f t="shared" si="60"/>
        <v>6</v>
      </c>
      <c r="O463">
        <f t="shared" si="61"/>
        <v>6</v>
      </c>
      <c r="P463" t="str">
        <f t="shared" si="62"/>
        <v>T2</v>
      </c>
      <c r="Q463" t="str">
        <f t="shared" si="63"/>
        <v>M6</v>
      </c>
    </row>
    <row r="464" spans="1:17" x14ac:dyDescent="0.25">
      <c r="A464" t="str">
        <f>IF(Orders!A464="","",Orders!A464)</f>
        <v>Mr Gerbert Took-Took</v>
      </c>
      <c r="B464" s="4">
        <f>IF(Orders!B464="","",Orders!B464)</f>
        <v>390240</v>
      </c>
      <c r="C464" t="str">
        <f>IF(Orders!C464="","",Orders!C464)</f>
        <v>Hofmeister Lager</v>
      </c>
      <c r="D464">
        <f>IF(Orders!D464="","",Orders!D464)</f>
        <v>17</v>
      </c>
      <c r="E464" t="str">
        <f>IF(Orders!E464="","",Orders!E464)</f>
        <v/>
      </c>
      <c r="F464" t="str">
        <f t="shared" si="56"/>
        <v>Gerbert Took-Took</v>
      </c>
      <c r="G464" t="str">
        <f t="shared" si="57"/>
        <v>GerbertTookTook</v>
      </c>
      <c r="H464">
        <f>COUNTIFS(CALC_CUSTOMERS!F:F,CALC_ORDERS!G464)</f>
        <v>1</v>
      </c>
      <c r="I464" t="str">
        <f>INDEX(CALC_CUSTOMERS!D:D,MATCH(CALC_ORDERS!G464,CALC_CUSTOMERS!F:F,0))</f>
        <v>The Dire Crow</v>
      </c>
      <c r="J464" t="str">
        <f>INDEX(CALC_CUSTOMERS!E:E,MATCH(CALC_ORDERS!G464,CALC_CUSTOMERS!F:F,0))</f>
        <v>HOBBITTON</v>
      </c>
      <c r="K464">
        <f>INDEX(Beer!C:C,MATCH(CALC_ORDERS!C464,Beer!B:B,0))</f>
        <v>1</v>
      </c>
      <c r="L464">
        <f t="shared" si="58"/>
        <v>17</v>
      </c>
      <c r="M464">
        <f t="shared" si="59"/>
        <v>0</v>
      </c>
      <c r="N464">
        <f t="shared" si="60"/>
        <v>17</v>
      </c>
      <c r="O464">
        <f t="shared" si="61"/>
        <v>6</v>
      </c>
      <c r="P464" t="str">
        <f t="shared" si="62"/>
        <v>T2</v>
      </c>
      <c r="Q464" t="str">
        <f t="shared" si="63"/>
        <v>M6</v>
      </c>
    </row>
    <row r="465" spans="1:17" x14ac:dyDescent="0.25">
      <c r="A465" t="str">
        <f>IF(Orders!A465="","",Orders!A465)</f>
        <v>Mlle Fatima Tunnelly</v>
      </c>
      <c r="B465" s="4">
        <f>IF(Orders!B465="","",Orders!B465)</f>
        <v>390240</v>
      </c>
      <c r="C465" t="str">
        <f>IF(Orders!C465="","",Orders!C465)</f>
        <v>Newcastle Brown Ale</v>
      </c>
      <c r="D465">
        <f>IF(Orders!D465="","",Orders!D465)</f>
        <v>6</v>
      </c>
      <c r="E465" t="str">
        <f>IF(Orders!E465="","",Orders!E465)</f>
        <v/>
      </c>
      <c r="F465" t="str">
        <f t="shared" si="56"/>
        <v>Fatima Tunnelly</v>
      </c>
      <c r="G465" t="str">
        <f t="shared" si="57"/>
        <v>FatimaTunnelly</v>
      </c>
      <c r="H465">
        <f>COUNTIFS(CALC_CUSTOMERS!F:F,CALC_ORDERS!G465)</f>
        <v>1</v>
      </c>
      <c r="I465" t="str">
        <f>INDEX(CALC_CUSTOMERS!D:D,MATCH(CALC_ORDERS!G465,CALC_CUSTOMERS!F:F,0))</f>
        <v>The New Pelican Inn</v>
      </c>
      <c r="J465" t="str">
        <f>INDEX(CALC_CUSTOMERS!E:E,MATCH(CALC_ORDERS!G465,CALC_CUSTOMERS!F:F,0))</f>
        <v>TUCKBOROUGH</v>
      </c>
      <c r="K465">
        <f>INDEX(Beer!C:C,MATCH(CALC_ORDERS!C465,Beer!B:B,0))</f>
        <v>1</v>
      </c>
      <c r="L465">
        <f t="shared" si="58"/>
        <v>6</v>
      </c>
      <c r="M465">
        <f t="shared" si="59"/>
        <v>0</v>
      </c>
      <c r="N465">
        <f t="shared" si="60"/>
        <v>6</v>
      </c>
      <c r="O465">
        <f t="shared" si="61"/>
        <v>6</v>
      </c>
      <c r="P465" t="str">
        <f t="shared" si="62"/>
        <v>T2</v>
      </c>
      <c r="Q465" t="str">
        <f t="shared" si="63"/>
        <v>M6</v>
      </c>
    </row>
    <row r="466" spans="1:17" x14ac:dyDescent="0.25">
      <c r="A466" t="str">
        <f>IF(Orders!A466="","",Orders!A466)</f>
        <v>Mme Jenna Galbassi</v>
      </c>
      <c r="B466" s="4">
        <f>IF(Orders!B466="","",Orders!B466)</f>
        <v>390240</v>
      </c>
      <c r="C466" t="str">
        <f>IF(Orders!C466="","",Orders!C466)</f>
        <v>Hofmeister Lager</v>
      </c>
      <c r="D466">
        <f>IF(Orders!D466="","",Orders!D466)</f>
        <v>7</v>
      </c>
      <c r="E466" t="str">
        <f>IF(Orders!E466="","",Orders!E466)</f>
        <v/>
      </c>
      <c r="F466" t="str">
        <f t="shared" si="56"/>
        <v>Jenna Galbassi</v>
      </c>
      <c r="G466" t="str">
        <f t="shared" si="57"/>
        <v>JennaGalbassi</v>
      </c>
      <c r="H466">
        <f>COUNTIFS(CALC_CUSTOMERS!F:F,CALC_ORDERS!G466)</f>
        <v>1</v>
      </c>
      <c r="I466" t="str">
        <f>INDEX(CALC_CUSTOMERS!D:D,MATCH(CALC_ORDERS!G466,CALC_CUSTOMERS!F:F,0))</f>
        <v>The Jaded Ants Bar</v>
      </c>
      <c r="J466" t="str">
        <f>INDEX(CALC_CUSTOMERS!E:E,MATCH(CALC_ORDERS!G466,CALC_CUSTOMERS!F:F,0))</f>
        <v>LITTLE DELVING</v>
      </c>
      <c r="K466">
        <f>INDEX(Beer!C:C,MATCH(CALC_ORDERS!C466,Beer!B:B,0))</f>
        <v>1</v>
      </c>
      <c r="L466">
        <f t="shared" si="58"/>
        <v>7</v>
      </c>
      <c r="M466">
        <f t="shared" si="59"/>
        <v>0</v>
      </c>
      <c r="N466">
        <f t="shared" si="60"/>
        <v>7</v>
      </c>
      <c r="O466">
        <f t="shared" si="61"/>
        <v>6</v>
      </c>
      <c r="P466" t="str">
        <f t="shared" si="62"/>
        <v>T2</v>
      </c>
      <c r="Q466" t="str">
        <f t="shared" si="63"/>
        <v>M6</v>
      </c>
    </row>
    <row r="467" spans="1:17" x14ac:dyDescent="0.25">
      <c r="A467" t="str">
        <f>IF(Orders!A467="","",Orders!A467)</f>
        <v>Mme Elizabeth Whitbottom</v>
      </c>
      <c r="B467" s="4">
        <f>IF(Orders!B467="","",Orders!B467)</f>
        <v>390240</v>
      </c>
      <c r="C467" t="str">
        <f>IF(Orders!C467="","",Orders!C467)</f>
        <v>Mackeson Stout</v>
      </c>
      <c r="D467">
        <f>IF(Orders!D467="","",Orders!D467)</f>
        <v>17</v>
      </c>
      <c r="E467" t="str">
        <f>IF(Orders!E467="","",Orders!E467)</f>
        <v/>
      </c>
      <c r="F467" t="str">
        <f t="shared" si="56"/>
        <v>Elizabeth Whitbottom</v>
      </c>
      <c r="G467" t="str">
        <f t="shared" si="57"/>
        <v>ElizabethWhitbottom</v>
      </c>
      <c r="H467">
        <f>COUNTIFS(CALC_CUSTOMERS!F:F,CALC_ORDERS!G467)</f>
        <v>1</v>
      </c>
      <c r="I467" t="str">
        <f>INDEX(CALC_CUSTOMERS!D:D,MATCH(CALC_ORDERS!G467,CALC_CUSTOMERS!F:F,0))</f>
        <v>The Short Tower Bar</v>
      </c>
      <c r="J467" t="str">
        <f>INDEX(CALC_CUSTOMERS!E:E,MATCH(CALC_ORDERS!G467,CALC_CUSTOMERS!F:F,0))</f>
        <v>HOBBITTON</v>
      </c>
      <c r="K467">
        <f>INDEX(Beer!C:C,MATCH(CALC_ORDERS!C467,Beer!B:B,0))</f>
        <v>1.5</v>
      </c>
      <c r="L467">
        <f t="shared" si="58"/>
        <v>25.5</v>
      </c>
      <c r="M467">
        <f t="shared" si="59"/>
        <v>0</v>
      </c>
      <c r="N467">
        <f t="shared" si="60"/>
        <v>25.5</v>
      </c>
      <c r="O467">
        <f t="shared" si="61"/>
        <v>6</v>
      </c>
      <c r="P467" t="str">
        <f t="shared" si="62"/>
        <v>T2</v>
      </c>
      <c r="Q467" t="str">
        <f t="shared" si="63"/>
        <v>M6</v>
      </c>
    </row>
    <row r="468" spans="1:17" x14ac:dyDescent="0.25">
      <c r="A468" t="str">
        <f>IF(Orders!A468="","",Orders!A468)</f>
        <v>Mme Cunegonde Baggins</v>
      </c>
      <c r="B468" s="4">
        <f>IF(Orders!B468="","",Orders!B468)</f>
        <v>390241</v>
      </c>
      <c r="C468" t="str">
        <f>IF(Orders!C468="","",Orders!C468)</f>
        <v>Mackeson Stout</v>
      </c>
      <c r="D468">
        <f>IF(Orders!D468="","",Orders!D468)</f>
        <v>11</v>
      </c>
      <c r="E468" t="str">
        <f>IF(Orders!E468="","",Orders!E468)</f>
        <v/>
      </c>
      <c r="F468" t="str">
        <f t="shared" si="56"/>
        <v>Cunegonde Baggins</v>
      </c>
      <c r="G468" t="str">
        <f t="shared" si="57"/>
        <v>CunegondeBaggins</v>
      </c>
      <c r="H468">
        <f>COUNTIFS(CALC_CUSTOMERS!F:F,CALC_ORDERS!G468)</f>
        <v>1</v>
      </c>
      <c r="I468" t="str">
        <f>INDEX(CALC_CUSTOMERS!D:D,MATCH(CALC_ORDERS!G468,CALC_CUSTOMERS!F:F,0))</f>
        <v>The Thick Mole Inn</v>
      </c>
      <c r="J468" t="str">
        <f>INDEX(CALC_CUSTOMERS!E:E,MATCH(CALC_ORDERS!G468,CALC_CUSTOMERS!F:F,0))</f>
        <v>HOBBITTON</v>
      </c>
      <c r="K468">
        <f>INDEX(Beer!C:C,MATCH(CALC_ORDERS!C468,Beer!B:B,0))</f>
        <v>1.5</v>
      </c>
      <c r="L468">
        <f t="shared" si="58"/>
        <v>16.5</v>
      </c>
      <c r="M468">
        <f t="shared" si="59"/>
        <v>0</v>
      </c>
      <c r="N468">
        <f t="shared" si="60"/>
        <v>16.5</v>
      </c>
      <c r="O468">
        <f t="shared" si="61"/>
        <v>6</v>
      </c>
      <c r="P468" t="str">
        <f t="shared" si="62"/>
        <v>T2</v>
      </c>
      <c r="Q468" t="str">
        <f t="shared" si="63"/>
        <v>M6</v>
      </c>
    </row>
    <row r="469" spans="1:17" x14ac:dyDescent="0.25">
      <c r="A469" t="str">
        <f>IF(Orders!A469="","",Orders!A469)</f>
        <v>Mme Sestiva Burrowes</v>
      </c>
      <c r="B469" s="4">
        <f>IF(Orders!B469="","",Orders!B469)</f>
        <v>390241</v>
      </c>
      <c r="C469" t="str">
        <f>IF(Orders!C469="","",Orders!C469)</f>
        <v>Draught Bass</v>
      </c>
      <c r="D469">
        <f>IF(Orders!D469="","",Orders!D469)</f>
        <v>4</v>
      </c>
      <c r="E469" t="str">
        <f>IF(Orders!E469="","",Orders!E469)</f>
        <v/>
      </c>
      <c r="F469" t="str">
        <f t="shared" si="56"/>
        <v>Sestiva Burrowes</v>
      </c>
      <c r="G469" t="str">
        <f t="shared" si="57"/>
        <v>SestivaBurrowes</v>
      </c>
      <c r="H469">
        <f>COUNTIFS(CALC_CUSTOMERS!F:F,CALC_ORDERS!G469)</f>
        <v>1</v>
      </c>
      <c r="I469" t="str">
        <f>INDEX(CALC_CUSTOMERS!D:D,MATCH(CALC_ORDERS!G469,CALC_CUSTOMERS!F:F,0))</f>
        <v>The Dwarvish Eagle Bar</v>
      </c>
      <c r="J469" t="str">
        <f>INDEX(CALC_CUSTOMERS!E:E,MATCH(CALC_ORDERS!G469,CALC_CUSTOMERS!F:F,0))</f>
        <v>GREEN HILL COUNTRY</v>
      </c>
      <c r="K469">
        <f>INDEX(Beer!C:C,MATCH(CALC_ORDERS!C469,Beer!B:B,0))</f>
        <v>1.2</v>
      </c>
      <c r="L469">
        <f t="shared" si="58"/>
        <v>4.8</v>
      </c>
      <c r="M469">
        <f t="shared" si="59"/>
        <v>0</v>
      </c>
      <c r="N469">
        <f t="shared" si="60"/>
        <v>4.8</v>
      </c>
      <c r="O469">
        <f t="shared" si="61"/>
        <v>6</v>
      </c>
      <c r="P469" t="str">
        <f t="shared" si="62"/>
        <v>T2</v>
      </c>
      <c r="Q469" t="str">
        <f t="shared" si="63"/>
        <v>M6</v>
      </c>
    </row>
    <row r="470" spans="1:17" x14ac:dyDescent="0.25">
      <c r="A470" t="str">
        <f>IF(Orders!A470="","",Orders!A470)</f>
        <v>Mr Einhard Tinyfoot</v>
      </c>
      <c r="B470" s="4">
        <f>IF(Orders!B470="","",Orders!B470)</f>
        <v>390241</v>
      </c>
      <c r="C470" t="str">
        <f>IF(Orders!C470="","",Orders!C470)</f>
        <v>Newcastle Brown Ale</v>
      </c>
      <c r="D470">
        <f>IF(Orders!D470="","",Orders!D470)</f>
        <v>6</v>
      </c>
      <c r="E470" t="str">
        <f>IF(Orders!E470="","",Orders!E470)</f>
        <v/>
      </c>
      <c r="F470" t="str">
        <f t="shared" si="56"/>
        <v>Einhard Tinyfoot</v>
      </c>
      <c r="G470" t="str">
        <f t="shared" si="57"/>
        <v>EinhardTinyfoot</v>
      </c>
      <c r="H470">
        <f>COUNTIFS(CALC_CUSTOMERS!F:F,CALC_ORDERS!G470)</f>
        <v>1</v>
      </c>
      <c r="I470" t="str">
        <f>INDEX(CALC_CUSTOMERS!D:D,MATCH(CALC_ORDERS!G470,CALC_CUSTOMERS!F:F,0))</f>
        <v>The Flashy Bells Bar</v>
      </c>
      <c r="J470" t="str">
        <f>INDEX(CALC_CUSTOMERS!E:E,MATCH(CALC_ORDERS!G470,CALC_CUSTOMERS!F:F,0))</f>
        <v>TUCKBOROUGH</v>
      </c>
      <c r="K470">
        <f>INDEX(Beer!C:C,MATCH(CALC_ORDERS!C470,Beer!B:B,0))</f>
        <v>1</v>
      </c>
      <c r="L470">
        <f t="shared" si="58"/>
        <v>6</v>
      </c>
      <c r="M470">
        <f t="shared" si="59"/>
        <v>0</v>
      </c>
      <c r="N470">
        <f t="shared" si="60"/>
        <v>6</v>
      </c>
      <c r="O470">
        <f t="shared" si="61"/>
        <v>6</v>
      </c>
      <c r="P470" t="str">
        <f t="shared" si="62"/>
        <v>T2</v>
      </c>
      <c r="Q470" t="str">
        <f t="shared" si="63"/>
        <v>M6</v>
      </c>
    </row>
    <row r="471" spans="1:17" x14ac:dyDescent="0.25">
      <c r="A471" t="str">
        <f>IF(Orders!A471="","",Orders!A471)</f>
        <v>Mr Odo Proudfoot</v>
      </c>
      <c r="B471" s="4">
        <f>IF(Orders!B471="","",Orders!B471)</f>
        <v>390241</v>
      </c>
      <c r="C471" t="str">
        <f>IF(Orders!C471="","",Orders!C471)</f>
        <v>Draught Bass</v>
      </c>
      <c r="D471">
        <f>IF(Orders!D471="","",Orders!D471)</f>
        <v>8</v>
      </c>
      <c r="E471" t="str">
        <f>IF(Orders!E471="","",Orders!E471)</f>
        <v/>
      </c>
      <c r="F471" t="str">
        <f t="shared" si="56"/>
        <v>Odo Proudfoot</v>
      </c>
      <c r="G471" t="str">
        <f t="shared" si="57"/>
        <v>OdoProudfoot</v>
      </c>
      <c r="H471">
        <f>COUNTIFS(CALC_CUSTOMERS!F:F,CALC_ORDERS!G471)</f>
        <v>1</v>
      </c>
      <c r="I471" t="str">
        <f>INDEX(CALC_CUSTOMERS!D:D,MATCH(CALC_ORDERS!G471,CALC_CUSTOMERS!F:F,0))</f>
        <v>The Fine Toad Pub</v>
      </c>
      <c r="J471" t="str">
        <f>INDEX(CALC_CUSTOMERS!E:E,MATCH(CALC_ORDERS!G471,CALC_CUSTOMERS!F:F,0))</f>
        <v>GREENFIELDS</v>
      </c>
      <c r="K471">
        <f>INDEX(Beer!C:C,MATCH(CALC_ORDERS!C471,Beer!B:B,0))</f>
        <v>1.2</v>
      </c>
      <c r="L471">
        <f t="shared" si="58"/>
        <v>9.6</v>
      </c>
      <c r="M471">
        <f t="shared" si="59"/>
        <v>0</v>
      </c>
      <c r="N471">
        <f t="shared" si="60"/>
        <v>9.6</v>
      </c>
      <c r="O471">
        <f t="shared" si="61"/>
        <v>6</v>
      </c>
      <c r="P471" t="str">
        <f t="shared" si="62"/>
        <v>T2</v>
      </c>
      <c r="Q471" t="str">
        <f t="shared" si="63"/>
        <v>M6</v>
      </c>
    </row>
    <row r="472" spans="1:17" x14ac:dyDescent="0.25">
      <c r="A472" t="str">
        <f>IF(Orders!A472="","",Orders!A472)</f>
        <v>Mr Ouüs Fallohide</v>
      </c>
      <c r="B472" s="4">
        <f>IF(Orders!B472="","",Orders!B472)</f>
        <v>390242</v>
      </c>
      <c r="C472" t="str">
        <f>IF(Orders!C472="","",Orders!C472)</f>
        <v>Newcastle Brown Ale</v>
      </c>
      <c r="D472">
        <f>IF(Orders!D472="","",Orders!D472)</f>
        <v>17</v>
      </c>
      <c r="E472" t="str">
        <f>IF(Orders!E472="","",Orders!E472)</f>
        <v/>
      </c>
      <c r="F472" t="str">
        <f t="shared" si="56"/>
        <v>Ouüs Fallohide</v>
      </c>
      <c r="G472" t="str">
        <f t="shared" si="57"/>
        <v>OuusFallohide</v>
      </c>
      <c r="H472">
        <f>COUNTIFS(CALC_CUSTOMERS!F:F,CALC_ORDERS!G472)</f>
        <v>1</v>
      </c>
      <c r="I472" t="str">
        <f>INDEX(CALC_CUSTOMERS!D:D,MATCH(CALC_ORDERS!G472,CALC_CUSTOMERS!F:F,0))</f>
        <v>The Tacky Troll</v>
      </c>
      <c r="J472" t="str">
        <f>INDEX(CALC_CUSTOMERS!E:E,MATCH(CALC_ORDERS!G472,CALC_CUSTOMERS!F:F,0))</f>
        <v>BRIDGEFIELDS</v>
      </c>
      <c r="K472">
        <f>INDEX(Beer!C:C,MATCH(CALC_ORDERS!C472,Beer!B:B,0))</f>
        <v>1</v>
      </c>
      <c r="L472">
        <f t="shared" si="58"/>
        <v>17</v>
      </c>
      <c r="M472">
        <f t="shared" si="59"/>
        <v>0</v>
      </c>
      <c r="N472">
        <f t="shared" si="60"/>
        <v>17</v>
      </c>
      <c r="O472">
        <f t="shared" si="61"/>
        <v>6</v>
      </c>
      <c r="P472" t="str">
        <f t="shared" si="62"/>
        <v>T2</v>
      </c>
      <c r="Q472" t="str">
        <f t="shared" si="63"/>
        <v>M6</v>
      </c>
    </row>
    <row r="473" spans="1:17" x14ac:dyDescent="0.25">
      <c r="A473" t="str">
        <f>IF(Orders!A473="","",Orders!A473)</f>
        <v>Mr Cloud Rumblebelly</v>
      </c>
      <c r="B473" s="4">
        <f>IF(Orders!B473="","",Orders!B473)</f>
        <v>390242</v>
      </c>
      <c r="C473" t="str">
        <f>IF(Orders!C473="","",Orders!C473)</f>
        <v>Newcastle Brown Ale</v>
      </c>
      <c r="D473">
        <f>IF(Orders!D473="","",Orders!D473)</f>
        <v>14</v>
      </c>
      <c r="E473" t="str">
        <f>IF(Orders!E473="","",Orders!E473)</f>
        <v/>
      </c>
      <c r="F473" t="str">
        <f t="shared" si="56"/>
        <v>Cloud Rumblebelly</v>
      </c>
      <c r="G473" t="str">
        <f t="shared" si="57"/>
        <v>CloudRumblebelly</v>
      </c>
      <c r="H473">
        <f>COUNTIFS(CALC_CUSTOMERS!F:F,CALC_ORDERS!G473)</f>
        <v>1</v>
      </c>
      <c r="I473" t="str">
        <f>INDEX(CALC_CUSTOMERS!D:D,MATCH(CALC_ORDERS!G473,CALC_CUSTOMERS!F:F,0))</f>
        <v>The Diamond Butterflies Bar</v>
      </c>
      <c r="J473" t="str">
        <f>INDEX(CALC_CUSTOMERS!E:E,MATCH(CALC_ORDERS!G473,CALC_CUSTOMERS!F:F,0))</f>
        <v>BRIDGEFIELDS</v>
      </c>
      <c r="K473">
        <f>INDEX(Beer!C:C,MATCH(CALC_ORDERS!C473,Beer!B:B,0))</f>
        <v>1</v>
      </c>
      <c r="L473">
        <f t="shared" si="58"/>
        <v>14</v>
      </c>
      <c r="M473">
        <f t="shared" si="59"/>
        <v>0</v>
      </c>
      <c r="N473">
        <f t="shared" si="60"/>
        <v>14</v>
      </c>
      <c r="O473">
        <f t="shared" si="61"/>
        <v>6</v>
      </c>
      <c r="P473" t="str">
        <f t="shared" si="62"/>
        <v>T2</v>
      </c>
      <c r="Q473" t="str">
        <f t="shared" si="63"/>
        <v>M6</v>
      </c>
    </row>
    <row r="474" spans="1:17" x14ac:dyDescent="0.25">
      <c r="A474" t="str">
        <f>IF(Orders!A474="","",Orders!A474)</f>
        <v>Mr Roderic Underlake</v>
      </c>
      <c r="B474" s="4">
        <f>IF(Orders!B474="","",Orders!B474)</f>
        <v>390242</v>
      </c>
      <c r="C474" t="str">
        <f>IF(Orders!C474="","",Orders!C474)</f>
        <v>Newcastle Brown Ale</v>
      </c>
      <c r="D474">
        <f>IF(Orders!D474="","",Orders!D474)</f>
        <v>20</v>
      </c>
      <c r="E474" t="str">
        <f>IF(Orders!E474="","",Orders!E474)</f>
        <v/>
      </c>
      <c r="F474" t="str">
        <f t="shared" si="56"/>
        <v>Roderic Underlake</v>
      </c>
      <c r="G474" t="str">
        <f t="shared" si="57"/>
        <v>RodericUnderlake</v>
      </c>
      <c r="H474">
        <f>COUNTIFS(CALC_CUSTOMERS!F:F,CALC_ORDERS!G474)</f>
        <v>1</v>
      </c>
      <c r="I474" t="str">
        <f>INDEX(CALC_CUSTOMERS!D:D,MATCH(CALC_ORDERS!G474,CALC_CUSTOMERS!F:F,0))</f>
        <v>The Wooden Angel Inn</v>
      </c>
      <c r="J474" t="str">
        <f>INDEX(CALC_CUSTOMERS!E:E,MATCH(CALC_ORDERS!G474,CALC_CUSTOMERS!F:F,0))</f>
        <v>LITTLE DELVING</v>
      </c>
      <c r="K474">
        <f>INDEX(Beer!C:C,MATCH(CALC_ORDERS!C474,Beer!B:B,0))</f>
        <v>1</v>
      </c>
      <c r="L474">
        <f t="shared" si="58"/>
        <v>20</v>
      </c>
      <c r="M474">
        <f t="shared" si="59"/>
        <v>0</v>
      </c>
      <c r="N474">
        <f t="shared" si="60"/>
        <v>20</v>
      </c>
      <c r="O474">
        <f t="shared" si="61"/>
        <v>6</v>
      </c>
      <c r="P474" t="str">
        <f t="shared" si="62"/>
        <v>T2</v>
      </c>
      <c r="Q474" t="str">
        <f t="shared" si="63"/>
        <v>M6</v>
      </c>
    </row>
    <row r="475" spans="1:17" x14ac:dyDescent="0.25">
      <c r="A475" t="str">
        <f>IF(Orders!A475="","",Orders!A475)</f>
        <v>Mme Morgan Lothran</v>
      </c>
      <c r="B475" s="4">
        <f>IF(Orders!B475="","",Orders!B475)</f>
        <v>390242</v>
      </c>
      <c r="C475" t="str">
        <f>IF(Orders!C475="","",Orders!C475)</f>
        <v>Old Speckled Hen</v>
      </c>
      <c r="D475">
        <f>IF(Orders!D475="","",Orders!D475)</f>
        <v>16</v>
      </c>
      <c r="E475" t="str">
        <f>IF(Orders!E475="","",Orders!E475)</f>
        <v/>
      </c>
      <c r="F475" t="str">
        <f t="shared" si="56"/>
        <v>Morgan Lothran</v>
      </c>
      <c r="G475" t="str">
        <f t="shared" si="57"/>
        <v>MorganLothran</v>
      </c>
      <c r="H475">
        <f>COUNTIFS(CALC_CUSTOMERS!F:F,CALC_ORDERS!G475)</f>
        <v>1</v>
      </c>
      <c r="I475" t="str">
        <f>INDEX(CALC_CUSTOMERS!D:D,MATCH(CALC_ORDERS!G475,CALC_CUSTOMERS!F:F,0))</f>
        <v>The Obedient Peon Tavern</v>
      </c>
      <c r="J475" t="str">
        <f>INDEX(CALC_CUSTOMERS!E:E,MATCH(CALC_ORDERS!G475,CALC_CUSTOMERS!F:F,0))</f>
        <v>BRIDGEFIELDS</v>
      </c>
      <c r="K475">
        <f>INDEX(Beer!C:C,MATCH(CALC_ORDERS!C475,Beer!B:B,0))</f>
        <v>1.1000000000000001</v>
      </c>
      <c r="L475">
        <f t="shared" si="58"/>
        <v>17.600000000000001</v>
      </c>
      <c r="M475">
        <f t="shared" si="59"/>
        <v>0</v>
      </c>
      <c r="N475">
        <f t="shared" si="60"/>
        <v>17.600000000000001</v>
      </c>
      <c r="O475">
        <f t="shared" si="61"/>
        <v>6</v>
      </c>
      <c r="P475" t="str">
        <f t="shared" si="62"/>
        <v>T2</v>
      </c>
      <c r="Q475" t="str">
        <f t="shared" si="63"/>
        <v>M6</v>
      </c>
    </row>
    <row r="476" spans="1:17" x14ac:dyDescent="0.25">
      <c r="A476" t="str">
        <f>IF(Orders!A476="","",Orders!A476)</f>
        <v>Mr Erenfried Diggle</v>
      </c>
      <c r="B476" s="4">
        <f>IF(Orders!B476="","",Orders!B476)</f>
        <v>390243</v>
      </c>
      <c r="C476" t="str">
        <f>IF(Orders!C476="","",Orders!C476)</f>
        <v>Draught Bass</v>
      </c>
      <c r="D476">
        <f>IF(Orders!D476="","",Orders!D476)</f>
        <v>7</v>
      </c>
      <c r="E476" t="str">
        <f>IF(Orders!E476="","",Orders!E476)</f>
        <v/>
      </c>
      <c r="F476" t="str">
        <f t="shared" si="56"/>
        <v>Erenfried Diggle</v>
      </c>
      <c r="G476" t="str">
        <f t="shared" si="57"/>
        <v>ErenfriedDiggle</v>
      </c>
      <c r="H476">
        <f>COUNTIFS(CALC_CUSTOMERS!F:F,CALC_ORDERS!G476)</f>
        <v>1</v>
      </c>
      <c r="I476" t="str">
        <f>INDEX(CALC_CUSTOMERS!D:D,MATCH(CALC_ORDERS!G476,CALC_CUSTOMERS!F:F,0))</f>
        <v>The Deep Shirt Bar</v>
      </c>
      <c r="J476" t="str">
        <f>INDEX(CALC_CUSTOMERS!E:E,MATCH(CALC_ORDERS!G476,CALC_CUSTOMERS!F:F,0))</f>
        <v>GREENFIELDS</v>
      </c>
      <c r="K476">
        <f>INDEX(Beer!C:C,MATCH(CALC_ORDERS!C476,Beer!B:B,0))</f>
        <v>1.2</v>
      </c>
      <c r="L476">
        <f t="shared" si="58"/>
        <v>8.4</v>
      </c>
      <c r="M476">
        <f t="shared" si="59"/>
        <v>0</v>
      </c>
      <c r="N476">
        <f t="shared" si="60"/>
        <v>8.4</v>
      </c>
      <c r="O476">
        <f t="shared" si="61"/>
        <v>6</v>
      </c>
      <c r="P476" t="str">
        <f t="shared" si="62"/>
        <v>T2</v>
      </c>
      <c r="Q476" t="str">
        <f t="shared" si="63"/>
        <v>M6</v>
      </c>
    </row>
    <row r="477" spans="1:17" x14ac:dyDescent="0.25">
      <c r="A477" t="str">
        <f>IF(Orders!A477="","",Orders!A477)</f>
        <v>Mr Alberic Labingi</v>
      </c>
      <c r="B477" s="4">
        <f>IF(Orders!B477="","",Orders!B477)</f>
        <v>390243</v>
      </c>
      <c r="C477" t="str">
        <f>IF(Orders!C477="","",Orders!C477)</f>
        <v>Draught Bass</v>
      </c>
      <c r="D477">
        <f>IF(Orders!D477="","",Orders!D477)</f>
        <v>3</v>
      </c>
      <c r="E477" t="str">
        <f>IF(Orders!E477="","",Orders!E477)</f>
        <v/>
      </c>
      <c r="F477" t="str">
        <f t="shared" si="56"/>
        <v>Alberic Labingi</v>
      </c>
      <c r="G477" t="str">
        <f t="shared" si="57"/>
        <v>AlbericLabingi</v>
      </c>
      <c r="H477">
        <f>COUNTIFS(CALC_CUSTOMERS!F:F,CALC_ORDERS!G477)</f>
        <v>1</v>
      </c>
      <c r="I477" t="str">
        <f>INDEX(CALC_CUSTOMERS!D:D,MATCH(CALC_ORDERS!G477,CALC_CUSTOMERS!F:F,0))</f>
        <v>The Next Best Emu Inn</v>
      </c>
      <c r="J477" t="str">
        <f>INDEX(CALC_CUSTOMERS!E:E,MATCH(CALC_ORDERS!G477,CALC_CUSTOMERS!F:F,0))</f>
        <v>SHIRE HOMESTEADS</v>
      </c>
      <c r="K477">
        <f>INDEX(Beer!C:C,MATCH(CALC_ORDERS!C477,Beer!B:B,0))</f>
        <v>1.2</v>
      </c>
      <c r="L477">
        <f t="shared" si="58"/>
        <v>3.5999999999999996</v>
      </c>
      <c r="M477">
        <f t="shared" si="59"/>
        <v>0</v>
      </c>
      <c r="N477">
        <f t="shared" si="60"/>
        <v>3.5999999999999996</v>
      </c>
      <c r="O477">
        <f t="shared" si="61"/>
        <v>6</v>
      </c>
      <c r="P477" t="str">
        <f t="shared" si="62"/>
        <v>T2</v>
      </c>
      <c r="Q477" t="str">
        <f t="shared" si="63"/>
        <v>M6</v>
      </c>
    </row>
    <row r="478" spans="1:17" x14ac:dyDescent="0.25">
      <c r="A478" t="str">
        <f>IF(Orders!A478="","",Orders!A478)</f>
        <v>Mr Godobald Burrows</v>
      </c>
      <c r="B478" s="4">
        <f>IF(Orders!B478="","",Orders!B478)</f>
        <v>390243</v>
      </c>
      <c r="C478" t="str">
        <f>IF(Orders!C478="","",Orders!C478)</f>
        <v>Old Speckled Hen</v>
      </c>
      <c r="D478">
        <f>IF(Orders!D478="","",Orders!D478)</f>
        <v>14</v>
      </c>
      <c r="E478" t="str">
        <f>IF(Orders!E478="","",Orders!E478)</f>
        <v/>
      </c>
      <c r="F478" t="str">
        <f t="shared" si="56"/>
        <v>Godobald Burrows</v>
      </c>
      <c r="G478" t="str">
        <f t="shared" si="57"/>
        <v>GodobaldBurrows</v>
      </c>
      <c r="H478">
        <f>COUNTIFS(CALC_CUSTOMERS!F:F,CALC_ORDERS!G478)</f>
        <v>1</v>
      </c>
      <c r="I478" t="str">
        <f>INDEX(CALC_CUSTOMERS!D:D,MATCH(CALC_ORDERS!G478,CALC_CUSTOMERS!F:F,0))</f>
        <v>The Polite Whale Inn</v>
      </c>
      <c r="J478" t="str">
        <f>INDEX(CALC_CUSTOMERS!E:E,MATCH(CALC_ORDERS!G478,CALC_CUSTOMERS!F:F,0))</f>
        <v>GREENFIELDS</v>
      </c>
      <c r="K478">
        <f>INDEX(Beer!C:C,MATCH(CALC_ORDERS!C478,Beer!B:B,0))</f>
        <v>1.1000000000000001</v>
      </c>
      <c r="L478">
        <f t="shared" si="58"/>
        <v>15.400000000000002</v>
      </c>
      <c r="M478">
        <f t="shared" si="59"/>
        <v>0</v>
      </c>
      <c r="N478">
        <f t="shared" si="60"/>
        <v>15.400000000000002</v>
      </c>
      <c r="O478">
        <f t="shared" si="61"/>
        <v>6</v>
      </c>
      <c r="P478" t="str">
        <f t="shared" si="62"/>
        <v>T2</v>
      </c>
      <c r="Q478" t="str">
        <f t="shared" si="63"/>
        <v>M6</v>
      </c>
    </row>
    <row r="479" spans="1:17" x14ac:dyDescent="0.25">
      <c r="A479" t="str">
        <f>IF(Orders!A479="","",Orders!A479)</f>
        <v>Mr Bob Gammidge</v>
      </c>
      <c r="B479" s="4">
        <f>IF(Orders!B479="","",Orders!B479)</f>
        <v>390243</v>
      </c>
      <c r="C479" t="str">
        <f>IF(Orders!C479="","",Orders!C479)</f>
        <v>Newcastle Brown Ale</v>
      </c>
      <c r="D479">
        <f>IF(Orders!D479="","",Orders!D479)</f>
        <v>5</v>
      </c>
      <c r="E479" t="str">
        <f>IF(Orders!E479="","",Orders!E479)</f>
        <v/>
      </c>
      <c r="F479" t="str">
        <f t="shared" si="56"/>
        <v>Bob Gammidge</v>
      </c>
      <c r="G479" t="str">
        <f t="shared" si="57"/>
        <v>BobGammidge</v>
      </c>
      <c r="H479">
        <f>COUNTIFS(CALC_CUSTOMERS!F:F,CALC_ORDERS!G479)</f>
        <v>1</v>
      </c>
      <c r="I479" t="str">
        <f>INDEX(CALC_CUSTOMERS!D:D,MATCH(CALC_ORDERS!G479,CALC_CUSTOMERS!F:F,0))</f>
        <v>The Awful Ship</v>
      </c>
      <c r="J479" t="str">
        <f>INDEX(CALC_CUSTOMERS!E:E,MATCH(CALC_ORDERS!G479,CALC_CUSTOMERS!F:F,0))</f>
        <v>BROKENBORINGS</v>
      </c>
      <c r="K479">
        <f>INDEX(Beer!C:C,MATCH(CALC_ORDERS!C479,Beer!B:B,0))</f>
        <v>1</v>
      </c>
      <c r="L479">
        <f t="shared" si="58"/>
        <v>5</v>
      </c>
      <c r="M479">
        <f t="shared" si="59"/>
        <v>0</v>
      </c>
      <c r="N479">
        <f t="shared" si="60"/>
        <v>5</v>
      </c>
      <c r="O479">
        <f t="shared" si="61"/>
        <v>6</v>
      </c>
      <c r="P479" t="str">
        <f t="shared" si="62"/>
        <v>T2</v>
      </c>
      <c r="Q479" t="str">
        <f t="shared" si="63"/>
        <v>M6</v>
      </c>
    </row>
    <row r="480" spans="1:17" x14ac:dyDescent="0.25">
      <c r="A480" t="str">
        <f>IF(Orders!A480="","",Orders!A480)</f>
        <v xml:space="preserve">Mr Robur Gamwich </v>
      </c>
      <c r="B480" s="4">
        <f>IF(Orders!B480="","",Orders!B480)</f>
        <v>390245</v>
      </c>
      <c r="C480" t="str">
        <f>IF(Orders!C480="","",Orders!C480)</f>
        <v>Old Speckled Hen</v>
      </c>
      <c r="D480">
        <f>IF(Orders!D480="","",Orders!D480)</f>
        <v>20</v>
      </c>
      <c r="E480" t="str">
        <f>IF(Orders!E480="","",Orders!E480)</f>
        <v/>
      </c>
      <c r="F480" t="str">
        <f t="shared" si="56"/>
        <v xml:space="preserve">Robur Gamwich </v>
      </c>
      <c r="G480" t="str">
        <f t="shared" si="57"/>
        <v>RoburGamwich</v>
      </c>
      <c r="H480">
        <f>COUNTIFS(CALC_CUSTOMERS!F:F,CALC_ORDERS!G480)</f>
        <v>1</v>
      </c>
      <c r="I480" t="str">
        <f>INDEX(CALC_CUSTOMERS!D:D,MATCH(CALC_ORDERS!G480,CALC_CUSTOMERS!F:F,0))</f>
        <v>The Sour Canary Tavern</v>
      </c>
      <c r="J480" t="str">
        <f>INDEX(CALC_CUSTOMERS!E:E,MATCH(CALC_ORDERS!G480,CALC_CUSTOMERS!F:F,0))</f>
        <v>BRIDGEFIELDS</v>
      </c>
      <c r="K480">
        <f>INDEX(Beer!C:C,MATCH(CALC_ORDERS!C480,Beer!B:B,0))</f>
        <v>1.1000000000000001</v>
      </c>
      <c r="L480">
        <f t="shared" si="58"/>
        <v>22</v>
      </c>
      <c r="M480">
        <f t="shared" si="59"/>
        <v>0</v>
      </c>
      <c r="N480">
        <f t="shared" si="60"/>
        <v>22</v>
      </c>
      <c r="O480">
        <f t="shared" si="61"/>
        <v>6</v>
      </c>
      <c r="P480" t="str">
        <f t="shared" si="62"/>
        <v>T2</v>
      </c>
      <c r="Q480" t="str">
        <f t="shared" si="63"/>
        <v>M6</v>
      </c>
    </row>
    <row r="481" spans="1:17" x14ac:dyDescent="0.25">
      <c r="A481" t="str">
        <f>IF(Orders!A481="","",Orders!A481)</f>
        <v>Mme Rotrud Headstrong</v>
      </c>
      <c r="B481" s="4">
        <f>IF(Orders!B481="","",Orders!B481)</f>
        <v>390245</v>
      </c>
      <c r="C481" t="str">
        <f>IF(Orders!C481="","",Orders!C481)</f>
        <v>Tennent's Super</v>
      </c>
      <c r="D481">
        <f>IF(Orders!D481="","",Orders!D481)</f>
        <v>15</v>
      </c>
      <c r="E481" t="str">
        <f>IF(Orders!E481="","",Orders!E481)</f>
        <v/>
      </c>
      <c r="F481" t="str">
        <f t="shared" si="56"/>
        <v>Rotrud Headstrong</v>
      </c>
      <c r="G481" t="str">
        <f t="shared" si="57"/>
        <v>RotrudHeadstrong</v>
      </c>
      <c r="H481">
        <f>COUNTIFS(CALC_CUSTOMERS!F:F,CALC_ORDERS!G481)</f>
        <v>1</v>
      </c>
      <c r="I481" t="str">
        <f>INDEX(CALC_CUSTOMERS!D:D,MATCH(CALC_ORDERS!G481,CALC_CUSTOMERS!F:F,0))</f>
        <v>The Good Ice</v>
      </c>
      <c r="J481" t="str">
        <f>INDEX(CALC_CUSTOMERS!E:E,MATCH(CALC_ORDERS!G481,CALC_CUSTOMERS!F:F,0))</f>
        <v>BREE</v>
      </c>
      <c r="K481">
        <f>INDEX(Beer!C:C,MATCH(CALC_ORDERS!C481,Beer!B:B,0))</f>
        <v>0.9</v>
      </c>
      <c r="L481">
        <f t="shared" si="58"/>
        <v>13.5</v>
      </c>
      <c r="M481">
        <f t="shared" si="59"/>
        <v>0</v>
      </c>
      <c r="N481">
        <f t="shared" si="60"/>
        <v>13.5</v>
      </c>
      <c r="O481">
        <f t="shared" si="61"/>
        <v>6</v>
      </c>
      <c r="P481" t="str">
        <f t="shared" si="62"/>
        <v>T2</v>
      </c>
      <c r="Q481" t="str">
        <f t="shared" si="63"/>
        <v>M6</v>
      </c>
    </row>
    <row r="482" spans="1:17" x14ac:dyDescent="0.25">
      <c r="A482" t="str">
        <f>IF(Orders!A482="","",Orders!A482)</f>
        <v>Mme Shanna Banks</v>
      </c>
      <c r="B482" s="4">
        <f>IF(Orders!B482="","",Orders!B482)</f>
        <v>390245</v>
      </c>
      <c r="C482" t="str">
        <f>IF(Orders!C482="","",Orders!C482)</f>
        <v>Foster's Lager</v>
      </c>
      <c r="D482">
        <f>IF(Orders!D482="","",Orders!D482)</f>
        <v>10</v>
      </c>
      <c r="E482" t="str">
        <f>IF(Orders!E482="","",Orders!E482)</f>
        <v/>
      </c>
      <c r="F482" t="str">
        <f t="shared" si="56"/>
        <v>Shanna Banks</v>
      </c>
      <c r="G482" t="str">
        <f t="shared" si="57"/>
        <v>ShannaBanks</v>
      </c>
      <c r="H482">
        <f>COUNTIFS(CALC_CUSTOMERS!F:F,CALC_ORDERS!G482)</f>
        <v>1</v>
      </c>
      <c r="I482" t="str">
        <f>INDEX(CALC_CUSTOMERS!D:D,MATCH(CALC_ORDERS!G482,CALC_CUSTOMERS!F:F,0))</f>
        <v>The Closed Heart Tavern</v>
      </c>
      <c r="J482" t="str">
        <f>INDEX(CALC_CUSTOMERS!E:E,MATCH(CALC_ORDERS!G482,CALC_CUSTOMERS!F:F,0))</f>
        <v>LITTLE DELVING</v>
      </c>
      <c r="K482">
        <f>INDEX(Beer!C:C,MATCH(CALC_ORDERS!C482,Beer!B:B,0))</f>
        <v>0.7</v>
      </c>
      <c r="L482">
        <f t="shared" si="58"/>
        <v>7</v>
      </c>
      <c r="M482">
        <f t="shared" si="59"/>
        <v>0</v>
      </c>
      <c r="N482">
        <f t="shared" si="60"/>
        <v>7</v>
      </c>
      <c r="O482">
        <f t="shared" si="61"/>
        <v>6</v>
      </c>
      <c r="P482" t="str">
        <f t="shared" si="62"/>
        <v>T2</v>
      </c>
      <c r="Q482" t="str">
        <f t="shared" si="63"/>
        <v>M6</v>
      </c>
    </row>
    <row r="483" spans="1:17" x14ac:dyDescent="0.25">
      <c r="A483" t="str">
        <f>IF(Orders!A483="","",Orders!A483)</f>
        <v>Mlle Amanda Oldbuck</v>
      </c>
      <c r="B483" s="4">
        <f>IF(Orders!B483="","",Orders!B483)</f>
        <v>390246</v>
      </c>
      <c r="C483" t="str">
        <f>IF(Orders!C483="","",Orders!C483)</f>
        <v>Old Speckled Hen</v>
      </c>
      <c r="D483">
        <f>IF(Orders!D483="","",Orders!D483)</f>
        <v>8</v>
      </c>
      <c r="E483" t="str">
        <f>IF(Orders!E483="","",Orders!E483)</f>
        <v/>
      </c>
      <c r="F483" t="str">
        <f t="shared" si="56"/>
        <v>Amanda Oldbuck</v>
      </c>
      <c r="G483" t="str">
        <f t="shared" si="57"/>
        <v>AmandaOldbuck</v>
      </c>
      <c r="H483">
        <f>COUNTIFS(CALC_CUSTOMERS!F:F,CALC_ORDERS!G483)</f>
        <v>1</v>
      </c>
      <c r="I483" t="str">
        <f>INDEX(CALC_CUSTOMERS!D:D,MATCH(CALC_ORDERS!G483,CALC_CUSTOMERS!F:F,0))</f>
        <v>The Impossible Tauren</v>
      </c>
      <c r="J483" t="str">
        <f>INDEX(CALC_CUSTOMERS!E:E,MATCH(CALC_ORDERS!G483,CALC_CUSTOMERS!F:F,0))</f>
        <v>SHIRE HOMESTEADS</v>
      </c>
      <c r="K483">
        <f>INDEX(Beer!C:C,MATCH(CALC_ORDERS!C483,Beer!B:B,0))</f>
        <v>1.1000000000000001</v>
      </c>
      <c r="L483">
        <f t="shared" si="58"/>
        <v>8.8000000000000007</v>
      </c>
      <c r="M483">
        <f t="shared" si="59"/>
        <v>0</v>
      </c>
      <c r="N483">
        <f t="shared" si="60"/>
        <v>8.8000000000000007</v>
      </c>
      <c r="O483">
        <f t="shared" si="61"/>
        <v>6</v>
      </c>
      <c r="P483" t="str">
        <f t="shared" si="62"/>
        <v>T2</v>
      </c>
      <c r="Q483" t="str">
        <f t="shared" si="63"/>
        <v>M6</v>
      </c>
    </row>
    <row r="484" spans="1:17" x14ac:dyDescent="0.25">
      <c r="A484" t="str">
        <f>IF(Orders!A484="","",Orders!A484)</f>
        <v>Mlle Darby Sandheaver</v>
      </c>
      <c r="B484" s="4">
        <f>IF(Orders!B484="","",Orders!B484)</f>
        <v>390247</v>
      </c>
      <c r="C484" t="str">
        <f>IF(Orders!C484="","",Orders!C484)</f>
        <v>McEwan's</v>
      </c>
      <c r="D484">
        <f>IF(Orders!D484="","",Orders!D484)</f>
        <v>9</v>
      </c>
      <c r="E484" t="str">
        <f>IF(Orders!E484="","",Orders!E484)</f>
        <v/>
      </c>
      <c r="F484" t="str">
        <f t="shared" si="56"/>
        <v>Darby Sandheaver</v>
      </c>
      <c r="G484" t="str">
        <f t="shared" si="57"/>
        <v>DarbySandheaver</v>
      </c>
      <c r="H484">
        <f>COUNTIFS(CALC_CUSTOMERS!F:F,CALC_ORDERS!G484)</f>
        <v>1</v>
      </c>
      <c r="I484" t="str">
        <f>INDEX(CALC_CUSTOMERS!D:D,MATCH(CALC_ORDERS!G484,CALC_CUSTOMERS!F:F,0))</f>
        <v>The Infamous Jester Tavern</v>
      </c>
      <c r="J484" t="str">
        <f>INDEX(CALC_CUSTOMERS!E:E,MATCH(CALC_ORDERS!G484,CALC_CUSTOMERS!F:F,0))</f>
        <v>BUCKLAND</v>
      </c>
      <c r="K484">
        <f>INDEX(Beer!C:C,MATCH(CALC_ORDERS!C484,Beer!B:B,0))</f>
        <v>1</v>
      </c>
      <c r="L484">
        <f t="shared" si="58"/>
        <v>9</v>
      </c>
      <c r="M484">
        <f t="shared" si="59"/>
        <v>0</v>
      </c>
      <c r="N484">
        <f t="shared" si="60"/>
        <v>9</v>
      </c>
      <c r="O484">
        <f t="shared" si="61"/>
        <v>6</v>
      </c>
      <c r="P484" t="str">
        <f t="shared" si="62"/>
        <v>T2</v>
      </c>
      <c r="Q484" t="str">
        <f t="shared" si="63"/>
        <v>M6</v>
      </c>
    </row>
    <row r="485" spans="1:17" x14ac:dyDescent="0.25">
      <c r="A485" t="str">
        <f>IF(Orders!A485="","",Orders!A485)</f>
        <v>Mlle Esmeralda Goldworthy</v>
      </c>
      <c r="B485" s="4">
        <f>IF(Orders!B485="","",Orders!B485)</f>
        <v>390247</v>
      </c>
      <c r="C485" t="str">
        <f>IF(Orders!C485="","",Orders!C485)</f>
        <v>Draught Bass</v>
      </c>
      <c r="D485">
        <f>IF(Orders!D485="","",Orders!D485)</f>
        <v>6</v>
      </c>
      <c r="E485" t="str">
        <f>IF(Orders!E485="","",Orders!E485)</f>
        <v/>
      </c>
      <c r="F485" t="str">
        <f t="shared" si="56"/>
        <v>Esmeralda Goldworthy</v>
      </c>
      <c r="G485" t="str">
        <f t="shared" si="57"/>
        <v>EsmeraldaGoldworthy</v>
      </c>
      <c r="H485">
        <f>COUNTIFS(CALC_CUSTOMERS!F:F,CALC_ORDERS!G485)</f>
        <v>1</v>
      </c>
      <c r="I485" t="str">
        <f>INDEX(CALC_CUSTOMERS!D:D,MATCH(CALC_ORDERS!G485,CALC_CUSTOMERS!F:F,0))</f>
        <v>The Quack Banjo Bar</v>
      </c>
      <c r="J485" t="str">
        <f>INDEX(CALC_CUSTOMERS!E:E,MATCH(CALC_ORDERS!G485,CALC_CUSTOMERS!F:F,0))</f>
        <v>HOBBITTON</v>
      </c>
      <c r="K485">
        <f>INDEX(Beer!C:C,MATCH(CALC_ORDERS!C485,Beer!B:B,0))</f>
        <v>1.2</v>
      </c>
      <c r="L485">
        <f t="shared" si="58"/>
        <v>7.1999999999999993</v>
      </c>
      <c r="M485">
        <f t="shared" si="59"/>
        <v>0</v>
      </c>
      <c r="N485">
        <f t="shared" si="60"/>
        <v>7.1999999999999993</v>
      </c>
      <c r="O485">
        <f t="shared" si="61"/>
        <v>6</v>
      </c>
      <c r="P485" t="str">
        <f t="shared" si="62"/>
        <v>T2</v>
      </c>
      <c r="Q485" t="str">
        <f t="shared" si="63"/>
        <v>M6</v>
      </c>
    </row>
    <row r="486" spans="1:17" x14ac:dyDescent="0.25">
      <c r="A486" t="str">
        <f>IF(Orders!A486="","",Orders!A486)</f>
        <v>Mr Philibert Proudmead</v>
      </c>
      <c r="B486" s="4">
        <f>IF(Orders!B486="","",Orders!B486)</f>
        <v>390247</v>
      </c>
      <c r="C486" t="str">
        <f>IF(Orders!C486="","",Orders!C486)</f>
        <v>Old Speckled Hen</v>
      </c>
      <c r="D486">
        <f>IF(Orders!D486="","",Orders!D486)</f>
        <v>1</v>
      </c>
      <c r="E486" t="str">
        <f>IF(Orders!E486="","",Orders!E486)</f>
        <v/>
      </c>
      <c r="F486" t="str">
        <f t="shared" si="56"/>
        <v>Philibert Proudmead</v>
      </c>
      <c r="G486" t="str">
        <f t="shared" si="57"/>
        <v>PhilibertProudmead</v>
      </c>
      <c r="H486">
        <f>COUNTIFS(CALC_CUSTOMERS!F:F,CALC_ORDERS!G486)</f>
        <v>1</v>
      </c>
      <c r="I486" t="str">
        <f>INDEX(CALC_CUSTOMERS!D:D,MATCH(CALC_ORDERS!G486,CALC_CUSTOMERS!F:F,0))</f>
        <v>The Bored Puppy Tavern</v>
      </c>
      <c r="J486" t="str">
        <f>INDEX(CALC_CUSTOMERS!E:E,MATCH(CALC_ORDERS!G486,CALC_CUSTOMERS!F:F,0))</f>
        <v>HOBBITTON</v>
      </c>
      <c r="K486">
        <f>INDEX(Beer!C:C,MATCH(CALC_ORDERS!C486,Beer!B:B,0))</f>
        <v>1.1000000000000001</v>
      </c>
      <c r="L486">
        <f t="shared" si="58"/>
        <v>1.1000000000000001</v>
      </c>
      <c r="M486">
        <f t="shared" si="59"/>
        <v>0</v>
      </c>
      <c r="N486">
        <f t="shared" si="60"/>
        <v>1.1000000000000001</v>
      </c>
      <c r="O486">
        <f t="shared" si="61"/>
        <v>6</v>
      </c>
      <c r="P486" t="str">
        <f t="shared" si="62"/>
        <v>T2</v>
      </c>
      <c r="Q486" t="str">
        <f t="shared" si="63"/>
        <v>M6</v>
      </c>
    </row>
    <row r="487" spans="1:17" x14ac:dyDescent="0.25">
      <c r="A487" t="str">
        <f>IF(Orders!A487="","",Orders!A487)</f>
        <v>Mme May Hairyfoot</v>
      </c>
      <c r="B487" s="4">
        <f>IF(Orders!B487="","",Orders!B487)</f>
        <v>390248</v>
      </c>
      <c r="C487" t="str">
        <f>IF(Orders!C487="","",Orders!C487)</f>
        <v>McEwan's</v>
      </c>
      <c r="D487">
        <f>IF(Orders!D487="","",Orders!D487)</f>
        <v>17</v>
      </c>
      <c r="E487" t="str">
        <f>IF(Orders!E487="","",Orders!E487)</f>
        <v/>
      </c>
      <c r="F487" t="str">
        <f t="shared" si="56"/>
        <v>May Hairyfoot</v>
      </c>
      <c r="G487" t="str">
        <f t="shared" si="57"/>
        <v>MayHairyfoot</v>
      </c>
      <c r="H487">
        <f>COUNTIFS(CALC_CUSTOMERS!F:F,CALC_ORDERS!G487)</f>
        <v>1</v>
      </c>
      <c r="I487" t="str">
        <f>INDEX(CALC_CUSTOMERS!D:D,MATCH(CALC_ORDERS!G487,CALC_CUSTOMERS!F:F,0))</f>
        <v>The Yellow Spider Bar</v>
      </c>
      <c r="J487" t="str">
        <f>INDEX(CALC_CUSTOMERS!E:E,MATCH(CALC_ORDERS!G487,CALC_CUSTOMERS!F:F,0))</f>
        <v>STOCK</v>
      </c>
      <c r="K487">
        <f>INDEX(Beer!C:C,MATCH(CALC_ORDERS!C487,Beer!B:B,0))</f>
        <v>1</v>
      </c>
      <c r="L487">
        <f t="shared" si="58"/>
        <v>17</v>
      </c>
      <c r="M487">
        <f t="shared" si="59"/>
        <v>0</v>
      </c>
      <c r="N487">
        <f t="shared" si="60"/>
        <v>17</v>
      </c>
      <c r="O487">
        <f t="shared" si="61"/>
        <v>6</v>
      </c>
      <c r="P487" t="str">
        <f t="shared" si="62"/>
        <v>T2</v>
      </c>
      <c r="Q487" t="str">
        <f t="shared" si="63"/>
        <v>M6</v>
      </c>
    </row>
    <row r="488" spans="1:17" x14ac:dyDescent="0.25">
      <c r="A488" t="str">
        <f>IF(Orders!A488="","",Orders!A488)</f>
        <v>Mr Gondulph Galpsi</v>
      </c>
      <c r="B488" s="4">
        <f>IF(Orders!B488="","",Orders!B488)</f>
        <v>390248</v>
      </c>
      <c r="C488" t="str">
        <f>IF(Orders!C488="","",Orders!C488)</f>
        <v>Tennent's Lager</v>
      </c>
      <c r="D488">
        <f>IF(Orders!D488="","",Orders!D488)</f>
        <v>10</v>
      </c>
      <c r="E488" t="str">
        <f>IF(Orders!E488="","",Orders!E488)</f>
        <v/>
      </c>
      <c r="F488" t="str">
        <f t="shared" si="56"/>
        <v>Gondulph Galpsi</v>
      </c>
      <c r="G488" t="str">
        <f t="shared" si="57"/>
        <v>GondulphGalpsi</v>
      </c>
      <c r="H488">
        <f>COUNTIFS(CALC_CUSTOMERS!F:F,CALC_ORDERS!G488)</f>
        <v>1</v>
      </c>
      <c r="I488" t="str">
        <f>INDEX(CALC_CUSTOMERS!D:D,MATCH(CALC_ORDERS!G488,CALC_CUSTOMERS!F:F,0))</f>
        <v>The Running Snake</v>
      </c>
      <c r="J488" t="str">
        <f>INDEX(CALC_CUSTOMERS!E:E,MATCH(CALC_ORDERS!G488,CALC_CUSTOMERS!F:F,0))</f>
        <v>SHIRE HOMESTEADS</v>
      </c>
      <c r="K488">
        <f>INDEX(Beer!C:C,MATCH(CALC_ORDERS!C488,Beer!B:B,0))</f>
        <v>0.8</v>
      </c>
      <c r="L488">
        <f t="shared" si="58"/>
        <v>8</v>
      </c>
      <c r="M488">
        <f t="shared" si="59"/>
        <v>0</v>
      </c>
      <c r="N488">
        <f t="shared" si="60"/>
        <v>8</v>
      </c>
      <c r="O488">
        <f t="shared" si="61"/>
        <v>6</v>
      </c>
      <c r="P488" t="str">
        <f t="shared" si="62"/>
        <v>T2</v>
      </c>
      <c r="Q488" t="str">
        <f t="shared" si="63"/>
        <v>M6</v>
      </c>
    </row>
    <row r="489" spans="1:17" x14ac:dyDescent="0.25">
      <c r="A489" t="str">
        <f>IF(Orders!A489="","",Orders!A489)</f>
        <v>Mlle Amanda Oldbuck</v>
      </c>
      <c r="B489" s="4">
        <f>IF(Orders!B489="","",Orders!B489)</f>
        <v>390248</v>
      </c>
      <c r="C489" t="str">
        <f>IF(Orders!C489="","",Orders!C489)</f>
        <v>Tennent's Super</v>
      </c>
      <c r="D489">
        <f>IF(Orders!D489="","",Orders!D489)</f>
        <v>15</v>
      </c>
      <c r="E489" t="str">
        <f>IF(Orders!E489="","",Orders!E489)</f>
        <v/>
      </c>
      <c r="F489" t="str">
        <f t="shared" si="56"/>
        <v>Amanda Oldbuck</v>
      </c>
      <c r="G489" t="str">
        <f t="shared" si="57"/>
        <v>AmandaOldbuck</v>
      </c>
      <c r="H489">
        <f>COUNTIFS(CALC_CUSTOMERS!F:F,CALC_ORDERS!G489)</f>
        <v>1</v>
      </c>
      <c r="I489" t="str">
        <f>INDEX(CALC_CUSTOMERS!D:D,MATCH(CALC_ORDERS!G489,CALC_CUSTOMERS!F:F,0))</f>
        <v>The Impossible Tauren</v>
      </c>
      <c r="J489" t="str">
        <f>INDEX(CALC_CUSTOMERS!E:E,MATCH(CALC_ORDERS!G489,CALC_CUSTOMERS!F:F,0))</f>
        <v>SHIRE HOMESTEADS</v>
      </c>
      <c r="K489">
        <f>INDEX(Beer!C:C,MATCH(CALC_ORDERS!C489,Beer!B:B,0))</f>
        <v>0.9</v>
      </c>
      <c r="L489">
        <f t="shared" si="58"/>
        <v>13.5</v>
      </c>
      <c r="M489">
        <f t="shared" si="59"/>
        <v>0</v>
      </c>
      <c r="N489">
        <f t="shared" si="60"/>
        <v>13.5</v>
      </c>
      <c r="O489">
        <f t="shared" si="61"/>
        <v>6</v>
      </c>
      <c r="P489" t="str">
        <f t="shared" si="62"/>
        <v>T2</v>
      </c>
      <c r="Q489" t="str">
        <f t="shared" si="63"/>
        <v>M6</v>
      </c>
    </row>
    <row r="490" spans="1:17" x14ac:dyDescent="0.25">
      <c r="A490" t="str">
        <f>IF(Orders!A490="","",Orders!A490)</f>
        <v>Mme Brooke Goodwort</v>
      </c>
      <c r="B490" s="4">
        <f>IF(Orders!B490="","",Orders!B490)</f>
        <v>390248</v>
      </c>
      <c r="C490" t="str">
        <f>IF(Orders!C490="","",Orders!C490)</f>
        <v>Tennent's Lager</v>
      </c>
      <c r="D490">
        <f>IF(Orders!D490="","",Orders!D490)</f>
        <v>10</v>
      </c>
      <c r="E490" t="str">
        <f>IF(Orders!E490="","",Orders!E490)</f>
        <v/>
      </c>
      <c r="F490" t="str">
        <f t="shared" si="56"/>
        <v>Brooke Goodwort</v>
      </c>
      <c r="G490" t="str">
        <f t="shared" si="57"/>
        <v>BrookeGoodwort</v>
      </c>
      <c r="H490">
        <f>COUNTIFS(CALC_CUSTOMERS!F:F,CALC_ORDERS!G490)</f>
        <v>1</v>
      </c>
      <c r="I490" t="str">
        <f>INDEX(CALC_CUSTOMERS!D:D,MATCH(CALC_ORDERS!G490,CALC_CUSTOMERS!F:F,0))</f>
        <v>The Short Gentlemen Inn</v>
      </c>
      <c r="J490" t="str">
        <f>INDEX(CALC_CUSTOMERS!E:E,MATCH(CALC_ORDERS!G490,CALC_CUSTOMERS!F:F,0))</f>
        <v>GREEN HILL COUNTRY</v>
      </c>
      <c r="K490">
        <f>INDEX(Beer!C:C,MATCH(CALC_ORDERS!C490,Beer!B:B,0))</f>
        <v>0.8</v>
      </c>
      <c r="L490">
        <f t="shared" si="58"/>
        <v>8</v>
      </c>
      <c r="M490">
        <f t="shared" si="59"/>
        <v>0</v>
      </c>
      <c r="N490">
        <f t="shared" si="60"/>
        <v>8</v>
      </c>
      <c r="O490">
        <f t="shared" si="61"/>
        <v>6</v>
      </c>
      <c r="P490" t="str">
        <f t="shared" si="62"/>
        <v>T2</v>
      </c>
      <c r="Q490" t="str">
        <f t="shared" si="63"/>
        <v>M6</v>
      </c>
    </row>
    <row r="491" spans="1:17" x14ac:dyDescent="0.25">
      <c r="A491" t="str">
        <f>IF(Orders!A491="","",Orders!A491)</f>
        <v>Mr Lambert Underburrow</v>
      </c>
      <c r="B491" s="4">
        <f>IF(Orders!B491="","",Orders!B491)</f>
        <v>390249</v>
      </c>
      <c r="C491" t="str">
        <f>IF(Orders!C491="","",Orders!C491)</f>
        <v>McEwan's</v>
      </c>
      <c r="D491">
        <f>IF(Orders!D491="","",Orders!D491)</f>
        <v>14</v>
      </c>
      <c r="E491" t="str">
        <f>IF(Orders!E491="","",Orders!E491)</f>
        <v/>
      </c>
      <c r="F491" t="str">
        <f t="shared" si="56"/>
        <v>Lambert Underburrow</v>
      </c>
      <c r="G491" t="str">
        <f t="shared" si="57"/>
        <v>LambertUnderburrow</v>
      </c>
      <c r="H491">
        <f>COUNTIFS(CALC_CUSTOMERS!F:F,CALC_ORDERS!G491)</f>
        <v>1</v>
      </c>
      <c r="I491" t="str">
        <f>INDEX(CALC_CUSTOMERS!D:D,MATCH(CALC_ORDERS!G491,CALC_CUSTOMERS!F:F,0))</f>
        <v>The Bumpy Battleaxe</v>
      </c>
      <c r="J491" t="str">
        <f>INDEX(CALC_CUSTOMERS!E:E,MATCH(CALC_ORDERS!G491,CALC_CUSTOMERS!F:F,0))</f>
        <v>BROKENBORINGS</v>
      </c>
      <c r="K491">
        <f>INDEX(Beer!C:C,MATCH(CALC_ORDERS!C491,Beer!B:B,0))</f>
        <v>1</v>
      </c>
      <c r="L491">
        <f t="shared" si="58"/>
        <v>14</v>
      </c>
      <c r="M491">
        <f t="shared" si="59"/>
        <v>0</v>
      </c>
      <c r="N491">
        <f t="shared" si="60"/>
        <v>14</v>
      </c>
      <c r="O491">
        <f t="shared" si="61"/>
        <v>6</v>
      </c>
      <c r="P491" t="str">
        <f t="shared" si="62"/>
        <v>T2</v>
      </c>
      <c r="Q491" t="str">
        <f t="shared" si="63"/>
        <v>M6</v>
      </c>
    </row>
    <row r="492" spans="1:17" x14ac:dyDescent="0.25">
      <c r="A492" t="str">
        <f>IF(Orders!A492="","",Orders!A492)</f>
        <v>Mr Sunno Greenhand</v>
      </c>
      <c r="B492" s="4">
        <f>IF(Orders!B492="","",Orders!B492)</f>
        <v>390249</v>
      </c>
      <c r="C492" t="str">
        <f>IF(Orders!C492="","",Orders!C492)</f>
        <v>Draught Bass</v>
      </c>
      <c r="D492">
        <f>IF(Orders!D492="","",Orders!D492)</f>
        <v>20</v>
      </c>
      <c r="E492" t="str">
        <f>IF(Orders!E492="","",Orders!E492)</f>
        <v/>
      </c>
      <c r="F492" t="str">
        <f t="shared" si="56"/>
        <v>Sunno Greenhand</v>
      </c>
      <c r="G492" t="str">
        <f t="shared" si="57"/>
        <v>SunnoGreenhand</v>
      </c>
      <c r="H492">
        <f>COUNTIFS(CALC_CUSTOMERS!F:F,CALC_ORDERS!G492)</f>
        <v>1</v>
      </c>
      <c r="I492" t="str">
        <f>INDEX(CALC_CUSTOMERS!D:D,MATCH(CALC_ORDERS!G492,CALC_CUSTOMERS!F:F,0))</f>
        <v>The Rapid Pig Pub</v>
      </c>
      <c r="J492" t="str">
        <f>INDEX(CALC_CUSTOMERS!E:E,MATCH(CALC_ORDERS!G492,CALC_CUSTOMERS!F:F,0))</f>
        <v>TUCKBOROUGH</v>
      </c>
      <c r="K492">
        <f>INDEX(Beer!C:C,MATCH(CALC_ORDERS!C492,Beer!B:B,0))</f>
        <v>1.2</v>
      </c>
      <c r="L492">
        <f t="shared" si="58"/>
        <v>24</v>
      </c>
      <c r="M492">
        <f t="shared" si="59"/>
        <v>0</v>
      </c>
      <c r="N492">
        <f t="shared" si="60"/>
        <v>24</v>
      </c>
      <c r="O492">
        <f t="shared" si="61"/>
        <v>6</v>
      </c>
      <c r="P492" t="str">
        <f t="shared" si="62"/>
        <v>T2</v>
      </c>
      <c r="Q492" t="str">
        <f t="shared" si="63"/>
        <v>M6</v>
      </c>
    </row>
    <row r="493" spans="1:17" x14ac:dyDescent="0.25">
      <c r="A493" t="str">
        <f>IF(Orders!A493="","",Orders!A493)</f>
        <v>Mlle Ermentrudis Chubb</v>
      </c>
      <c r="B493" s="4">
        <f>IF(Orders!B493="","",Orders!B493)</f>
        <v>390250</v>
      </c>
      <c r="C493" t="str">
        <f>IF(Orders!C493="","",Orders!C493)</f>
        <v>Boddingtons Bitter</v>
      </c>
      <c r="D493">
        <f>IF(Orders!D493="","",Orders!D493)</f>
        <v>18</v>
      </c>
      <c r="E493" t="str">
        <f>IF(Orders!E493="","",Orders!E493)</f>
        <v/>
      </c>
      <c r="F493" t="str">
        <f t="shared" si="56"/>
        <v>Ermentrudis Chubb</v>
      </c>
      <c r="G493" t="str">
        <f t="shared" si="57"/>
        <v>ErmentrudisChubb</v>
      </c>
      <c r="H493">
        <f>COUNTIFS(CALC_CUSTOMERS!F:F,CALC_ORDERS!G493)</f>
        <v>1</v>
      </c>
      <c r="I493" t="str">
        <f>INDEX(CALC_CUSTOMERS!D:D,MATCH(CALC_ORDERS!G493,CALC_CUSTOMERS!F:F,0))</f>
        <v>The Sour Lobster Pub</v>
      </c>
      <c r="J493" t="str">
        <f>INDEX(CALC_CUSTOMERS!E:E,MATCH(CALC_ORDERS!G493,CALC_CUSTOMERS!F:F,0))</f>
        <v>BREE</v>
      </c>
      <c r="K493">
        <f>INDEX(Beer!C:C,MATCH(CALC_ORDERS!C493,Beer!B:B,0))</f>
        <v>0.8</v>
      </c>
      <c r="L493">
        <f t="shared" si="58"/>
        <v>14.4</v>
      </c>
      <c r="M493">
        <f t="shared" si="59"/>
        <v>0</v>
      </c>
      <c r="N493">
        <f t="shared" si="60"/>
        <v>14.4</v>
      </c>
      <c r="O493">
        <f t="shared" si="61"/>
        <v>6</v>
      </c>
      <c r="P493" t="str">
        <f t="shared" si="62"/>
        <v>T2</v>
      </c>
      <c r="Q493" t="str">
        <f t="shared" si="63"/>
        <v>M6</v>
      </c>
    </row>
    <row r="494" spans="1:17" x14ac:dyDescent="0.25">
      <c r="A494" t="str">
        <f>IF(Orders!A494="","",Orders!A494)</f>
        <v>Mr Willichar Underburrow</v>
      </c>
      <c r="B494" s="4">
        <f>IF(Orders!B494="","",Orders!B494)</f>
        <v>390250</v>
      </c>
      <c r="C494" t="str">
        <f>IF(Orders!C494="","",Orders!C494)</f>
        <v>Old Speckled Hen</v>
      </c>
      <c r="D494">
        <f>IF(Orders!D494="","",Orders!D494)</f>
        <v>14</v>
      </c>
      <c r="E494" t="str">
        <f>IF(Orders!E494="","",Orders!E494)</f>
        <v/>
      </c>
      <c r="F494" t="str">
        <f t="shared" si="56"/>
        <v>Willichar Underburrow</v>
      </c>
      <c r="G494" t="str">
        <f t="shared" si="57"/>
        <v>WillicharUnderburrow</v>
      </c>
      <c r="H494">
        <f>COUNTIFS(CALC_CUSTOMERS!F:F,CALC_ORDERS!G494)</f>
        <v>1</v>
      </c>
      <c r="I494" t="str">
        <f>INDEX(CALC_CUSTOMERS!D:D,MATCH(CALC_ORDERS!G494,CALC_CUSTOMERS!F:F,0))</f>
        <v>The Annoying Spiders Tavern</v>
      </c>
      <c r="J494" t="str">
        <f>INDEX(CALC_CUSTOMERS!E:E,MATCH(CALC_ORDERS!G494,CALC_CUSTOMERS!F:F,0))</f>
        <v>THE HILL</v>
      </c>
      <c r="K494">
        <f>INDEX(Beer!C:C,MATCH(CALC_ORDERS!C494,Beer!B:B,0))</f>
        <v>1.1000000000000001</v>
      </c>
      <c r="L494">
        <f t="shared" si="58"/>
        <v>15.400000000000002</v>
      </c>
      <c r="M494">
        <f t="shared" si="59"/>
        <v>0</v>
      </c>
      <c r="N494">
        <f t="shared" si="60"/>
        <v>15.400000000000002</v>
      </c>
      <c r="O494">
        <f t="shared" si="61"/>
        <v>6</v>
      </c>
      <c r="P494" t="str">
        <f t="shared" si="62"/>
        <v>T2</v>
      </c>
      <c r="Q494" t="str">
        <f t="shared" si="63"/>
        <v>M6</v>
      </c>
    </row>
    <row r="495" spans="1:17" x14ac:dyDescent="0.25">
      <c r="A495" t="str">
        <f>IF(Orders!A495="","",Orders!A495)</f>
        <v>Mme Jenna Galbassi</v>
      </c>
      <c r="B495" s="4">
        <f>IF(Orders!B495="","",Orders!B495)</f>
        <v>390250</v>
      </c>
      <c r="C495" t="str">
        <f>IF(Orders!C495="","",Orders!C495)</f>
        <v>Hofmeister Lager</v>
      </c>
      <c r="D495">
        <f>IF(Orders!D495="","",Orders!D495)</f>
        <v>8</v>
      </c>
      <c r="E495" t="str">
        <f>IF(Orders!E495="","",Orders!E495)</f>
        <v/>
      </c>
      <c r="F495" t="str">
        <f t="shared" si="56"/>
        <v>Jenna Galbassi</v>
      </c>
      <c r="G495" t="str">
        <f t="shared" si="57"/>
        <v>JennaGalbassi</v>
      </c>
      <c r="H495">
        <f>COUNTIFS(CALC_CUSTOMERS!F:F,CALC_ORDERS!G495)</f>
        <v>1</v>
      </c>
      <c r="I495" t="str">
        <f>INDEX(CALC_CUSTOMERS!D:D,MATCH(CALC_ORDERS!G495,CALC_CUSTOMERS!F:F,0))</f>
        <v>The Jaded Ants Bar</v>
      </c>
      <c r="J495" t="str">
        <f>INDEX(CALC_CUSTOMERS!E:E,MATCH(CALC_ORDERS!G495,CALC_CUSTOMERS!F:F,0))</f>
        <v>LITTLE DELVING</v>
      </c>
      <c r="K495">
        <f>INDEX(Beer!C:C,MATCH(CALC_ORDERS!C495,Beer!B:B,0))</f>
        <v>1</v>
      </c>
      <c r="L495">
        <f t="shared" si="58"/>
        <v>8</v>
      </c>
      <c r="M495">
        <f t="shared" si="59"/>
        <v>0</v>
      </c>
      <c r="N495">
        <f t="shared" si="60"/>
        <v>8</v>
      </c>
      <c r="O495">
        <f t="shared" si="61"/>
        <v>6</v>
      </c>
      <c r="P495" t="str">
        <f t="shared" si="62"/>
        <v>T2</v>
      </c>
      <c r="Q495" t="str">
        <f t="shared" si="63"/>
        <v>M6</v>
      </c>
    </row>
    <row r="496" spans="1:17" x14ac:dyDescent="0.25">
      <c r="A496" t="str">
        <f>IF(Orders!A496="","",Orders!A496)</f>
        <v>Mme Diamanda Took-Took</v>
      </c>
      <c r="B496" s="4">
        <f>IF(Orders!B496="","",Orders!B496)</f>
        <v>390250</v>
      </c>
      <c r="C496" t="str">
        <f>IF(Orders!C496="","",Orders!C496)</f>
        <v>Hofmeister Lager</v>
      </c>
      <c r="D496">
        <f>IF(Orders!D496="","",Orders!D496)</f>
        <v>12</v>
      </c>
      <c r="E496" t="str">
        <f>IF(Orders!E496="","",Orders!E496)</f>
        <v/>
      </c>
      <c r="F496" t="str">
        <f t="shared" si="56"/>
        <v>Diamanda Took-Took</v>
      </c>
      <c r="G496" t="str">
        <f t="shared" si="57"/>
        <v>DiamandaTookTook</v>
      </c>
      <c r="H496">
        <f>COUNTIFS(CALC_CUSTOMERS!F:F,CALC_ORDERS!G496)</f>
        <v>1</v>
      </c>
      <c r="I496" t="str">
        <f>INDEX(CALC_CUSTOMERS!D:D,MATCH(CALC_ORDERS!G496,CALC_CUSTOMERS!F:F,0))</f>
        <v>The Sad River Inn</v>
      </c>
      <c r="J496" t="str">
        <f>INDEX(CALC_CUSTOMERS!E:E,MATCH(CALC_ORDERS!G496,CALC_CUSTOMERS!F:F,0))</f>
        <v>THE MARISH</v>
      </c>
      <c r="K496">
        <f>INDEX(Beer!C:C,MATCH(CALC_ORDERS!C496,Beer!B:B,0))</f>
        <v>1</v>
      </c>
      <c r="L496">
        <f t="shared" si="58"/>
        <v>12</v>
      </c>
      <c r="M496">
        <f t="shared" si="59"/>
        <v>0</v>
      </c>
      <c r="N496">
        <f t="shared" si="60"/>
        <v>12</v>
      </c>
      <c r="O496">
        <f t="shared" si="61"/>
        <v>6</v>
      </c>
      <c r="P496" t="str">
        <f t="shared" si="62"/>
        <v>T2</v>
      </c>
      <c r="Q496" t="str">
        <f t="shared" si="63"/>
        <v>M6</v>
      </c>
    </row>
    <row r="497" spans="1:17" x14ac:dyDescent="0.25">
      <c r="A497" t="str">
        <f>IF(Orders!A497="","",Orders!A497)</f>
        <v>Mr Magnéric Elvellon</v>
      </c>
      <c r="B497" s="4">
        <f>IF(Orders!B497="","",Orders!B497)</f>
        <v>390250</v>
      </c>
      <c r="C497" t="str">
        <f>IF(Orders!C497="","",Orders!C497)</f>
        <v>Draught Bass</v>
      </c>
      <c r="D497">
        <f>IF(Orders!D497="","",Orders!D497)</f>
        <v>2</v>
      </c>
      <c r="E497" t="str">
        <f>IF(Orders!E497="","",Orders!E497)</f>
        <v/>
      </c>
      <c r="F497" t="str">
        <f t="shared" si="56"/>
        <v>Magnéric Elvellon</v>
      </c>
      <c r="G497" t="str">
        <f t="shared" si="57"/>
        <v>MagnericElvellon</v>
      </c>
      <c r="H497">
        <f>COUNTIFS(CALC_CUSTOMERS!F:F,CALC_ORDERS!G497)</f>
        <v>1</v>
      </c>
      <c r="I497" t="str">
        <f>INDEX(CALC_CUSTOMERS!D:D,MATCH(CALC_ORDERS!G497,CALC_CUSTOMERS!F:F,0))</f>
        <v>The Tired Hill</v>
      </c>
      <c r="J497" t="str">
        <f>INDEX(CALC_CUSTOMERS!E:E,MATCH(CALC_ORDERS!G497,CALC_CUSTOMERS!F:F,0))</f>
        <v>GREEN HILL COUNTRY</v>
      </c>
      <c r="K497">
        <f>INDEX(Beer!C:C,MATCH(CALC_ORDERS!C497,Beer!B:B,0))</f>
        <v>1.2</v>
      </c>
      <c r="L497">
        <f t="shared" si="58"/>
        <v>2.4</v>
      </c>
      <c r="M497">
        <f t="shared" si="59"/>
        <v>0</v>
      </c>
      <c r="N497">
        <f t="shared" si="60"/>
        <v>2.4</v>
      </c>
      <c r="O497">
        <f t="shared" si="61"/>
        <v>6</v>
      </c>
      <c r="P497" t="str">
        <f t="shared" si="62"/>
        <v>T2</v>
      </c>
      <c r="Q497" t="str">
        <f t="shared" si="63"/>
        <v>M6</v>
      </c>
    </row>
    <row r="498" spans="1:17" x14ac:dyDescent="0.25">
      <c r="A498" t="str">
        <f>IF(Orders!A498="","",Orders!A498)</f>
        <v>Mme Marissa Brown</v>
      </c>
      <c r="B498" s="4">
        <f>IF(Orders!B498="","",Orders!B498)</f>
        <v>390251</v>
      </c>
      <c r="C498" t="str">
        <f>IF(Orders!C498="","",Orders!C498)</f>
        <v>Draught Bass</v>
      </c>
      <c r="D498">
        <f>IF(Orders!D498="","",Orders!D498)</f>
        <v>19</v>
      </c>
      <c r="E498" t="str">
        <f>IF(Orders!E498="","",Orders!E498)</f>
        <v/>
      </c>
      <c r="F498" t="str">
        <f t="shared" si="56"/>
        <v>Marissa Brown</v>
      </c>
      <c r="G498" t="str">
        <f t="shared" si="57"/>
        <v>MarissaBrown</v>
      </c>
      <c r="H498">
        <f>COUNTIFS(CALC_CUSTOMERS!F:F,CALC_ORDERS!G498)</f>
        <v>1</v>
      </c>
      <c r="I498" t="str">
        <f>INDEX(CALC_CUSTOMERS!D:D,MATCH(CALC_ORDERS!G498,CALC_CUSTOMERS!F:F,0))</f>
        <v>The Russian Curry Bar</v>
      </c>
      <c r="J498" t="str">
        <f>INDEX(CALC_CUSTOMERS!E:E,MATCH(CALC_ORDERS!G498,CALC_CUSTOMERS!F:F,0))</f>
        <v>BREE</v>
      </c>
      <c r="K498">
        <f>INDEX(Beer!C:C,MATCH(CALC_ORDERS!C498,Beer!B:B,0))</f>
        <v>1.2</v>
      </c>
      <c r="L498">
        <f t="shared" si="58"/>
        <v>22.8</v>
      </c>
      <c r="M498">
        <f t="shared" si="59"/>
        <v>0</v>
      </c>
      <c r="N498">
        <f t="shared" si="60"/>
        <v>22.8</v>
      </c>
      <c r="O498">
        <f t="shared" si="61"/>
        <v>6</v>
      </c>
      <c r="P498" t="str">
        <f t="shared" si="62"/>
        <v>T2</v>
      </c>
      <c r="Q498" t="str">
        <f t="shared" si="63"/>
        <v>M6</v>
      </c>
    </row>
    <row r="499" spans="1:17" x14ac:dyDescent="0.25">
      <c r="A499" t="str">
        <f>IF(Orders!A499="","",Orders!A499)</f>
        <v>Mlle Andrea Langham</v>
      </c>
      <c r="B499" s="4">
        <f>IF(Orders!B499="","",Orders!B499)</f>
        <v>390251</v>
      </c>
      <c r="C499" t="str">
        <f>IF(Orders!C499="","",Orders!C499)</f>
        <v>Mackeson Stout</v>
      </c>
      <c r="D499">
        <f>IF(Orders!D499="","",Orders!D499)</f>
        <v>18</v>
      </c>
      <c r="E499" t="str">
        <f>IF(Orders!E499="","",Orders!E499)</f>
        <v/>
      </c>
      <c r="F499" t="str">
        <f t="shared" si="56"/>
        <v>Andrea Langham</v>
      </c>
      <c r="G499" t="str">
        <f t="shared" si="57"/>
        <v>AndreaLangham</v>
      </c>
      <c r="H499">
        <f>COUNTIFS(CALC_CUSTOMERS!F:F,CALC_ORDERS!G499)</f>
        <v>1</v>
      </c>
      <c r="I499" t="str">
        <f>INDEX(CALC_CUSTOMERS!D:D,MATCH(CALC_ORDERS!G499,CALC_CUSTOMERS!F:F,0))</f>
        <v>The Mature Panther Bar</v>
      </c>
      <c r="J499" t="str">
        <f>INDEX(CALC_CUSTOMERS!E:E,MATCH(CALC_ORDERS!G499,CALC_CUSTOMERS!F:F,0))</f>
        <v>GREENFIELDS</v>
      </c>
      <c r="K499">
        <f>INDEX(Beer!C:C,MATCH(CALC_ORDERS!C499,Beer!B:B,0))</f>
        <v>1.5</v>
      </c>
      <c r="L499">
        <f t="shared" si="58"/>
        <v>27</v>
      </c>
      <c r="M499">
        <f t="shared" si="59"/>
        <v>0</v>
      </c>
      <c r="N499">
        <f t="shared" si="60"/>
        <v>27</v>
      </c>
      <c r="O499">
        <f t="shared" si="61"/>
        <v>6</v>
      </c>
      <c r="P499" t="str">
        <f t="shared" si="62"/>
        <v>T2</v>
      </c>
      <c r="Q499" t="str">
        <f t="shared" si="63"/>
        <v>M6</v>
      </c>
    </row>
    <row r="500" spans="1:17" x14ac:dyDescent="0.25">
      <c r="A500" t="str">
        <f>IF(Orders!A500="","",Orders!A500)</f>
        <v>Mme Esmee Bolger-Baggins</v>
      </c>
      <c r="B500" s="4">
        <f>IF(Orders!B500="","",Orders!B500)</f>
        <v>390251</v>
      </c>
      <c r="C500" t="str">
        <f>IF(Orders!C500="","",Orders!C500)</f>
        <v>Foster's Lager</v>
      </c>
      <c r="D500">
        <f>IF(Orders!D500="","",Orders!D500)</f>
        <v>14</v>
      </c>
      <c r="E500" t="str">
        <f>IF(Orders!E500="","",Orders!E500)</f>
        <v/>
      </c>
      <c r="F500" t="str">
        <f t="shared" si="56"/>
        <v>Esmee Bolger-Baggins</v>
      </c>
      <c r="G500" t="str">
        <f t="shared" si="57"/>
        <v>EsmeeBolgerBaggins</v>
      </c>
      <c r="H500">
        <f>COUNTIFS(CALC_CUSTOMERS!F:F,CALC_ORDERS!G500)</f>
        <v>1</v>
      </c>
      <c r="I500" t="str">
        <f>INDEX(CALC_CUSTOMERS!D:D,MATCH(CALC_ORDERS!G500,CALC_CUSTOMERS!F:F,0))</f>
        <v>The Gentle Coconut</v>
      </c>
      <c r="J500" t="str">
        <f>INDEX(CALC_CUSTOMERS!E:E,MATCH(CALC_ORDERS!G500,CALC_CUSTOMERS!F:F,0))</f>
        <v>TUCKBOROUGH</v>
      </c>
      <c r="K500">
        <f>INDEX(Beer!C:C,MATCH(CALC_ORDERS!C500,Beer!B:B,0))</f>
        <v>0.7</v>
      </c>
      <c r="L500">
        <f t="shared" si="58"/>
        <v>9.7999999999999989</v>
      </c>
      <c r="M500">
        <f t="shared" si="59"/>
        <v>0</v>
      </c>
      <c r="N500">
        <f t="shared" si="60"/>
        <v>9.7999999999999989</v>
      </c>
      <c r="O500">
        <f t="shared" si="61"/>
        <v>6</v>
      </c>
      <c r="P500" t="str">
        <f t="shared" si="62"/>
        <v>T2</v>
      </c>
      <c r="Q500" t="str">
        <f t="shared" si="63"/>
        <v>M6</v>
      </c>
    </row>
    <row r="501" spans="1:17" x14ac:dyDescent="0.25">
      <c r="A501" t="str">
        <f>IF(Orders!A501="","",Orders!A501)</f>
        <v>Mr Ricbodo Brown</v>
      </c>
      <c r="B501" s="4">
        <f>IF(Orders!B501="","",Orders!B501)</f>
        <v>390251</v>
      </c>
      <c r="C501" t="str">
        <f>IF(Orders!C501="","",Orders!C501)</f>
        <v>Hofmeister Lager</v>
      </c>
      <c r="D501">
        <f>IF(Orders!D501="","",Orders!D501)</f>
        <v>15</v>
      </c>
      <c r="E501" t="str">
        <f>IF(Orders!E501="","",Orders!E501)</f>
        <v/>
      </c>
      <c r="F501" t="str">
        <f t="shared" si="56"/>
        <v>Ricbodo Brown</v>
      </c>
      <c r="G501" t="str">
        <f t="shared" si="57"/>
        <v>RicbodoBrown</v>
      </c>
      <c r="H501">
        <f>COUNTIFS(CALC_CUSTOMERS!F:F,CALC_ORDERS!G501)</f>
        <v>1</v>
      </c>
      <c r="I501" t="str">
        <f>INDEX(CALC_CUSTOMERS!D:D,MATCH(CALC_ORDERS!G501,CALC_CUSTOMERS!F:F,0))</f>
        <v>The Puny Beard</v>
      </c>
      <c r="J501" t="str">
        <f>INDEX(CALC_CUSTOMERS!E:E,MATCH(CALC_ORDERS!G501,CALC_CUSTOMERS!F:F,0))</f>
        <v>SHIRE HOMESTEADS</v>
      </c>
      <c r="K501">
        <f>INDEX(Beer!C:C,MATCH(CALC_ORDERS!C501,Beer!B:B,0))</f>
        <v>1</v>
      </c>
      <c r="L501">
        <f t="shared" si="58"/>
        <v>15</v>
      </c>
      <c r="M501">
        <f t="shared" si="59"/>
        <v>0</v>
      </c>
      <c r="N501">
        <f t="shared" si="60"/>
        <v>15</v>
      </c>
      <c r="O501">
        <f t="shared" si="61"/>
        <v>6</v>
      </c>
      <c r="P501" t="str">
        <f t="shared" si="62"/>
        <v>T2</v>
      </c>
      <c r="Q501" t="str">
        <f t="shared" si="63"/>
        <v>M6</v>
      </c>
    </row>
    <row r="502" spans="1:17" x14ac:dyDescent="0.25">
      <c r="A502" t="str">
        <f>IF(Orders!A502="","",Orders!A502)</f>
        <v>Mme Ruothilde Boulderhill</v>
      </c>
      <c r="B502" s="4">
        <f>IF(Orders!B502="","",Orders!B502)</f>
        <v>390251</v>
      </c>
      <c r="C502" t="str">
        <f>IF(Orders!C502="","",Orders!C502)</f>
        <v>Hofmeister Lager</v>
      </c>
      <c r="D502">
        <f>IF(Orders!D502="","",Orders!D502)</f>
        <v>2</v>
      </c>
      <c r="E502" t="str">
        <f>IF(Orders!E502="","",Orders!E502)</f>
        <v/>
      </c>
      <c r="F502" t="str">
        <f t="shared" si="56"/>
        <v>Ruothilde Boulderhill</v>
      </c>
      <c r="G502" t="str">
        <f t="shared" si="57"/>
        <v>RuothildeBoulderhill</v>
      </c>
      <c r="H502">
        <f>COUNTIFS(CALC_CUSTOMERS!F:F,CALC_ORDERS!G502)</f>
        <v>1</v>
      </c>
      <c r="I502" t="str">
        <f>INDEX(CALC_CUSTOMERS!D:D,MATCH(CALC_ORDERS!G502,CALC_CUSTOMERS!F:F,0))</f>
        <v>The Careless Palm Bar</v>
      </c>
      <c r="J502" t="str">
        <f>INDEX(CALC_CUSTOMERS!E:E,MATCH(CALC_ORDERS!G502,CALC_CUSTOMERS!F:F,0))</f>
        <v>LITTLE DELVING</v>
      </c>
      <c r="K502">
        <f>INDEX(Beer!C:C,MATCH(CALC_ORDERS!C502,Beer!B:B,0))</f>
        <v>1</v>
      </c>
      <c r="L502">
        <f t="shared" si="58"/>
        <v>2</v>
      </c>
      <c r="M502">
        <f t="shared" si="59"/>
        <v>0</v>
      </c>
      <c r="N502">
        <f t="shared" si="60"/>
        <v>2</v>
      </c>
      <c r="O502">
        <f t="shared" si="61"/>
        <v>6</v>
      </c>
      <c r="P502" t="str">
        <f t="shared" si="62"/>
        <v>T2</v>
      </c>
      <c r="Q502" t="str">
        <f t="shared" si="63"/>
        <v>M6</v>
      </c>
    </row>
    <row r="503" spans="1:17" x14ac:dyDescent="0.25">
      <c r="A503" t="str">
        <f>IF(Orders!A503="","",Orders!A503)</f>
        <v>Mr Heribald Burrowes</v>
      </c>
      <c r="B503" s="4">
        <f>IF(Orders!B503="","",Orders!B503)</f>
        <v>390252</v>
      </c>
      <c r="C503" t="str">
        <f>IF(Orders!C503="","",Orders!C503)</f>
        <v>Mackeson Stout</v>
      </c>
      <c r="D503">
        <f>IF(Orders!D503="","",Orders!D503)</f>
        <v>13</v>
      </c>
      <c r="E503" t="str">
        <f>IF(Orders!E503="","",Orders!E503)</f>
        <v/>
      </c>
      <c r="F503" t="str">
        <f t="shared" si="56"/>
        <v>Heribald Burrowes</v>
      </c>
      <c r="G503" t="str">
        <f t="shared" si="57"/>
        <v>HeribaldBurrowes</v>
      </c>
      <c r="H503">
        <f>COUNTIFS(CALC_CUSTOMERS!F:F,CALC_ORDERS!G503)</f>
        <v>1</v>
      </c>
      <c r="I503" t="str">
        <f>INDEX(CALC_CUSTOMERS!D:D,MATCH(CALC_ORDERS!G503,CALC_CUSTOMERS!F:F,0))</f>
        <v>The Bizarre Seals Bar</v>
      </c>
      <c r="J503" t="str">
        <f>INDEX(CALC_CUSTOMERS!E:E,MATCH(CALC_ORDERS!G503,CALC_CUSTOMERS!F:F,0))</f>
        <v>GREEN HILL COUNTRY</v>
      </c>
      <c r="K503">
        <f>INDEX(Beer!C:C,MATCH(CALC_ORDERS!C503,Beer!B:B,0))</f>
        <v>1.5</v>
      </c>
      <c r="L503">
        <f t="shared" si="58"/>
        <v>19.5</v>
      </c>
      <c r="M503">
        <f t="shared" si="59"/>
        <v>0</v>
      </c>
      <c r="N503">
        <f t="shared" si="60"/>
        <v>19.5</v>
      </c>
      <c r="O503">
        <f t="shared" si="61"/>
        <v>6</v>
      </c>
      <c r="P503" t="str">
        <f t="shared" si="62"/>
        <v>T2</v>
      </c>
      <c r="Q503" t="str">
        <f t="shared" si="63"/>
        <v>M6</v>
      </c>
    </row>
    <row r="504" spans="1:17" x14ac:dyDescent="0.25">
      <c r="A504" t="str">
        <f>IF(Orders!A504="","",Orders!A504)</f>
        <v>Mr Lanfranc Stumbletoe</v>
      </c>
      <c r="B504" s="4">
        <f>IF(Orders!B504="","",Orders!B504)</f>
        <v>390252</v>
      </c>
      <c r="C504" t="str">
        <f>IF(Orders!C504="","",Orders!C504)</f>
        <v>Boddingtons Bitter</v>
      </c>
      <c r="D504">
        <f>IF(Orders!D504="","",Orders!D504)</f>
        <v>7</v>
      </c>
      <c r="E504" t="str">
        <f>IF(Orders!E504="","",Orders!E504)</f>
        <v/>
      </c>
      <c r="F504" t="str">
        <f t="shared" si="56"/>
        <v>Lanfranc Stumbletoe</v>
      </c>
      <c r="G504" t="str">
        <f t="shared" si="57"/>
        <v>LanfrancStumbletoe</v>
      </c>
      <c r="H504">
        <f>COUNTIFS(CALC_CUSTOMERS!F:F,CALC_ORDERS!G504)</f>
        <v>1</v>
      </c>
      <c r="I504" t="str">
        <f>INDEX(CALC_CUSTOMERS!D:D,MATCH(CALC_ORDERS!G504,CALC_CUSTOMERS!F:F,0))</f>
        <v>The Marvelous Worker</v>
      </c>
      <c r="J504" t="str">
        <f>INDEX(CALC_CUSTOMERS!E:E,MATCH(CALC_ORDERS!G504,CALC_CUSTOMERS!F:F,0))</f>
        <v>TUCKBOROUGH</v>
      </c>
      <c r="K504">
        <f>INDEX(Beer!C:C,MATCH(CALC_ORDERS!C504,Beer!B:B,0))</f>
        <v>0.8</v>
      </c>
      <c r="L504">
        <f t="shared" si="58"/>
        <v>5.6000000000000005</v>
      </c>
      <c r="M504">
        <f t="shared" si="59"/>
        <v>0</v>
      </c>
      <c r="N504">
        <f t="shared" si="60"/>
        <v>5.6000000000000005</v>
      </c>
      <c r="O504">
        <f t="shared" si="61"/>
        <v>6</v>
      </c>
      <c r="P504" t="str">
        <f t="shared" si="62"/>
        <v>T2</v>
      </c>
      <c r="Q504" t="str">
        <f t="shared" si="63"/>
        <v>M6</v>
      </c>
    </row>
    <row r="505" spans="1:17" x14ac:dyDescent="0.25">
      <c r="A505" t="str">
        <f>IF(Orders!A505="","",Orders!A505)</f>
        <v>Mr Gerbert Lightfoot</v>
      </c>
      <c r="B505" s="4">
        <f>IF(Orders!B505="","",Orders!B505)</f>
        <v>390253</v>
      </c>
      <c r="C505" t="str">
        <f>IF(Orders!C505="","",Orders!C505)</f>
        <v>McEwan's</v>
      </c>
      <c r="D505">
        <f>IF(Orders!D505="","",Orders!D505)</f>
        <v>12</v>
      </c>
      <c r="E505" t="str">
        <f>IF(Orders!E505="","",Orders!E505)</f>
        <v/>
      </c>
      <c r="F505" t="str">
        <f t="shared" si="56"/>
        <v>Gerbert Lightfoot</v>
      </c>
      <c r="G505" t="str">
        <f t="shared" si="57"/>
        <v>GerbertLightfoot</v>
      </c>
      <c r="H505">
        <f>COUNTIFS(CALC_CUSTOMERS!F:F,CALC_ORDERS!G505)</f>
        <v>1</v>
      </c>
      <c r="I505" t="str">
        <f>INDEX(CALC_CUSTOMERS!D:D,MATCH(CALC_ORDERS!G505,CALC_CUSTOMERS!F:F,0))</f>
        <v>The Well-Groomed Lion</v>
      </c>
      <c r="J505" t="str">
        <f>INDEX(CALC_CUSTOMERS!E:E,MATCH(CALC_ORDERS!G505,CALC_CUSTOMERS!F:F,0))</f>
        <v>GREENFIELDS</v>
      </c>
      <c r="K505">
        <f>INDEX(Beer!C:C,MATCH(CALC_ORDERS!C505,Beer!B:B,0))</f>
        <v>1</v>
      </c>
      <c r="L505">
        <f t="shared" si="58"/>
        <v>12</v>
      </c>
      <c r="M505">
        <f t="shared" si="59"/>
        <v>0</v>
      </c>
      <c r="N505">
        <f t="shared" si="60"/>
        <v>12</v>
      </c>
      <c r="O505">
        <f t="shared" si="61"/>
        <v>6</v>
      </c>
      <c r="P505" t="str">
        <f t="shared" si="62"/>
        <v>T2</v>
      </c>
      <c r="Q505" t="str">
        <f t="shared" si="63"/>
        <v>M6</v>
      </c>
    </row>
    <row r="506" spans="1:17" x14ac:dyDescent="0.25">
      <c r="A506" t="str">
        <f>IF(Orders!A506="","",Orders!A506)</f>
        <v>Mme Sestiva Burrowes</v>
      </c>
      <c r="B506" s="4">
        <f>IF(Orders!B506="","",Orders!B506)</f>
        <v>390253</v>
      </c>
      <c r="C506" t="str">
        <f>IF(Orders!C506="","",Orders!C506)</f>
        <v>Tennent's Lager</v>
      </c>
      <c r="D506">
        <f>IF(Orders!D506="","",Orders!D506)</f>
        <v>1</v>
      </c>
      <c r="E506" t="str">
        <f>IF(Orders!E506="","",Orders!E506)</f>
        <v/>
      </c>
      <c r="F506" t="str">
        <f t="shared" si="56"/>
        <v>Sestiva Burrowes</v>
      </c>
      <c r="G506" t="str">
        <f t="shared" si="57"/>
        <v>SestivaBurrowes</v>
      </c>
      <c r="H506">
        <f>COUNTIFS(CALC_CUSTOMERS!F:F,CALC_ORDERS!G506)</f>
        <v>1</v>
      </c>
      <c r="I506" t="str">
        <f>INDEX(CALC_CUSTOMERS!D:D,MATCH(CALC_ORDERS!G506,CALC_CUSTOMERS!F:F,0))</f>
        <v>The Dwarvish Eagle Bar</v>
      </c>
      <c r="J506" t="str">
        <f>INDEX(CALC_CUSTOMERS!E:E,MATCH(CALC_ORDERS!G506,CALC_CUSTOMERS!F:F,0))</f>
        <v>GREEN HILL COUNTRY</v>
      </c>
      <c r="K506">
        <f>INDEX(Beer!C:C,MATCH(CALC_ORDERS!C506,Beer!B:B,0))</f>
        <v>0.8</v>
      </c>
      <c r="L506">
        <f t="shared" si="58"/>
        <v>0.8</v>
      </c>
      <c r="M506">
        <f t="shared" si="59"/>
        <v>0</v>
      </c>
      <c r="N506">
        <f t="shared" si="60"/>
        <v>0.8</v>
      </c>
      <c r="O506">
        <f t="shared" si="61"/>
        <v>6</v>
      </c>
      <c r="P506" t="str">
        <f t="shared" si="62"/>
        <v>T2</v>
      </c>
      <c r="Q506" t="str">
        <f t="shared" si="63"/>
        <v>M6</v>
      </c>
    </row>
    <row r="507" spans="1:17" x14ac:dyDescent="0.25">
      <c r="A507" t="str">
        <f>IF(Orders!A507="","",Orders!A507)</f>
        <v>Mr Roderic Underlake</v>
      </c>
      <c r="B507" s="4">
        <f>IF(Orders!B507="","",Orders!B507)</f>
        <v>390253</v>
      </c>
      <c r="C507" t="str">
        <f>IF(Orders!C507="","",Orders!C507)</f>
        <v>Mackeson Stout</v>
      </c>
      <c r="D507">
        <f>IF(Orders!D507="","",Orders!D507)</f>
        <v>5</v>
      </c>
      <c r="E507" t="str">
        <f>IF(Orders!E507="","",Orders!E507)</f>
        <v/>
      </c>
      <c r="F507" t="str">
        <f t="shared" si="56"/>
        <v>Roderic Underlake</v>
      </c>
      <c r="G507" t="str">
        <f t="shared" si="57"/>
        <v>RodericUnderlake</v>
      </c>
      <c r="H507">
        <f>COUNTIFS(CALC_CUSTOMERS!F:F,CALC_ORDERS!G507)</f>
        <v>1</v>
      </c>
      <c r="I507" t="str">
        <f>INDEX(CALC_CUSTOMERS!D:D,MATCH(CALC_ORDERS!G507,CALC_CUSTOMERS!F:F,0))</f>
        <v>The Wooden Angel Inn</v>
      </c>
      <c r="J507" t="str">
        <f>INDEX(CALC_CUSTOMERS!E:E,MATCH(CALC_ORDERS!G507,CALC_CUSTOMERS!F:F,0))</f>
        <v>LITTLE DELVING</v>
      </c>
      <c r="K507">
        <f>INDEX(Beer!C:C,MATCH(CALC_ORDERS!C507,Beer!B:B,0))</f>
        <v>1.5</v>
      </c>
      <c r="L507">
        <f t="shared" si="58"/>
        <v>7.5</v>
      </c>
      <c r="M507">
        <f t="shared" si="59"/>
        <v>0</v>
      </c>
      <c r="N507">
        <f t="shared" si="60"/>
        <v>7.5</v>
      </c>
      <c r="O507">
        <f t="shared" si="61"/>
        <v>6</v>
      </c>
      <c r="P507" t="str">
        <f t="shared" si="62"/>
        <v>T2</v>
      </c>
      <c r="Q507" t="str">
        <f t="shared" si="63"/>
        <v>M6</v>
      </c>
    </row>
    <row r="508" spans="1:17" x14ac:dyDescent="0.25">
      <c r="A508" t="str">
        <f>IF(Orders!A508="","",Orders!A508)</f>
        <v>Mr Bob Gammidge</v>
      </c>
      <c r="B508" s="4">
        <f>IF(Orders!B508="","",Orders!B508)</f>
        <v>390253</v>
      </c>
      <c r="C508" t="str">
        <f>IF(Orders!C508="","",Orders!C508)</f>
        <v>Boddingtons Bitter</v>
      </c>
      <c r="D508">
        <f>IF(Orders!D508="","",Orders!D508)</f>
        <v>20</v>
      </c>
      <c r="E508" t="str">
        <f>IF(Orders!E508="","",Orders!E508)</f>
        <v/>
      </c>
      <c r="F508" t="str">
        <f t="shared" si="56"/>
        <v>Bob Gammidge</v>
      </c>
      <c r="G508" t="str">
        <f t="shared" si="57"/>
        <v>BobGammidge</v>
      </c>
      <c r="H508">
        <f>COUNTIFS(CALC_CUSTOMERS!F:F,CALC_ORDERS!G508)</f>
        <v>1</v>
      </c>
      <c r="I508" t="str">
        <f>INDEX(CALC_CUSTOMERS!D:D,MATCH(CALC_ORDERS!G508,CALC_CUSTOMERS!F:F,0))</f>
        <v>The Awful Ship</v>
      </c>
      <c r="J508" t="str">
        <f>INDEX(CALC_CUSTOMERS!E:E,MATCH(CALC_ORDERS!G508,CALC_CUSTOMERS!F:F,0))</f>
        <v>BROKENBORINGS</v>
      </c>
      <c r="K508">
        <f>INDEX(Beer!C:C,MATCH(CALC_ORDERS!C508,Beer!B:B,0))</f>
        <v>0.8</v>
      </c>
      <c r="L508">
        <f t="shared" si="58"/>
        <v>16</v>
      </c>
      <c r="M508">
        <f t="shared" si="59"/>
        <v>0</v>
      </c>
      <c r="N508">
        <f t="shared" si="60"/>
        <v>16</v>
      </c>
      <c r="O508">
        <f t="shared" si="61"/>
        <v>6</v>
      </c>
      <c r="P508" t="str">
        <f t="shared" si="62"/>
        <v>T2</v>
      </c>
      <c r="Q508" t="str">
        <f t="shared" si="63"/>
        <v>M6</v>
      </c>
    </row>
    <row r="509" spans="1:17" x14ac:dyDescent="0.25">
      <c r="A509" t="str">
        <f>IF(Orders!A509="","",Orders!A509)</f>
        <v>Mme Asphodel Burrowes</v>
      </c>
      <c r="B509" s="4">
        <f>IF(Orders!B509="","",Orders!B509)</f>
        <v>390255</v>
      </c>
      <c r="C509" t="str">
        <f>IF(Orders!C509="","",Orders!C509)</f>
        <v>Foster's Lager</v>
      </c>
      <c r="D509">
        <f>IF(Orders!D509="","",Orders!D509)</f>
        <v>6</v>
      </c>
      <c r="E509" t="str">
        <f>IF(Orders!E509="","",Orders!E509)</f>
        <v/>
      </c>
      <c r="F509" t="str">
        <f t="shared" si="56"/>
        <v>Asphodel Burrowes</v>
      </c>
      <c r="G509" t="str">
        <f t="shared" si="57"/>
        <v>AsphodelBurrowes</v>
      </c>
      <c r="H509">
        <f>COUNTIFS(CALC_CUSTOMERS!F:F,CALC_ORDERS!G509)</f>
        <v>1</v>
      </c>
      <c r="I509" t="str">
        <f>INDEX(CALC_CUSTOMERS!D:D,MATCH(CALC_ORDERS!G509,CALC_CUSTOMERS!F:F,0))</f>
        <v>The Impossible Beavers Bar</v>
      </c>
      <c r="J509" t="str">
        <f>INDEX(CALC_CUSTOMERS!E:E,MATCH(CALC_ORDERS!G509,CALC_CUSTOMERS!F:F,0))</f>
        <v>BRIDGEFIELDS</v>
      </c>
      <c r="K509">
        <f>INDEX(Beer!C:C,MATCH(CALC_ORDERS!C509,Beer!B:B,0))</f>
        <v>0.7</v>
      </c>
      <c r="L509">
        <f t="shared" si="58"/>
        <v>4.1999999999999993</v>
      </c>
      <c r="M509">
        <f t="shared" si="59"/>
        <v>0</v>
      </c>
      <c r="N509">
        <f t="shared" si="60"/>
        <v>4.1999999999999993</v>
      </c>
      <c r="O509">
        <f t="shared" si="61"/>
        <v>6</v>
      </c>
      <c r="P509" t="str">
        <f t="shared" si="62"/>
        <v>T2</v>
      </c>
      <c r="Q509" t="str">
        <f t="shared" si="63"/>
        <v>M6</v>
      </c>
    </row>
    <row r="510" spans="1:17" x14ac:dyDescent="0.25">
      <c r="A510" t="str">
        <f>IF(Orders!A510="","",Orders!A510)</f>
        <v>Mr Lambert Underburrow</v>
      </c>
      <c r="B510" s="4">
        <f>IF(Orders!B510="","",Orders!B510)</f>
        <v>390255</v>
      </c>
      <c r="C510" t="str">
        <f>IF(Orders!C510="","",Orders!C510)</f>
        <v>Old Speckled Hen</v>
      </c>
      <c r="D510">
        <f>IF(Orders!D510="","",Orders!D510)</f>
        <v>14</v>
      </c>
      <c r="E510" t="str">
        <f>IF(Orders!E510="","",Orders!E510)</f>
        <v/>
      </c>
      <c r="F510" t="str">
        <f t="shared" si="56"/>
        <v>Lambert Underburrow</v>
      </c>
      <c r="G510" t="str">
        <f t="shared" si="57"/>
        <v>LambertUnderburrow</v>
      </c>
      <c r="H510">
        <f>COUNTIFS(CALC_CUSTOMERS!F:F,CALC_ORDERS!G510)</f>
        <v>1</v>
      </c>
      <c r="I510" t="str">
        <f>INDEX(CALC_CUSTOMERS!D:D,MATCH(CALC_ORDERS!G510,CALC_CUSTOMERS!F:F,0))</f>
        <v>The Bumpy Battleaxe</v>
      </c>
      <c r="J510" t="str">
        <f>INDEX(CALC_CUSTOMERS!E:E,MATCH(CALC_ORDERS!G510,CALC_CUSTOMERS!F:F,0))</f>
        <v>BROKENBORINGS</v>
      </c>
      <c r="K510">
        <f>INDEX(Beer!C:C,MATCH(CALC_ORDERS!C510,Beer!B:B,0))</f>
        <v>1.1000000000000001</v>
      </c>
      <c r="L510">
        <f t="shared" si="58"/>
        <v>15.400000000000002</v>
      </c>
      <c r="M510">
        <f t="shared" si="59"/>
        <v>0</v>
      </c>
      <c r="N510">
        <f t="shared" si="60"/>
        <v>15.400000000000002</v>
      </c>
      <c r="O510">
        <f t="shared" si="61"/>
        <v>6</v>
      </c>
      <c r="P510" t="str">
        <f t="shared" si="62"/>
        <v>T2</v>
      </c>
      <c r="Q510" t="str">
        <f t="shared" si="63"/>
        <v>M6</v>
      </c>
    </row>
    <row r="511" spans="1:17" x14ac:dyDescent="0.25">
      <c r="A511" t="str">
        <f>IF(Orders!A511="","",Orders!A511)</f>
        <v>Mr Wido Fairfoot</v>
      </c>
      <c r="B511" s="4">
        <f>IF(Orders!B511="","",Orders!B511)</f>
        <v>390256</v>
      </c>
      <c r="C511" t="str">
        <f>IF(Orders!C511="","",Orders!C511)</f>
        <v>Hofmeister Lager</v>
      </c>
      <c r="D511">
        <f>IF(Orders!D511="","",Orders!D511)</f>
        <v>6</v>
      </c>
      <c r="E511" t="str">
        <f>IF(Orders!E511="","",Orders!E511)</f>
        <v/>
      </c>
      <c r="F511" t="str">
        <f t="shared" si="56"/>
        <v>Wido Fairfoot</v>
      </c>
      <c r="G511" t="str">
        <f t="shared" si="57"/>
        <v>WidoFairfoot</v>
      </c>
      <c r="H511">
        <f>COUNTIFS(CALC_CUSTOMERS!F:F,CALC_ORDERS!G511)</f>
        <v>1</v>
      </c>
      <c r="I511" t="str">
        <f>INDEX(CALC_CUSTOMERS!D:D,MATCH(CALC_ORDERS!G511,CALC_CUSTOMERS!F:F,0))</f>
        <v>The Upset Cashew</v>
      </c>
      <c r="J511" t="str">
        <f>INDEX(CALC_CUSTOMERS!E:E,MATCH(CALC_ORDERS!G511,CALC_CUSTOMERS!F:F,0))</f>
        <v>TUCKBOROUGH</v>
      </c>
      <c r="K511">
        <f>INDEX(Beer!C:C,MATCH(CALC_ORDERS!C511,Beer!B:B,0))</f>
        <v>1</v>
      </c>
      <c r="L511">
        <f t="shared" si="58"/>
        <v>6</v>
      </c>
      <c r="M511">
        <f t="shared" si="59"/>
        <v>0</v>
      </c>
      <c r="N511">
        <f t="shared" si="60"/>
        <v>6</v>
      </c>
      <c r="O511">
        <f t="shared" si="61"/>
        <v>6</v>
      </c>
      <c r="P511" t="str">
        <f t="shared" si="62"/>
        <v>T2</v>
      </c>
      <c r="Q511" t="str">
        <f t="shared" si="63"/>
        <v>M6</v>
      </c>
    </row>
    <row r="512" spans="1:17" x14ac:dyDescent="0.25">
      <c r="A512" t="str">
        <f>IF(Orders!A512="","",Orders!A512)</f>
        <v>Mr Philibert Proudmead</v>
      </c>
      <c r="B512" s="4">
        <f>IF(Orders!B512="","",Orders!B512)</f>
        <v>390256</v>
      </c>
      <c r="C512" t="str">
        <f>IF(Orders!C512="","",Orders!C512)</f>
        <v>McEwan's</v>
      </c>
      <c r="D512">
        <f>IF(Orders!D512="","",Orders!D512)</f>
        <v>19</v>
      </c>
      <c r="E512" t="str">
        <f>IF(Orders!E512="","",Orders!E512)</f>
        <v/>
      </c>
      <c r="F512" t="str">
        <f t="shared" si="56"/>
        <v>Philibert Proudmead</v>
      </c>
      <c r="G512" t="str">
        <f t="shared" si="57"/>
        <v>PhilibertProudmead</v>
      </c>
      <c r="H512">
        <f>COUNTIFS(CALC_CUSTOMERS!F:F,CALC_ORDERS!G512)</f>
        <v>1</v>
      </c>
      <c r="I512" t="str">
        <f>INDEX(CALC_CUSTOMERS!D:D,MATCH(CALC_ORDERS!G512,CALC_CUSTOMERS!F:F,0))</f>
        <v>The Bored Puppy Tavern</v>
      </c>
      <c r="J512" t="str">
        <f>INDEX(CALC_CUSTOMERS!E:E,MATCH(CALC_ORDERS!G512,CALC_CUSTOMERS!F:F,0))</f>
        <v>HOBBITTON</v>
      </c>
      <c r="K512">
        <f>INDEX(Beer!C:C,MATCH(CALC_ORDERS!C512,Beer!B:B,0))</f>
        <v>1</v>
      </c>
      <c r="L512">
        <f t="shared" si="58"/>
        <v>19</v>
      </c>
      <c r="M512">
        <f t="shared" si="59"/>
        <v>0</v>
      </c>
      <c r="N512">
        <f t="shared" si="60"/>
        <v>19</v>
      </c>
      <c r="O512">
        <f t="shared" si="61"/>
        <v>6</v>
      </c>
      <c r="P512" t="str">
        <f t="shared" si="62"/>
        <v>T2</v>
      </c>
      <c r="Q512" t="str">
        <f t="shared" si="63"/>
        <v>M6</v>
      </c>
    </row>
    <row r="513" spans="1:17" x14ac:dyDescent="0.25">
      <c r="A513" t="str">
        <f>IF(Orders!A513="","",Orders!A513)</f>
        <v>Mme Regnetrudis Puddlefoot</v>
      </c>
      <c r="B513" s="4">
        <f>IF(Orders!B513="","",Orders!B513)</f>
        <v>390257</v>
      </c>
      <c r="C513" t="str">
        <f>IF(Orders!C513="","",Orders!C513)</f>
        <v>Newcastle Brown Ale</v>
      </c>
      <c r="D513">
        <f>IF(Orders!D513="","",Orders!D513)</f>
        <v>8</v>
      </c>
      <c r="E513" t="str">
        <f>IF(Orders!E513="","",Orders!E513)</f>
        <v/>
      </c>
      <c r="F513" t="str">
        <f t="shared" si="56"/>
        <v>Regnetrudis Puddlefoot</v>
      </c>
      <c r="G513" t="str">
        <f t="shared" si="57"/>
        <v>RegnetrudisPuddlefoot</v>
      </c>
      <c r="H513">
        <f>COUNTIFS(CALC_CUSTOMERS!F:F,CALC_ORDERS!G513)</f>
        <v>1</v>
      </c>
      <c r="I513" t="str">
        <f>INDEX(CALC_CUSTOMERS!D:D,MATCH(CALC_ORDERS!G513,CALC_CUSTOMERS!F:F,0))</f>
        <v>The Vagabond Falcon</v>
      </c>
      <c r="J513" t="str">
        <f>INDEX(CALC_CUSTOMERS!E:E,MATCH(CALC_ORDERS!G513,CALC_CUSTOMERS!F:F,0))</f>
        <v>BRIDGEFIELDS</v>
      </c>
      <c r="K513">
        <f>INDEX(Beer!C:C,MATCH(CALC_ORDERS!C513,Beer!B:B,0))</f>
        <v>1</v>
      </c>
      <c r="L513">
        <f t="shared" si="58"/>
        <v>8</v>
      </c>
      <c r="M513">
        <f t="shared" si="59"/>
        <v>0</v>
      </c>
      <c r="N513">
        <f t="shared" si="60"/>
        <v>8</v>
      </c>
      <c r="O513">
        <f t="shared" si="61"/>
        <v>6</v>
      </c>
      <c r="P513" t="str">
        <f t="shared" si="62"/>
        <v>T2</v>
      </c>
      <c r="Q513" t="str">
        <f t="shared" si="63"/>
        <v>M6</v>
      </c>
    </row>
    <row r="514" spans="1:17" x14ac:dyDescent="0.25">
      <c r="A514" t="str">
        <f>IF(Orders!A514="","",Orders!A514)</f>
        <v>Mme Tabitha Proudbottom</v>
      </c>
      <c r="B514" s="4">
        <f>IF(Orders!B514="","",Orders!B514)</f>
        <v>390257</v>
      </c>
      <c r="C514" t="str">
        <f>IF(Orders!C514="","",Orders!C514)</f>
        <v>Mackeson Stout</v>
      </c>
      <c r="D514">
        <f>IF(Orders!D514="","",Orders!D514)</f>
        <v>15</v>
      </c>
      <c r="E514" t="str">
        <f>IF(Orders!E514="","",Orders!E514)</f>
        <v/>
      </c>
      <c r="F514" t="str">
        <f t="shared" si="56"/>
        <v>Tabitha Proudbottom</v>
      </c>
      <c r="G514" t="str">
        <f t="shared" si="57"/>
        <v>TabithaProudbottom</v>
      </c>
      <c r="H514">
        <f>COUNTIFS(CALC_CUSTOMERS!F:F,CALC_ORDERS!G514)</f>
        <v>1</v>
      </c>
      <c r="I514" t="str">
        <f>INDEX(CALC_CUSTOMERS!D:D,MATCH(CALC_ORDERS!G514,CALC_CUSTOMERS!F:F,0))</f>
        <v>The Gray Reindeer Tavern</v>
      </c>
      <c r="J514" t="str">
        <f>INDEX(CALC_CUSTOMERS!E:E,MATCH(CALC_ORDERS!G514,CALC_CUSTOMERS!F:F,0))</f>
        <v>TUCKBOROUGH</v>
      </c>
      <c r="K514">
        <f>INDEX(Beer!C:C,MATCH(CALC_ORDERS!C514,Beer!B:B,0))</f>
        <v>1.5</v>
      </c>
      <c r="L514">
        <f t="shared" si="58"/>
        <v>22.5</v>
      </c>
      <c r="M514">
        <f t="shared" si="59"/>
        <v>0</v>
      </c>
      <c r="N514">
        <f t="shared" si="60"/>
        <v>22.5</v>
      </c>
      <c r="O514">
        <f t="shared" si="61"/>
        <v>6</v>
      </c>
      <c r="P514" t="str">
        <f t="shared" si="62"/>
        <v>T2</v>
      </c>
      <c r="Q514" t="str">
        <f t="shared" si="63"/>
        <v>M6</v>
      </c>
    </row>
    <row r="515" spans="1:17" x14ac:dyDescent="0.25">
      <c r="A515" t="str">
        <f>IF(Orders!A515="","",Orders!A515)</f>
        <v>Mr Arbogastes Whitfoot</v>
      </c>
      <c r="B515" s="4">
        <f>IF(Orders!B515="","",Orders!B515)</f>
        <v>390258</v>
      </c>
      <c r="C515" t="str">
        <f>IF(Orders!C515="","",Orders!C515)</f>
        <v>McEwan's</v>
      </c>
      <c r="D515">
        <f>IF(Orders!D515="","",Orders!D515)</f>
        <v>17</v>
      </c>
      <c r="E515" t="str">
        <f>IF(Orders!E515="","",Orders!E515)</f>
        <v/>
      </c>
      <c r="F515" t="str">
        <f t="shared" ref="F515:F578" si="64">IF(LEFT(A515,2)="Mr",MID(A515,4,LEN(A515)-3),
IF(LEFT(A515,3)="Mme",MID(A515,5,LEN(A515)-4),
IF(LEFT(A515,4)="Mlle",MID(A515,6,LEN(A515)-5),"")))</f>
        <v>Arbogastes Whitfoot</v>
      </c>
      <c r="G515" t="str">
        <f t="shared" ref="G515:G578" si="65">SUBSTITUTE(SUBSTITUTE(SUBSTITUTE(SUBSTITUTE(SUBSTITUTE(SUBSTITUTE(F515," ",""),"-",""),"é","e"),"ü","u"),"ï","i"),"è","e")</f>
        <v>ArbogastesWhitfoot</v>
      </c>
      <c r="H515">
        <f>COUNTIFS(CALC_CUSTOMERS!F:F,CALC_ORDERS!G515)</f>
        <v>1</v>
      </c>
      <c r="I515" t="str">
        <f>INDEX(CALC_CUSTOMERS!D:D,MATCH(CALC_ORDERS!G515,CALC_CUSTOMERS!F:F,0))</f>
        <v>The Awesome Whale Bar</v>
      </c>
      <c r="J515" t="str">
        <f>INDEX(CALC_CUSTOMERS!E:E,MATCH(CALC_ORDERS!G515,CALC_CUSTOMERS!F:F,0))</f>
        <v>GREEN HILL COUNTRY</v>
      </c>
      <c r="K515">
        <f>INDEX(Beer!C:C,MATCH(CALC_ORDERS!C515,Beer!B:B,0))</f>
        <v>1</v>
      </c>
      <c r="L515">
        <f t="shared" ref="L515:L578" si="66">K515*D515</f>
        <v>17</v>
      </c>
      <c r="M515">
        <f t="shared" ref="M515:M578" si="67">IF(E515="",0,E515*L515)</f>
        <v>0</v>
      </c>
      <c r="N515">
        <f t="shared" ref="N515:N578" si="68">L515-M515</f>
        <v>17</v>
      </c>
      <c r="O515">
        <f t="shared" ref="O515:O578" si="69">MONTH(B515)</f>
        <v>6</v>
      </c>
      <c r="P515" t="str">
        <f t="shared" ref="P515:P578" si="70">IF(AND(O515&gt;0,O515&lt;4),"T1",
IF(AND(O515&gt;3,O515&lt;7),"T2",
IF(AND(O515&gt;6,O515&lt;10),"T3",
IF(AND(O515&gt;9,O515&lt;13),"T4","erreur"))))</f>
        <v>T2</v>
      </c>
      <c r="Q515" t="str">
        <f t="shared" ref="Q515:Q578" si="71">"M"&amp;O515</f>
        <v>M6</v>
      </c>
    </row>
    <row r="516" spans="1:17" x14ac:dyDescent="0.25">
      <c r="A516" t="str">
        <f>IF(Orders!A516="","",Orders!A516)</f>
        <v>Mme Tabitha Proudbottom</v>
      </c>
      <c r="B516" s="4">
        <f>IF(Orders!B516="","",Orders!B516)</f>
        <v>390258</v>
      </c>
      <c r="C516" t="str">
        <f>IF(Orders!C516="","",Orders!C516)</f>
        <v>Tennent's Super</v>
      </c>
      <c r="D516">
        <f>IF(Orders!D516="","",Orders!D516)</f>
        <v>19</v>
      </c>
      <c r="E516" t="str">
        <f>IF(Orders!E516="","",Orders!E516)</f>
        <v/>
      </c>
      <c r="F516" t="str">
        <f t="shared" si="64"/>
        <v>Tabitha Proudbottom</v>
      </c>
      <c r="G516" t="str">
        <f t="shared" si="65"/>
        <v>TabithaProudbottom</v>
      </c>
      <c r="H516">
        <f>COUNTIFS(CALC_CUSTOMERS!F:F,CALC_ORDERS!G516)</f>
        <v>1</v>
      </c>
      <c r="I516" t="str">
        <f>INDEX(CALC_CUSTOMERS!D:D,MATCH(CALC_ORDERS!G516,CALC_CUSTOMERS!F:F,0))</f>
        <v>The Gray Reindeer Tavern</v>
      </c>
      <c r="J516" t="str">
        <f>INDEX(CALC_CUSTOMERS!E:E,MATCH(CALC_ORDERS!G516,CALC_CUSTOMERS!F:F,0))</f>
        <v>TUCKBOROUGH</v>
      </c>
      <c r="K516">
        <f>INDEX(Beer!C:C,MATCH(CALC_ORDERS!C516,Beer!B:B,0))</f>
        <v>0.9</v>
      </c>
      <c r="L516">
        <f t="shared" si="66"/>
        <v>17.100000000000001</v>
      </c>
      <c r="M516">
        <f t="shared" si="67"/>
        <v>0</v>
      </c>
      <c r="N516">
        <f t="shared" si="68"/>
        <v>17.100000000000001</v>
      </c>
      <c r="O516">
        <f t="shared" si="69"/>
        <v>6</v>
      </c>
      <c r="P516" t="str">
        <f t="shared" si="70"/>
        <v>T2</v>
      </c>
      <c r="Q516" t="str">
        <f t="shared" si="71"/>
        <v>M6</v>
      </c>
    </row>
    <row r="517" spans="1:17" x14ac:dyDescent="0.25">
      <c r="A517" t="str">
        <f>IF(Orders!A517="","",Orders!A517)</f>
        <v>Mr Milo Sackville</v>
      </c>
      <c r="B517" s="4">
        <f>IF(Orders!B517="","",Orders!B517)</f>
        <v>390259</v>
      </c>
      <c r="C517" t="str">
        <f>IF(Orders!C517="","",Orders!C517)</f>
        <v>Hofmeister Lager</v>
      </c>
      <c r="D517">
        <f>IF(Orders!D517="","",Orders!D517)</f>
        <v>3</v>
      </c>
      <c r="E517" t="str">
        <f>IF(Orders!E517="","",Orders!E517)</f>
        <v/>
      </c>
      <c r="F517" t="str">
        <f t="shared" si="64"/>
        <v>Milo Sackville</v>
      </c>
      <c r="G517" t="str">
        <f t="shared" si="65"/>
        <v>MiloSackville</v>
      </c>
      <c r="H517">
        <f>COUNTIFS(CALC_CUSTOMERS!F:F,CALC_ORDERS!G517)</f>
        <v>1</v>
      </c>
      <c r="I517" t="str">
        <f>INDEX(CALC_CUSTOMERS!D:D,MATCH(CALC_ORDERS!G517,CALC_CUSTOMERS!F:F,0))</f>
        <v>The Molten Pistachio</v>
      </c>
      <c r="J517" t="str">
        <f>INDEX(CALC_CUSTOMERS!E:E,MATCH(CALC_ORDERS!G517,CALC_CUSTOMERS!F:F,0))</f>
        <v>TUCKBOROUGH</v>
      </c>
      <c r="K517">
        <f>INDEX(Beer!C:C,MATCH(CALC_ORDERS!C517,Beer!B:B,0))</f>
        <v>1</v>
      </c>
      <c r="L517">
        <f t="shared" si="66"/>
        <v>3</v>
      </c>
      <c r="M517">
        <f t="shared" si="67"/>
        <v>0</v>
      </c>
      <c r="N517">
        <f t="shared" si="68"/>
        <v>3</v>
      </c>
      <c r="O517">
        <f t="shared" si="69"/>
        <v>6</v>
      </c>
      <c r="P517" t="str">
        <f t="shared" si="70"/>
        <v>T2</v>
      </c>
      <c r="Q517" t="str">
        <f t="shared" si="71"/>
        <v>M6</v>
      </c>
    </row>
    <row r="518" spans="1:17" x14ac:dyDescent="0.25">
      <c r="A518" t="str">
        <f>IF(Orders!A518="","",Orders!A518)</f>
        <v>Mr Arbogastes Whitfoot</v>
      </c>
      <c r="B518" s="4">
        <f>IF(Orders!B518="","",Orders!B518)</f>
        <v>390259</v>
      </c>
      <c r="C518" t="str">
        <f>IF(Orders!C518="","",Orders!C518)</f>
        <v>Old Speckled Hen</v>
      </c>
      <c r="D518">
        <f>IF(Orders!D518="","",Orders!D518)</f>
        <v>10</v>
      </c>
      <c r="E518" t="str">
        <f>IF(Orders!E518="","",Orders!E518)</f>
        <v/>
      </c>
      <c r="F518" t="str">
        <f t="shared" si="64"/>
        <v>Arbogastes Whitfoot</v>
      </c>
      <c r="G518" t="str">
        <f t="shared" si="65"/>
        <v>ArbogastesWhitfoot</v>
      </c>
      <c r="H518">
        <f>COUNTIFS(CALC_CUSTOMERS!F:F,CALC_ORDERS!G518)</f>
        <v>1</v>
      </c>
      <c r="I518" t="str">
        <f>INDEX(CALC_CUSTOMERS!D:D,MATCH(CALC_ORDERS!G518,CALC_CUSTOMERS!F:F,0))</f>
        <v>The Awesome Whale Bar</v>
      </c>
      <c r="J518" t="str">
        <f>INDEX(CALC_CUSTOMERS!E:E,MATCH(CALC_ORDERS!G518,CALC_CUSTOMERS!F:F,0))</f>
        <v>GREEN HILL COUNTRY</v>
      </c>
      <c r="K518">
        <f>INDEX(Beer!C:C,MATCH(CALC_ORDERS!C518,Beer!B:B,0))</f>
        <v>1.1000000000000001</v>
      </c>
      <c r="L518">
        <f t="shared" si="66"/>
        <v>11</v>
      </c>
      <c r="M518">
        <f t="shared" si="67"/>
        <v>0</v>
      </c>
      <c r="N518">
        <f t="shared" si="68"/>
        <v>11</v>
      </c>
      <c r="O518">
        <f t="shared" si="69"/>
        <v>6</v>
      </c>
      <c r="P518" t="str">
        <f t="shared" si="70"/>
        <v>T2</v>
      </c>
      <c r="Q518" t="str">
        <f t="shared" si="71"/>
        <v>M6</v>
      </c>
    </row>
    <row r="519" spans="1:17" x14ac:dyDescent="0.25">
      <c r="A519" t="str">
        <f>IF(Orders!A519="","",Orders!A519)</f>
        <v>Mme Jenna Butcher</v>
      </c>
      <c r="B519" s="4">
        <f>IF(Orders!B519="","",Orders!B519)</f>
        <v>390259</v>
      </c>
      <c r="C519" t="str">
        <f>IF(Orders!C519="","",Orders!C519)</f>
        <v>Draught Bass</v>
      </c>
      <c r="D519">
        <f>IF(Orders!D519="","",Orders!D519)</f>
        <v>4</v>
      </c>
      <c r="E519" t="str">
        <f>IF(Orders!E519="","",Orders!E519)</f>
        <v/>
      </c>
      <c r="F519" t="str">
        <f t="shared" si="64"/>
        <v>Jenna Butcher</v>
      </c>
      <c r="G519" t="str">
        <f t="shared" si="65"/>
        <v>JennaButcher</v>
      </c>
      <c r="H519">
        <f>COUNTIFS(CALC_CUSTOMERS!F:F,CALC_ORDERS!G519)</f>
        <v>1</v>
      </c>
      <c r="I519" t="str">
        <f>INDEX(CALC_CUSTOMERS!D:D,MATCH(CALC_ORDERS!G519,CALC_CUSTOMERS!F:F,0))</f>
        <v>The Lyrical Woodpecker Tavern</v>
      </c>
      <c r="J519" t="str">
        <f>INDEX(CALC_CUSTOMERS!E:E,MATCH(CALC_ORDERS!G519,CALC_CUSTOMERS!F:F,0))</f>
        <v>THE HILL</v>
      </c>
      <c r="K519">
        <f>INDEX(Beer!C:C,MATCH(CALC_ORDERS!C519,Beer!B:B,0))</f>
        <v>1.2</v>
      </c>
      <c r="L519">
        <f t="shared" si="66"/>
        <v>4.8</v>
      </c>
      <c r="M519">
        <f t="shared" si="67"/>
        <v>0</v>
      </c>
      <c r="N519">
        <f t="shared" si="68"/>
        <v>4.8</v>
      </c>
      <c r="O519">
        <f t="shared" si="69"/>
        <v>6</v>
      </c>
      <c r="P519" t="str">
        <f t="shared" si="70"/>
        <v>T2</v>
      </c>
      <c r="Q519" t="str">
        <f t="shared" si="71"/>
        <v>M6</v>
      </c>
    </row>
    <row r="520" spans="1:17" x14ac:dyDescent="0.25">
      <c r="A520" t="str">
        <f>IF(Orders!A520="","",Orders!A520)</f>
        <v>Mr Seredic Hayward</v>
      </c>
      <c r="B520" s="4">
        <f>IF(Orders!B520="","",Orders!B520)</f>
        <v>390259</v>
      </c>
      <c r="C520" t="str">
        <f>IF(Orders!C520="","",Orders!C520)</f>
        <v>Foster's Lager</v>
      </c>
      <c r="D520">
        <f>IF(Orders!D520="","",Orders!D520)</f>
        <v>14</v>
      </c>
      <c r="E520" t="str">
        <f>IF(Orders!E520="","",Orders!E520)</f>
        <v/>
      </c>
      <c r="F520" t="str">
        <f t="shared" si="64"/>
        <v>Seredic Hayward</v>
      </c>
      <c r="G520" t="str">
        <f t="shared" si="65"/>
        <v>SeredicHayward</v>
      </c>
      <c r="H520">
        <f>COUNTIFS(CALC_CUSTOMERS!F:F,CALC_ORDERS!G520)</f>
        <v>1</v>
      </c>
      <c r="I520" t="str">
        <f>INDEX(CALC_CUSTOMERS!D:D,MATCH(CALC_ORDERS!G520,CALC_CUSTOMERS!F:F,0))</f>
        <v>The Hidden Chicken Inn</v>
      </c>
      <c r="J520" t="str">
        <f>INDEX(CALC_CUSTOMERS!E:E,MATCH(CALC_ORDERS!G520,CALC_CUSTOMERS!F:F,0))</f>
        <v>GREEN HILL COUNTRY</v>
      </c>
      <c r="K520">
        <f>INDEX(Beer!C:C,MATCH(CALC_ORDERS!C520,Beer!B:B,0))</f>
        <v>0.7</v>
      </c>
      <c r="L520">
        <f t="shared" si="66"/>
        <v>9.7999999999999989</v>
      </c>
      <c r="M520">
        <f t="shared" si="67"/>
        <v>0</v>
      </c>
      <c r="N520">
        <f t="shared" si="68"/>
        <v>9.7999999999999989</v>
      </c>
      <c r="O520">
        <f t="shared" si="69"/>
        <v>6</v>
      </c>
      <c r="P520" t="str">
        <f t="shared" si="70"/>
        <v>T2</v>
      </c>
      <c r="Q520" t="str">
        <f t="shared" si="71"/>
        <v>M6</v>
      </c>
    </row>
    <row r="521" spans="1:17" x14ac:dyDescent="0.25">
      <c r="A521" t="str">
        <f>IF(Orders!A521="","",Orders!A521)</f>
        <v>Mr Hartnid Fallohide</v>
      </c>
      <c r="B521" s="4">
        <f>IF(Orders!B521="","",Orders!B521)</f>
        <v>390259</v>
      </c>
      <c r="C521" t="str">
        <f>IF(Orders!C521="","",Orders!C521)</f>
        <v>Draught Bass</v>
      </c>
      <c r="D521">
        <f>IF(Orders!D521="","",Orders!D521)</f>
        <v>5</v>
      </c>
      <c r="E521" t="str">
        <f>IF(Orders!E521="","",Orders!E521)</f>
        <v/>
      </c>
      <c r="F521" t="str">
        <f t="shared" si="64"/>
        <v>Hartnid Fallohide</v>
      </c>
      <c r="G521" t="str">
        <f t="shared" si="65"/>
        <v>HartnidFallohide</v>
      </c>
      <c r="H521">
        <f>COUNTIFS(CALC_CUSTOMERS!F:F,CALC_ORDERS!G521)</f>
        <v>1</v>
      </c>
      <c r="I521" t="str">
        <f>INDEX(CALC_CUSTOMERS!D:D,MATCH(CALC_ORDERS!G521,CALC_CUSTOMERS!F:F,0))</f>
        <v>The False Sheep</v>
      </c>
      <c r="J521" t="str">
        <f>INDEX(CALC_CUSTOMERS!E:E,MATCH(CALC_ORDERS!G521,CALC_CUSTOMERS!F:F,0))</f>
        <v>BROKENBORINGS</v>
      </c>
      <c r="K521">
        <f>INDEX(Beer!C:C,MATCH(CALC_ORDERS!C521,Beer!B:B,0))</f>
        <v>1.2</v>
      </c>
      <c r="L521">
        <f t="shared" si="66"/>
        <v>6</v>
      </c>
      <c r="M521">
        <f t="shared" si="67"/>
        <v>0</v>
      </c>
      <c r="N521">
        <f t="shared" si="68"/>
        <v>6</v>
      </c>
      <c r="O521">
        <f t="shared" si="69"/>
        <v>6</v>
      </c>
      <c r="P521" t="str">
        <f t="shared" si="70"/>
        <v>T2</v>
      </c>
      <c r="Q521" t="str">
        <f t="shared" si="71"/>
        <v>M6</v>
      </c>
    </row>
    <row r="522" spans="1:17" x14ac:dyDescent="0.25">
      <c r="A522" t="str">
        <f>IF(Orders!A522="","",Orders!A522)</f>
        <v>Mme Theudelinde Fallohide</v>
      </c>
      <c r="B522" s="4">
        <f>IF(Orders!B522="","",Orders!B522)</f>
        <v>390260</v>
      </c>
      <c r="C522" t="str">
        <f>IF(Orders!C522="","",Orders!C522)</f>
        <v>Boddingtons Bitter</v>
      </c>
      <c r="D522">
        <f>IF(Orders!D522="","",Orders!D522)</f>
        <v>1</v>
      </c>
      <c r="E522" t="str">
        <f>IF(Orders!E522="","",Orders!E522)</f>
        <v/>
      </c>
      <c r="F522" t="str">
        <f t="shared" si="64"/>
        <v>Theudelinde Fallohide</v>
      </c>
      <c r="G522" t="str">
        <f t="shared" si="65"/>
        <v>TheudelindeFallohide</v>
      </c>
      <c r="H522">
        <f>COUNTIFS(CALC_CUSTOMERS!F:F,CALC_ORDERS!G522)</f>
        <v>1</v>
      </c>
      <c r="I522" t="str">
        <f>INDEX(CALC_CUSTOMERS!D:D,MATCH(CALC_ORDERS!G522,CALC_CUSTOMERS!F:F,0))</f>
        <v>The Fiery Steed Pub</v>
      </c>
      <c r="J522" t="str">
        <f>INDEX(CALC_CUSTOMERS!E:E,MATCH(CALC_ORDERS!G522,CALC_CUSTOMERS!F:F,0))</f>
        <v>SHIRE HOMESTEADS</v>
      </c>
      <c r="K522">
        <f>INDEX(Beer!C:C,MATCH(CALC_ORDERS!C522,Beer!B:B,0))</f>
        <v>0.8</v>
      </c>
      <c r="L522">
        <f t="shared" si="66"/>
        <v>0.8</v>
      </c>
      <c r="M522">
        <f t="shared" si="67"/>
        <v>0</v>
      </c>
      <c r="N522">
        <f t="shared" si="68"/>
        <v>0.8</v>
      </c>
      <c r="O522">
        <f t="shared" si="69"/>
        <v>6</v>
      </c>
      <c r="P522" t="str">
        <f t="shared" si="70"/>
        <v>T2</v>
      </c>
      <c r="Q522" t="str">
        <f t="shared" si="71"/>
        <v>M6</v>
      </c>
    </row>
    <row r="523" spans="1:17" x14ac:dyDescent="0.25">
      <c r="A523" t="str">
        <f>IF(Orders!A523="","",Orders!A523)</f>
        <v>Mlle Vulfegundis Thornburrow</v>
      </c>
      <c r="B523" s="4">
        <f>IF(Orders!B523="","",Orders!B523)</f>
        <v>390260</v>
      </c>
      <c r="C523" t="str">
        <f>IF(Orders!C523="","",Orders!C523)</f>
        <v>Mackeson Stout</v>
      </c>
      <c r="D523">
        <f>IF(Orders!D523="","",Orders!D523)</f>
        <v>15</v>
      </c>
      <c r="E523" t="str">
        <f>IF(Orders!E523="","",Orders!E523)</f>
        <v/>
      </c>
      <c r="F523" t="str">
        <f t="shared" si="64"/>
        <v>Vulfegundis Thornburrow</v>
      </c>
      <c r="G523" t="str">
        <f t="shared" si="65"/>
        <v>VulfegundisThornburrow</v>
      </c>
      <c r="H523">
        <f>COUNTIFS(CALC_CUSTOMERS!F:F,CALC_ORDERS!G523)</f>
        <v>1</v>
      </c>
      <c r="I523" t="str">
        <f>INDEX(CALC_CUSTOMERS!D:D,MATCH(CALC_ORDERS!G523,CALC_CUSTOMERS!F:F,0))</f>
        <v>The Painful Lavender Tavern</v>
      </c>
      <c r="J523" t="str">
        <f>INDEX(CALC_CUSTOMERS!E:E,MATCH(CALC_ORDERS!G523,CALC_CUSTOMERS!F:F,0))</f>
        <v>LITTLE DELVING</v>
      </c>
      <c r="K523">
        <f>INDEX(Beer!C:C,MATCH(CALC_ORDERS!C523,Beer!B:B,0))</f>
        <v>1.5</v>
      </c>
      <c r="L523">
        <f t="shared" si="66"/>
        <v>22.5</v>
      </c>
      <c r="M523">
        <f t="shared" si="67"/>
        <v>0</v>
      </c>
      <c r="N523">
        <f t="shared" si="68"/>
        <v>22.5</v>
      </c>
      <c r="O523">
        <f t="shared" si="69"/>
        <v>6</v>
      </c>
      <c r="P523" t="str">
        <f t="shared" si="70"/>
        <v>T2</v>
      </c>
      <c r="Q523" t="str">
        <f t="shared" si="71"/>
        <v>M6</v>
      </c>
    </row>
    <row r="524" spans="1:17" x14ac:dyDescent="0.25">
      <c r="A524" t="str">
        <f>IF(Orders!A524="","",Orders!A524)</f>
        <v>Mr Lanfranc Stumbletoe</v>
      </c>
      <c r="B524" s="4">
        <f>IF(Orders!B524="","",Orders!B524)</f>
        <v>390260</v>
      </c>
      <c r="C524" t="str">
        <f>IF(Orders!C524="","",Orders!C524)</f>
        <v>Newcastle Brown Ale</v>
      </c>
      <c r="D524">
        <f>IF(Orders!D524="","",Orders!D524)</f>
        <v>2</v>
      </c>
      <c r="E524" t="str">
        <f>IF(Orders!E524="","",Orders!E524)</f>
        <v/>
      </c>
      <c r="F524" t="str">
        <f t="shared" si="64"/>
        <v>Lanfranc Stumbletoe</v>
      </c>
      <c r="G524" t="str">
        <f t="shared" si="65"/>
        <v>LanfrancStumbletoe</v>
      </c>
      <c r="H524">
        <f>COUNTIFS(CALC_CUSTOMERS!F:F,CALC_ORDERS!G524)</f>
        <v>1</v>
      </c>
      <c r="I524" t="str">
        <f>INDEX(CALC_CUSTOMERS!D:D,MATCH(CALC_ORDERS!G524,CALC_CUSTOMERS!F:F,0))</f>
        <v>The Marvelous Worker</v>
      </c>
      <c r="J524" t="str">
        <f>INDEX(CALC_CUSTOMERS!E:E,MATCH(CALC_ORDERS!G524,CALC_CUSTOMERS!F:F,0))</f>
        <v>TUCKBOROUGH</v>
      </c>
      <c r="K524">
        <f>INDEX(Beer!C:C,MATCH(CALC_ORDERS!C524,Beer!B:B,0))</f>
        <v>1</v>
      </c>
      <c r="L524">
        <f t="shared" si="66"/>
        <v>2</v>
      </c>
      <c r="M524">
        <f t="shared" si="67"/>
        <v>0</v>
      </c>
      <c r="N524">
        <f t="shared" si="68"/>
        <v>2</v>
      </c>
      <c r="O524">
        <f t="shared" si="69"/>
        <v>6</v>
      </c>
      <c r="P524" t="str">
        <f t="shared" si="70"/>
        <v>T2</v>
      </c>
      <c r="Q524" t="str">
        <f t="shared" si="71"/>
        <v>M6</v>
      </c>
    </row>
    <row r="525" spans="1:17" x14ac:dyDescent="0.25">
      <c r="A525" t="str">
        <f>IF(Orders!A525="","",Orders!A525)</f>
        <v>Mme Shanna Banks</v>
      </c>
      <c r="B525" s="4">
        <f>IF(Orders!B525="","",Orders!B525)</f>
        <v>390260</v>
      </c>
      <c r="C525" t="str">
        <f>IF(Orders!C525="","",Orders!C525)</f>
        <v>Tennent's Super</v>
      </c>
      <c r="D525">
        <f>IF(Orders!D525="","",Orders!D525)</f>
        <v>7</v>
      </c>
      <c r="E525" t="str">
        <f>IF(Orders!E525="","",Orders!E525)</f>
        <v/>
      </c>
      <c r="F525" t="str">
        <f t="shared" si="64"/>
        <v>Shanna Banks</v>
      </c>
      <c r="G525" t="str">
        <f t="shared" si="65"/>
        <v>ShannaBanks</v>
      </c>
      <c r="H525">
        <f>COUNTIFS(CALC_CUSTOMERS!F:F,CALC_ORDERS!G525)</f>
        <v>1</v>
      </c>
      <c r="I525" t="str">
        <f>INDEX(CALC_CUSTOMERS!D:D,MATCH(CALC_ORDERS!G525,CALC_CUSTOMERS!F:F,0))</f>
        <v>The Closed Heart Tavern</v>
      </c>
      <c r="J525" t="str">
        <f>INDEX(CALC_CUSTOMERS!E:E,MATCH(CALC_ORDERS!G525,CALC_CUSTOMERS!F:F,0))</f>
        <v>LITTLE DELVING</v>
      </c>
      <c r="K525">
        <f>INDEX(Beer!C:C,MATCH(CALC_ORDERS!C525,Beer!B:B,0))</f>
        <v>0.9</v>
      </c>
      <c r="L525">
        <f t="shared" si="66"/>
        <v>6.3</v>
      </c>
      <c r="M525">
        <f t="shared" si="67"/>
        <v>0</v>
      </c>
      <c r="N525">
        <f t="shared" si="68"/>
        <v>6.3</v>
      </c>
      <c r="O525">
        <f t="shared" si="69"/>
        <v>6</v>
      </c>
      <c r="P525" t="str">
        <f t="shared" si="70"/>
        <v>T2</v>
      </c>
      <c r="Q525" t="str">
        <f t="shared" si="71"/>
        <v>M6</v>
      </c>
    </row>
    <row r="526" spans="1:17" x14ac:dyDescent="0.25">
      <c r="A526" t="str">
        <f>IF(Orders!A526="","",Orders!A526)</f>
        <v>Mlle Shawna Took-Brandybuck</v>
      </c>
      <c r="B526" s="4">
        <f>IF(Orders!B526="","",Orders!B526)</f>
        <v>390261</v>
      </c>
      <c r="C526" t="str">
        <f>IF(Orders!C526="","",Orders!C526)</f>
        <v>Foster's Lager</v>
      </c>
      <c r="D526">
        <f>IF(Orders!D526="","",Orders!D526)</f>
        <v>5</v>
      </c>
      <c r="E526" t="str">
        <f>IF(Orders!E526="","",Orders!E526)</f>
        <v/>
      </c>
      <c r="F526" t="str">
        <f t="shared" si="64"/>
        <v>Shawna Took-Brandybuck</v>
      </c>
      <c r="G526" t="str">
        <f t="shared" si="65"/>
        <v>ShawnaTookBrandybuck</v>
      </c>
      <c r="H526">
        <f>COUNTIFS(CALC_CUSTOMERS!F:F,CALC_ORDERS!G526)</f>
        <v>1</v>
      </c>
      <c r="I526" t="str">
        <f>INDEX(CALC_CUSTOMERS!D:D,MATCH(CALC_ORDERS!G526,CALC_CUSTOMERS!F:F,0))</f>
        <v>The Narrow Lychee Bar</v>
      </c>
      <c r="J526" t="str">
        <f>INDEX(CALC_CUSTOMERS!E:E,MATCH(CALC_ORDERS!G526,CALC_CUSTOMERS!F:F,0))</f>
        <v>BUCKLAND</v>
      </c>
      <c r="K526">
        <f>INDEX(Beer!C:C,MATCH(CALC_ORDERS!C526,Beer!B:B,0))</f>
        <v>0.7</v>
      </c>
      <c r="L526">
        <f t="shared" si="66"/>
        <v>3.5</v>
      </c>
      <c r="M526">
        <f t="shared" si="67"/>
        <v>0</v>
      </c>
      <c r="N526">
        <f t="shared" si="68"/>
        <v>3.5</v>
      </c>
      <c r="O526">
        <f t="shared" si="69"/>
        <v>6</v>
      </c>
      <c r="P526" t="str">
        <f t="shared" si="70"/>
        <v>T2</v>
      </c>
      <c r="Q526" t="str">
        <f t="shared" si="71"/>
        <v>M6</v>
      </c>
    </row>
    <row r="527" spans="1:17" x14ac:dyDescent="0.25">
      <c r="A527" t="str">
        <f>IF(Orders!A527="","",Orders!A527)</f>
        <v>Mme Nantechildis Greenhill</v>
      </c>
      <c r="B527" s="4">
        <f>IF(Orders!B527="","",Orders!B527)</f>
        <v>390261</v>
      </c>
      <c r="C527" t="str">
        <f>IF(Orders!C527="","",Orders!C527)</f>
        <v>Boddingtons Bitter</v>
      </c>
      <c r="D527">
        <f>IF(Orders!D527="","",Orders!D527)</f>
        <v>19</v>
      </c>
      <c r="E527" t="str">
        <f>IF(Orders!E527="","",Orders!E527)</f>
        <v/>
      </c>
      <c r="F527" t="str">
        <f t="shared" si="64"/>
        <v>Nantechildis Greenhill</v>
      </c>
      <c r="G527" t="str">
        <f t="shared" si="65"/>
        <v>NantechildisGreenhill</v>
      </c>
      <c r="H527">
        <f>COUNTIFS(CALC_CUSTOMERS!F:F,CALC_ORDERS!G527)</f>
        <v>1</v>
      </c>
      <c r="I527" t="str">
        <f>INDEX(CALC_CUSTOMERS!D:D,MATCH(CALC_ORDERS!G527,CALC_CUSTOMERS!F:F,0))</f>
        <v>The Psychotic Tavern</v>
      </c>
      <c r="J527" t="str">
        <f>INDEX(CALC_CUSTOMERS!E:E,MATCH(CALC_ORDERS!G527,CALC_CUSTOMERS!F:F,0))</f>
        <v>TUCKBOROUGH</v>
      </c>
      <c r="K527">
        <f>INDEX(Beer!C:C,MATCH(CALC_ORDERS!C527,Beer!B:B,0))</f>
        <v>0.8</v>
      </c>
      <c r="L527">
        <f t="shared" si="66"/>
        <v>15.200000000000001</v>
      </c>
      <c r="M527">
        <f t="shared" si="67"/>
        <v>0</v>
      </c>
      <c r="N527">
        <f t="shared" si="68"/>
        <v>15.200000000000001</v>
      </c>
      <c r="O527">
        <f t="shared" si="69"/>
        <v>6</v>
      </c>
      <c r="P527" t="str">
        <f t="shared" si="70"/>
        <v>T2</v>
      </c>
      <c r="Q527" t="str">
        <f t="shared" si="71"/>
        <v>M6</v>
      </c>
    </row>
    <row r="528" spans="1:17" x14ac:dyDescent="0.25">
      <c r="A528" t="str">
        <f>IF(Orders!A528="","",Orders!A528)</f>
        <v>Mr Warmann Heathertoes</v>
      </c>
      <c r="B528" s="4">
        <f>IF(Orders!B528="","",Orders!B528)</f>
        <v>390261</v>
      </c>
      <c r="C528" t="str">
        <f>IF(Orders!C528="","",Orders!C528)</f>
        <v>McEwan's</v>
      </c>
      <c r="D528">
        <f>IF(Orders!D528="","",Orders!D528)</f>
        <v>15</v>
      </c>
      <c r="E528" t="str">
        <f>IF(Orders!E528="","",Orders!E528)</f>
        <v/>
      </c>
      <c r="F528" t="str">
        <f t="shared" si="64"/>
        <v>Warmann Heathertoes</v>
      </c>
      <c r="G528" t="str">
        <f t="shared" si="65"/>
        <v>WarmannHeathertoes</v>
      </c>
      <c r="H528">
        <f>COUNTIFS(CALC_CUSTOMERS!F:F,CALC_ORDERS!G528)</f>
        <v>1</v>
      </c>
      <c r="I528" t="str">
        <f>INDEX(CALC_CUSTOMERS!D:D,MATCH(CALC_ORDERS!G528,CALC_CUSTOMERS!F:F,0))</f>
        <v>The Wandering Hamster Inn</v>
      </c>
      <c r="J528" t="str">
        <f>INDEX(CALC_CUSTOMERS!E:E,MATCH(CALC_ORDERS!G528,CALC_CUSTOMERS!F:F,0))</f>
        <v>TUCKBOROUGH</v>
      </c>
      <c r="K528">
        <f>INDEX(Beer!C:C,MATCH(CALC_ORDERS!C528,Beer!B:B,0))</f>
        <v>1</v>
      </c>
      <c r="L528">
        <f t="shared" si="66"/>
        <v>15</v>
      </c>
      <c r="M528">
        <f t="shared" si="67"/>
        <v>0</v>
      </c>
      <c r="N528">
        <f t="shared" si="68"/>
        <v>15</v>
      </c>
      <c r="O528">
        <f t="shared" si="69"/>
        <v>6</v>
      </c>
      <c r="P528" t="str">
        <f t="shared" si="70"/>
        <v>T2</v>
      </c>
      <c r="Q528" t="str">
        <f t="shared" si="71"/>
        <v>M6</v>
      </c>
    </row>
    <row r="529" spans="1:17" x14ac:dyDescent="0.25">
      <c r="A529" t="str">
        <f>IF(Orders!A529="","",Orders!A529)</f>
        <v>Mme Katherine Goodbody</v>
      </c>
      <c r="B529" s="4">
        <f>IF(Orders!B529="","",Orders!B529)</f>
        <v>390261</v>
      </c>
      <c r="C529" t="str">
        <f>IF(Orders!C529="","",Orders!C529)</f>
        <v>Boddingtons Bitter</v>
      </c>
      <c r="D529">
        <f>IF(Orders!D529="","",Orders!D529)</f>
        <v>13</v>
      </c>
      <c r="E529" t="str">
        <f>IF(Orders!E529="","",Orders!E529)</f>
        <v/>
      </c>
      <c r="F529" t="str">
        <f t="shared" si="64"/>
        <v>Katherine Goodbody</v>
      </c>
      <c r="G529" t="str">
        <f t="shared" si="65"/>
        <v>KatherineGoodbody</v>
      </c>
      <c r="H529">
        <f>COUNTIFS(CALC_CUSTOMERS!F:F,CALC_ORDERS!G529)</f>
        <v>1</v>
      </c>
      <c r="I529" t="str">
        <f>INDEX(CALC_CUSTOMERS!D:D,MATCH(CALC_ORDERS!G529,CALC_CUSTOMERS!F:F,0))</f>
        <v>The Absent Scream Tavern</v>
      </c>
      <c r="J529" t="str">
        <f>INDEX(CALC_CUSTOMERS!E:E,MATCH(CALC_ORDERS!G529,CALC_CUSTOMERS!F:F,0))</f>
        <v>HOBBITTON</v>
      </c>
      <c r="K529">
        <f>INDEX(Beer!C:C,MATCH(CALC_ORDERS!C529,Beer!B:B,0))</f>
        <v>0.8</v>
      </c>
      <c r="L529">
        <f t="shared" si="66"/>
        <v>10.4</v>
      </c>
      <c r="M529">
        <f t="shared" si="67"/>
        <v>0</v>
      </c>
      <c r="N529">
        <f t="shared" si="68"/>
        <v>10.4</v>
      </c>
      <c r="O529">
        <f t="shared" si="69"/>
        <v>6</v>
      </c>
      <c r="P529" t="str">
        <f t="shared" si="70"/>
        <v>T2</v>
      </c>
      <c r="Q529" t="str">
        <f t="shared" si="71"/>
        <v>M6</v>
      </c>
    </row>
    <row r="530" spans="1:17" x14ac:dyDescent="0.25">
      <c r="A530" t="str">
        <f>IF(Orders!A530="","",Orders!A530)</f>
        <v>Mme Monica Bramblethorn</v>
      </c>
      <c r="B530" s="4">
        <f>IF(Orders!B530="","",Orders!B530)</f>
        <v>390261</v>
      </c>
      <c r="C530" t="str">
        <f>IF(Orders!C530="","",Orders!C530)</f>
        <v>Foster's Lager</v>
      </c>
      <c r="D530">
        <f>IF(Orders!D530="","",Orders!D530)</f>
        <v>16</v>
      </c>
      <c r="E530" t="str">
        <f>IF(Orders!E530="","",Orders!E530)</f>
        <v/>
      </c>
      <c r="F530" t="str">
        <f t="shared" si="64"/>
        <v>Monica Bramblethorn</v>
      </c>
      <c r="G530" t="str">
        <f t="shared" si="65"/>
        <v>MonicaBramblethorn</v>
      </c>
      <c r="H530">
        <f>COUNTIFS(CALC_CUSTOMERS!F:F,CALC_ORDERS!G530)</f>
        <v>1</v>
      </c>
      <c r="I530" t="str">
        <f>INDEX(CALC_CUSTOMERS!D:D,MATCH(CALC_ORDERS!G530,CALC_CUSTOMERS!F:F,0))</f>
        <v>The Infamous Skunk Bar</v>
      </c>
      <c r="J530" t="str">
        <f>INDEX(CALC_CUSTOMERS!E:E,MATCH(CALC_ORDERS!G530,CALC_CUSTOMERS!F:F,0))</f>
        <v>LITTLE DELVING</v>
      </c>
      <c r="K530">
        <f>INDEX(Beer!C:C,MATCH(CALC_ORDERS!C530,Beer!B:B,0))</f>
        <v>0.7</v>
      </c>
      <c r="L530">
        <f t="shared" si="66"/>
        <v>11.2</v>
      </c>
      <c r="M530">
        <f t="shared" si="67"/>
        <v>0</v>
      </c>
      <c r="N530">
        <f t="shared" si="68"/>
        <v>11.2</v>
      </c>
      <c r="O530">
        <f t="shared" si="69"/>
        <v>6</v>
      </c>
      <c r="P530" t="str">
        <f t="shared" si="70"/>
        <v>T2</v>
      </c>
      <c r="Q530" t="str">
        <f t="shared" si="71"/>
        <v>M6</v>
      </c>
    </row>
    <row r="531" spans="1:17" x14ac:dyDescent="0.25">
      <c r="A531" t="str">
        <f>IF(Orders!A531="","",Orders!A531)</f>
        <v>Mr Wido Galpsi</v>
      </c>
      <c r="B531" s="4">
        <f>IF(Orders!B531="","",Orders!B531)</f>
        <v>390261</v>
      </c>
      <c r="C531" t="str">
        <f>IF(Orders!C531="","",Orders!C531)</f>
        <v>Mackeson Stout</v>
      </c>
      <c r="D531">
        <f>IF(Orders!D531="","",Orders!D531)</f>
        <v>19</v>
      </c>
      <c r="E531" t="str">
        <f>IF(Orders!E531="","",Orders!E531)</f>
        <v/>
      </c>
      <c r="F531" t="str">
        <f t="shared" si="64"/>
        <v>Wido Galpsi</v>
      </c>
      <c r="G531" t="str">
        <f t="shared" si="65"/>
        <v>WidoGalpsi</v>
      </c>
      <c r="H531">
        <f>COUNTIFS(CALC_CUSTOMERS!F:F,CALC_ORDERS!G531)</f>
        <v>1</v>
      </c>
      <c r="I531" t="str">
        <f>INDEX(CALC_CUSTOMERS!D:D,MATCH(CALC_ORDERS!G531,CALC_CUSTOMERS!F:F,0))</f>
        <v>The Rebel Sea Tavern</v>
      </c>
      <c r="J531" t="str">
        <f>INDEX(CALC_CUSTOMERS!E:E,MATCH(CALC_ORDERS!G531,CALC_CUSTOMERS!F:F,0))</f>
        <v>TUCKBOROUGH</v>
      </c>
      <c r="K531">
        <f>INDEX(Beer!C:C,MATCH(CALC_ORDERS!C531,Beer!B:B,0))</f>
        <v>1.5</v>
      </c>
      <c r="L531">
        <f t="shared" si="66"/>
        <v>28.5</v>
      </c>
      <c r="M531">
        <f t="shared" si="67"/>
        <v>0</v>
      </c>
      <c r="N531">
        <f t="shared" si="68"/>
        <v>28.5</v>
      </c>
      <c r="O531">
        <f t="shared" si="69"/>
        <v>6</v>
      </c>
      <c r="P531" t="str">
        <f t="shared" si="70"/>
        <v>T2</v>
      </c>
      <c r="Q531" t="str">
        <f t="shared" si="71"/>
        <v>M6</v>
      </c>
    </row>
    <row r="532" spans="1:17" x14ac:dyDescent="0.25">
      <c r="A532" t="str">
        <f>IF(Orders!A532="","",Orders!A532)</f>
        <v>Mme Bellisima Cutton</v>
      </c>
      <c r="B532" s="4">
        <f>IF(Orders!B532="","",Orders!B532)</f>
        <v>390261</v>
      </c>
      <c r="C532" t="str">
        <f>IF(Orders!C532="","",Orders!C532)</f>
        <v>Old Speckled Hen</v>
      </c>
      <c r="D532">
        <f>IF(Orders!D532="","",Orders!D532)</f>
        <v>10</v>
      </c>
      <c r="E532" t="str">
        <f>IF(Orders!E532="","",Orders!E532)</f>
        <v/>
      </c>
      <c r="F532" t="str">
        <f t="shared" si="64"/>
        <v>Bellisima Cutton</v>
      </c>
      <c r="G532" t="str">
        <f t="shared" si="65"/>
        <v>BellisimaCutton</v>
      </c>
      <c r="H532">
        <f>COUNTIFS(CALC_CUSTOMERS!F:F,CALC_ORDERS!G532)</f>
        <v>1</v>
      </c>
      <c r="I532" t="str">
        <f>INDEX(CALC_CUSTOMERS!D:D,MATCH(CALC_ORDERS!G532,CALC_CUSTOMERS!F:F,0))</f>
        <v>The Whispering Gang Tavern</v>
      </c>
      <c r="J532" t="str">
        <f>INDEX(CALC_CUSTOMERS!E:E,MATCH(CALC_ORDERS!G532,CALC_CUSTOMERS!F:F,0))</f>
        <v>TUCKBOROUGH</v>
      </c>
      <c r="K532">
        <f>INDEX(Beer!C:C,MATCH(CALC_ORDERS!C532,Beer!B:B,0))</f>
        <v>1.1000000000000001</v>
      </c>
      <c r="L532">
        <f t="shared" si="66"/>
        <v>11</v>
      </c>
      <c r="M532">
        <f t="shared" si="67"/>
        <v>0</v>
      </c>
      <c r="N532">
        <f t="shared" si="68"/>
        <v>11</v>
      </c>
      <c r="O532">
        <f t="shared" si="69"/>
        <v>6</v>
      </c>
      <c r="P532" t="str">
        <f t="shared" si="70"/>
        <v>T2</v>
      </c>
      <c r="Q532" t="str">
        <f t="shared" si="71"/>
        <v>M6</v>
      </c>
    </row>
    <row r="533" spans="1:17" x14ac:dyDescent="0.25">
      <c r="A533" t="str">
        <f>IF(Orders!A533="","",Orders!A533)</f>
        <v>Mr Brice Grubb</v>
      </c>
      <c r="B533" s="4">
        <f>IF(Orders!B533="","",Orders!B533)</f>
        <v>390263</v>
      </c>
      <c r="C533" t="str">
        <f>IF(Orders!C533="","",Orders!C533)</f>
        <v>Foster's Lager</v>
      </c>
      <c r="D533">
        <f>IF(Orders!D533="","",Orders!D533)</f>
        <v>11</v>
      </c>
      <c r="E533" t="str">
        <f>IF(Orders!E533="","",Orders!E533)</f>
        <v/>
      </c>
      <c r="F533" t="str">
        <f t="shared" si="64"/>
        <v>Brice Grubb</v>
      </c>
      <c r="G533" t="str">
        <f t="shared" si="65"/>
        <v>BriceGrubb</v>
      </c>
      <c r="H533">
        <f>COUNTIFS(CALC_CUSTOMERS!F:F,CALC_ORDERS!G533)</f>
        <v>1</v>
      </c>
      <c r="I533" t="str">
        <f>INDEX(CALC_CUSTOMERS!D:D,MATCH(CALC_ORDERS!G533,CALC_CUSTOMERS!F:F,0))</f>
        <v>The Fascinating Snow Inn</v>
      </c>
      <c r="J533" t="str">
        <f>INDEX(CALC_CUSTOMERS!E:E,MATCH(CALC_ORDERS!G533,CALC_CUSTOMERS!F:F,0))</f>
        <v>LITTLE DELVING</v>
      </c>
      <c r="K533">
        <f>INDEX(Beer!C:C,MATCH(CALC_ORDERS!C533,Beer!B:B,0))</f>
        <v>0.7</v>
      </c>
      <c r="L533">
        <f t="shared" si="66"/>
        <v>7.6999999999999993</v>
      </c>
      <c r="M533">
        <f t="shared" si="67"/>
        <v>0</v>
      </c>
      <c r="N533">
        <f t="shared" si="68"/>
        <v>7.6999999999999993</v>
      </c>
      <c r="O533">
        <f t="shared" si="69"/>
        <v>7</v>
      </c>
      <c r="P533" t="str">
        <f t="shared" si="70"/>
        <v>T3</v>
      </c>
      <c r="Q533" t="str">
        <f t="shared" si="71"/>
        <v>M7</v>
      </c>
    </row>
    <row r="534" spans="1:17" x14ac:dyDescent="0.25">
      <c r="A534" t="str">
        <f>IF(Orders!A534="","",Orders!A534)</f>
        <v>Mr Hamilcar Mugwort</v>
      </c>
      <c r="B534" s="4">
        <f>IF(Orders!B534="","",Orders!B534)</f>
        <v>390263</v>
      </c>
      <c r="C534" t="str">
        <f>IF(Orders!C534="","",Orders!C534)</f>
        <v>Old Speckled Hen</v>
      </c>
      <c r="D534">
        <f>IF(Orders!D534="","",Orders!D534)</f>
        <v>6</v>
      </c>
      <c r="E534" t="str">
        <f>IF(Orders!E534="","",Orders!E534)</f>
        <v/>
      </c>
      <c r="F534" t="str">
        <f t="shared" si="64"/>
        <v>Hamilcar Mugwort</v>
      </c>
      <c r="G534" t="str">
        <f t="shared" si="65"/>
        <v>HamilcarMugwort</v>
      </c>
      <c r="H534">
        <f>COUNTIFS(CALC_CUSTOMERS!F:F,CALC_ORDERS!G534)</f>
        <v>1</v>
      </c>
      <c r="I534" t="str">
        <f>INDEX(CALC_CUSTOMERS!D:D,MATCH(CALC_ORDERS!G534,CALC_CUSTOMERS!F:F,0))</f>
        <v>The Greasy Triangle</v>
      </c>
      <c r="J534" t="str">
        <f>INDEX(CALC_CUSTOMERS!E:E,MATCH(CALC_ORDERS!G534,CALC_CUSTOMERS!F:F,0))</f>
        <v>HOBBITTON</v>
      </c>
      <c r="K534">
        <f>INDEX(Beer!C:C,MATCH(CALC_ORDERS!C534,Beer!B:B,0))</f>
        <v>1.1000000000000001</v>
      </c>
      <c r="L534">
        <f t="shared" si="66"/>
        <v>6.6000000000000005</v>
      </c>
      <c r="M534">
        <f t="shared" si="67"/>
        <v>0</v>
      </c>
      <c r="N534">
        <f t="shared" si="68"/>
        <v>6.6000000000000005</v>
      </c>
      <c r="O534">
        <f t="shared" si="69"/>
        <v>7</v>
      </c>
      <c r="P534" t="str">
        <f t="shared" si="70"/>
        <v>T3</v>
      </c>
      <c r="Q534" t="str">
        <f t="shared" si="71"/>
        <v>M7</v>
      </c>
    </row>
    <row r="535" spans="1:17" x14ac:dyDescent="0.25">
      <c r="A535" t="str">
        <f>IF(Orders!A535="","",Orders!A535)</f>
        <v>Mr Ingund Pott</v>
      </c>
      <c r="B535" s="4">
        <f>IF(Orders!B535="","",Orders!B535)</f>
        <v>390264</v>
      </c>
      <c r="C535" t="str">
        <f>IF(Orders!C535="","",Orders!C535)</f>
        <v>Draught Bass</v>
      </c>
      <c r="D535">
        <f>IF(Orders!D535="","",Orders!D535)</f>
        <v>19</v>
      </c>
      <c r="E535" t="str">
        <f>IF(Orders!E535="","",Orders!E535)</f>
        <v/>
      </c>
      <c r="F535" t="str">
        <f t="shared" si="64"/>
        <v>Ingund Pott</v>
      </c>
      <c r="G535" t="str">
        <f t="shared" si="65"/>
        <v>IngundPott</v>
      </c>
      <c r="H535">
        <f>COUNTIFS(CALC_CUSTOMERS!F:F,CALC_ORDERS!G535)</f>
        <v>1</v>
      </c>
      <c r="I535" t="str">
        <f>INDEX(CALC_CUSTOMERS!D:D,MATCH(CALC_ORDERS!G535,CALC_CUSTOMERS!F:F,0))</f>
        <v>The Pointless Snapdragon Tavern</v>
      </c>
      <c r="J535" t="str">
        <f>INDEX(CALC_CUSTOMERS!E:E,MATCH(CALC_ORDERS!G535,CALC_CUSTOMERS!F:F,0))</f>
        <v>HOBBITTON</v>
      </c>
      <c r="K535">
        <f>INDEX(Beer!C:C,MATCH(CALC_ORDERS!C535,Beer!B:B,0))</f>
        <v>1.2</v>
      </c>
      <c r="L535">
        <f t="shared" si="66"/>
        <v>22.8</v>
      </c>
      <c r="M535">
        <f t="shared" si="67"/>
        <v>0</v>
      </c>
      <c r="N535">
        <f t="shared" si="68"/>
        <v>22.8</v>
      </c>
      <c r="O535">
        <f t="shared" si="69"/>
        <v>7</v>
      </c>
      <c r="P535" t="str">
        <f t="shared" si="70"/>
        <v>T3</v>
      </c>
      <c r="Q535" t="str">
        <f t="shared" si="71"/>
        <v>M7</v>
      </c>
    </row>
    <row r="536" spans="1:17" x14ac:dyDescent="0.25">
      <c r="A536" t="str">
        <f>IF(Orders!A536="","",Orders!A536)</f>
        <v>Mlle Berthefled Tinyfoot</v>
      </c>
      <c r="B536" s="4">
        <f>IF(Orders!B536="","",Orders!B536)</f>
        <v>390264</v>
      </c>
      <c r="C536" t="str">
        <f>IF(Orders!C536="","",Orders!C536)</f>
        <v>Foster's Lager</v>
      </c>
      <c r="D536">
        <f>IF(Orders!D536="","",Orders!D536)</f>
        <v>9</v>
      </c>
      <c r="E536" t="str">
        <f>IF(Orders!E536="","",Orders!E536)</f>
        <v/>
      </c>
      <c r="F536" t="str">
        <f t="shared" si="64"/>
        <v>Berthefled Tinyfoot</v>
      </c>
      <c r="G536" t="str">
        <f t="shared" si="65"/>
        <v>BerthefledTinyfoot</v>
      </c>
      <c r="H536">
        <f>COUNTIFS(CALC_CUSTOMERS!F:F,CALC_ORDERS!G536)</f>
        <v>1</v>
      </c>
      <c r="I536" t="str">
        <f>INDEX(CALC_CUSTOMERS!D:D,MATCH(CALC_ORDERS!G536,CALC_CUSTOMERS!F:F,0))</f>
        <v>The Ethereal Bongo Pub</v>
      </c>
      <c r="J536" t="str">
        <f>INDEX(CALC_CUSTOMERS!E:E,MATCH(CALC_ORDERS!G536,CALC_CUSTOMERS!F:F,0))</f>
        <v>LITTLE DELVING</v>
      </c>
      <c r="K536">
        <f>INDEX(Beer!C:C,MATCH(CALC_ORDERS!C536,Beer!B:B,0))</f>
        <v>0.7</v>
      </c>
      <c r="L536">
        <f t="shared" si="66"/>
        <v>6.3</v>
      </c>
      <c r="M536">
        <f t="shared" si="67"/>
        <v>0</v>
      </c>
      <c r="N536">
        <f t="shared" si="68"/>
        <v>6.3</v>
      </c>
      <c r="O536">
        <f t="shared" si="69"/>
        <v>7</v>
      </c>
      <c r="P536" t="str">
        <f t="shared" si="70"/>
        <v>T3</v>
      </c>
      <c r="Q536" t="str">
        <f t="shared" si="71"/>
        <v>M7</v>
      </c>
    </row>
    <row r="537" spans="1:17" x14ac:dyDescent="0.25">
      <c r="A537" t="str">
        <f>IF(Orders!A537="","",Orders!A537)</f>
        <v>Mme Llewella Headstrong</v>
      </c>
      <c r="B537" s="4">
        <f>IF(Orders!B537="","",Orders!B537)</f>
        <v>390265</v>
      </c>
      <c r="C537" t="str">
        <f>IF(Orders!C537="","",Orders!C537)</f>
        <v>Newcastle Brown Ale</v>
      </c>
      <c r="D537">
        <f>IF(Orders!D537="","",Orders!D537)</f>
        <v>19</v>
      </c>
      <c r="E537" t="str">
        <f>IF(Orders!E537="","",Orders!E537)</f>
        <v/>
      </c>
      <c r="F537" t="str">
        <f t="shared" si="64"/>
        <v>Llewella Headstrong</v>
      </c>
      <c r="G537" t="str">
        <f t="shared" si="65"/>
        <v>LlewellaHeadstrong</v>
      </c>
      <c r="H537">
        <f>COUNTIFS(CALC_CUSTOMERS!F:F,CALC_ORDERS!G537)</f>
        <v>1</v>
      </c>
      <c r="I537" t="str">
        <f>INDEX(CALC_CUSTOMERS!D:D,MATCH(CALC_ORDERS!G537,CALC_CUSTOMERS!F:F,0))</f>
        <v>The Thick Cat Pub</v>
      </c>
      <c r="J537" t="str">
        <f>INDEX(CALC_CUSTOMERS!E:E,MATCH(CALC_ORDERS!G537,CALC_CUSTOMERS!F:F,0))</f>
        <v>BRIDGEFIELDS</v>
      </c>
      <c r="K537">
        <f>INDEX(Beer!C:C,MATCH(CALC_ORDERS!C537,Beer!B:B,0))</f>
        <v>1</v>
      </c>
      <c r="L537">
        <f t="shared" si="66"/>
        <v>19</v>
      </c>
      <c r="M537">
        <f t="shared" si="67"/>
        <v>0</v>
      </c>
      <c r="N537">
        <f t="shared" si="68"/>
        <v>19</v>
      </c>
      <c r="O537">
        <f t="shared" si="69"/>
        <v>7</v>
      </c>
      <c r="P537" t="str">
        <f t="shared" si="70"/>
        <v>T3</v>
      </c>
      <c r="Q537" t="str">
        <f t="shared" si="71"/>
        <v>M7</v>
      </c>
    </row>
    <row r="538" spans="1:17" x14ac:dyDescent="0.25">
      <c r="A538" t="str">
        <f>IF(Orders!A538="","",Orders!A538)</f>
        <v>Mr Alberic Labingi</v>
      </c>
      <c r="B538" s="4">
        <f>IF(Orders!B538="","",Orders!B538)</f>
        <v>390265</v>
      </c>
      <c r="C538" t="str">
        <f>IF(Orders!C538="","",Orders!C538)</f>
        <v>Boddingtons Bitter</v>
      </c>
      <c r="D538">
        <f>IF(Orders!D538="","",Orders!D538)</f>
        <v>2</v>
      </c>
      <c r="E538" t="str">
        <f>IF(Orders!E538="","",Orders!E538)</f>
        <v/>
      </c>
      <c r="F538" t="str">
        <f t="shared" si="64"/>
        <v>Alberic Labingi</v>
      </c>
      <c r="G538" t="str">
        <f t="shared" si="65"/>
        <v>AlbericLabingi</v>
      </c>
      <c r="H538">
        <f>COUNTIFS(CALC_CUSTOMERS!F:F,CALC_ORDERS!G538)</f>
        <v>1</v>
      </c>
      <c r="I538" t="str">
        <f>INDEX(CALC_CUSTOMERS!D:D,MATCH(CALC_ORDERS!G538,CALC_CUSTOMERS!F:F,0))</f>
        <v>The Next Best Emu Inn</v>
      </c>
      <c r="J538" t="str">
        <f>INDEX(CALC_CUSTOMERS!E:E,MATCH(CALC_ORDERS!G538,CALC_CUSTOMERS!F:F,0))</f>
        <v>SHIRE HOMESTEADS</v>
      </c>
      <c r="K538">
        <f>INDEX(Beer!C:C,MATCH(CALC_ORDERS!C538,Beer!B:B,0))</f>
        <v>0.8</v>
      </c>
      <c r="L538">
        <f t="shared" si="66"/>
        <v>1.6</v>
      </c>
      <c r="M538">
        <f t="shared" si="67"/>
        <v>0</v>
      </c>
      <c r="N538">
        <f t="shared" si="68"/>
        <v>1.6</v>
      </c>
      <c r="O538">
        <f t="shared" si="69"/>
        <v>7</v>
      </c>
      <c r="P538" t="str">
        <f t="shared" si="70"/>
        <v>T3</v>
      </c>
      <c r="Q538" t="str">
        <f t="shared" si="71"/>
        <v>M7</v>
      </c>
    </row>
    <row r="539" spans="1:17" x14ac:dyDescent="0.25">
      <c r="A539" t="str">
        <f>IF(Orders!A539="","",Orders!A539)</f>
        <v>Mme Liutgarde Twofoot</v>
      </c>
      <c r="B539" s="4">
        <f>IF(Orders!B539="","",Orders!B539)</f>
        <v>390265</v>
      </c>
      <c r="C539" t="str">
        <f>IF(Orders!C539="","",Orders!C539)</f>
        <v>Mackeson Stout</v>
      </c>
      <c r="D539">
        <f>IF(Orders!D539="","",Orders!D539)</f>
        <v>4</v>
      </c>
      <c r="E539" t="str">
        <f>IF(Orders!E539="","",Orders!E539)</f>
        <v/>
      </c>
      <c r="F539" t="str">
        <f t="shared" si="64"/>
        <v>Liutgarde Twofoot</v>
      </c>
      <c r="G539" t="str">
        <f t="shared" si="65"/>
        <v>LiutgardeTwofoot</v>
      </c>
      <c r="H539">
        <f>COUNTIFS(CALC_CUSTOMERS!F:F,CALC_ORDERS!G539)</f>
        <v>1</v>
      </c>
      <c r="I539" t="str">
        <f>INDEX(CALC_CUSTOMERS!D:D,MATCH(CALC_ORDERS!G539,CALC_CUSTOMERS!F:F,0))</f>
        <v>The Excellent Woodpecker Inn</v>
      </c>
      <c r="J539" t="str">
        <f>INDEX(CALC_CUSTOMERS!E:E,MATCH(CALC_ORDERS!G539,CALC_CUSTOMERS!F:F,0))</f>
        <v>SHIRE HOMESTEADS</v>
      </c>
      <c r="K539">
        <f>INDEX(Beer!C:C,MATCH(CALC_ORDERS!C539,Beer!B:B,0))</f>
        <v>1.5</v>
      </c>
      <c r="L539">
        <f t="shared" si="66"/>
        <v>6</v>
      </c>
      <c r="M539">
        <f t="shared" si="67"/>
        <v>0</v>
      </c>
      <c r="N539">
        <f t="shared" si="68"/>
        <v>6</v>
      </c>
      <c r="O539">
        <f t="shared" si="69"/>
        <v>7</v>
      </c>
      <c r="P539" t="str">
        <f t="shared" si="70"/>
        <v>T3</v>
      </c>
      <c r="Q539" t="str">
        <f t="shared" si="71"/>
        <v>M7</v>
      </c>
    </row>
    <row r="540" spans="1:17" x14ac:dyDescent="0.25">
      <c r="A540" t="str">
        <f>IF(Orders!A540="","",Orders!A540)</f>
        <v>Mme Katherine Goodbody</v>
      </c>
      <c r="B540" s="4">
        <f>IF(Orders!B540="","",Orders!B540)</f>
        <v>390265</v>
      </c>
      <c r="C540" t="str">
        <f>IF(Orders!C540="","",Orders!C540)</f>
        <v>McEwan's</v>
      </c>
      <c r="D540">
        <f>IF(Orders!D540="","",Orders!D540)</f>
        <v>18</v>
      </c>
      <c r="E540" t="str">
        <f>IF(Orders!E540="","",Orders!E540)</f>
        <v/>
      </c>
      <c r="F540" t="str">
        <f t="shared" si="64"/>
        <v>Katherine Goodbody</v>
      </c>
      <c r="G540" t="str">
        <f t="shared" si="65"/>
        <v>KatherineGoodbody</v>
      </c>
      <c r="H540">
        <f>COUNTIFS(CALC_CUSTOMERS!F:F,CALC_ORDERS!G540)</f>
        <v>1</v>
      </c>
      <c r="I540" t="str">
        <f>INDEX(CALC_CUSTOMERS!D:D,MATCH(CALC_ORDERS!G540,CALC_CUSTOMERS!F:F,0))</f>
        <v>The Absent Scream Tavern</v>
      </c>
      <c r="J540" t="str">
        <f>INDEX(CALC_CUSTOMERS!E:E,MATCH(CALC_ORDERS!G540,CALC_CUSTOMERS!F:F,0))</f>
        <v>HOBBITTON</v>
      </c>
      <c r="K540">
        <f>INDEX(Beer!C:C,MATCH(CALC_ORDERS!C540,Beer!B:B,0))</f>
        <v>1</v>
      </c>
      <c r="L540">
        <f t="shared" si="66"/>
        <v>18</v>
      </c>
      <c r="M540">
        <f t="shared" si="67"/>
        <v>0</v>
      </c>
      <c r="N540">
        <f t="shared" si="68"/>
        <v>18</v>
      </c>
      <c r="O540">
        <f t="shared" si="69"/>
        <v>7</v>
      </c>
      <c r="P540" t="str">
        <f t="shared" si="70"/>
        <v>T3</v>
      </c>
      <c r="Q540" t="str">
        <f t="shared" si="71"/>
        <v>M7</v>
      </c>
    </row>
    <row r="541" spans="1:17" x14ac:dyDescent="0.25">
      <c r="A541" t="str">
        <f>IF(Orders!A541="","",Orders!A541)</f>
        <v>Mr Leodegar Pott</v>
      </c>
      <c r="B541" s="4">
        <f>IF(Orders!B541="","",Orders!B541)</f>
        <v>390265</v>
      </c>
      <c r="C541" t="str">
        <f>IF(Orders!C541="","",Orders!C541)</f>
        <v>Foster's Lager</v>
      </c>
      <c r="D541">
        <f>IF(Orders!D541="","",Orders!D541)</f>
        <v>2</v>
      </c>
      <c r="E541" t="str">
        <f>IF(Orders!E541="","",Orders!E541)</f>
        <v/>
      </c>
      <c r="F541" t="str">
        <f t="shared" si="64"/>
        <v>Leodegar Pott</v>
      </c>
      <c r="G541" t="str">
        <f t="shared" si="65"/>
        <v>LeodegarPott</v>
      </c>
      <c r="H541">
        <f>COUNTIFS(CALC_CUSTOMERS!F:F,CALC_ORDERS!G541)</f>
        <v>1</v>
      </c>
      <c r="I541" t="str">
        <f>INDEX(CALC_CUSTOMERS!D:D,MATCH(CALC_ORDERS!G541,CALC_CUSTOMERS!F:F,0))</f>
        <v>The Dapper Tomato Tavern</v>
      </c>
      <c r="J541" t="str">
        <f>INDEX(CALC_CUSTOMERS!E:E,MATCH(CALC_ORDERS!G541,CALC_CUSTOMERS!F:F,0))</f>
        <v>GREEN HILL COUNTRY</v>
      </c>
      <c r="K541">
        <f>INDEX(Beer!C:C,MATCH(CALC_ORDERS!C541,Beer!B:B,0))</f>
        <v>0.7</v>
      </c>
      <c r="L541">
        <f t="shared" si="66"/>
        <v>1.4</v>
      </c>
      <c r="M541">
        <f t="shared" si="67"/>
        <v>0</v>
      </c>
      <c r="N541">
        <f t="shared" si="68"/>
        <v>1.4</v>
      </c>
      <c r="O541">
        <f t="shared" si="69"/>
        <v>7</v>
      </c>
      <c r="P541" t="str">
        <f t="shared" si="70"/>
        <v>T3</v>
      </c>
      <c r="Q541" t="str">
        <f t="shared" si="71"/>
        <v>M7</v>
      </c>
    </row>
    <row r="542" spans="1:17" x14ac:dyDescent="0.25">
      <c r="A542" t="str">
        <f>IF(Orders!A542="","",Orders!A542)</f>
        <v>Mlle Ingelburga Roper</v>
      </c>
      <c r="B542" s="4">
        <f>IF(Orders!B542="","",Orders!B542)</f>
        <v>390266</v>
      </c>
      <c r="C542" t="str">
        <f>IF(Orders!C542="","",Orders!C542)</f>
        <v>Foster's Lager</v>
      </c>
      <c r="D542">
        <f>IF(Orders!D542="","",Orders!D542)</f>
        <v>17</v>
      </c>
      <c r="E542" t="str">
        <f>IF(Orders!E542="","",Orders!E542)</f>
        <v/>
      </c>
      <c r="F542" t="str">
        <f t="shared" si="64"/>
        <v>Ingelburga Roper</v>
      </c>
      <c r="G542" t="str">
        <f t="shared" si="65"/>
        <v>IngelburgaRoper</v>
      </c>
      <c r="H542">
        <f>COUNTIFS(CALC_CUSTOMERS!F:F,CALC_ORDERS!G542)</f>
        <v>1</v>
      </c>
      <c r="I542" t="str">
        <f>INDEX(CALC_CUSTOMERS!D:D,MATCH(CALC_ORDERS!G542,CALC_CUSTOMERS!F:F,0))</f>
        <v>The Unusual Demons Inn</v>
      </c>
      <c r="J542" t="str">
        <f>INDEX(CALC_CUSTOMERS!E:E,MATCH(CALC_ORDERS!G542,CALC_CUSTOMERS!F:F,0))</f>
        <v>TUCKBOROUGH</v>
      </c>
      <c r="K542">
        <f>INDEX(Beer!C:C,MATCH(CALC_ORDERS!C542,Beer!B:B,0))</f>
        <v>0.7</v>
      </c>
      <c r="L542">
        <f t="shared" si="66"/>
        <v>11.899999999999999</v>
      </c>
      <c r="M542">
        <f t="shared" si="67"/>
        <v>0</v>
      </c>
      <c r="N542">
        <f t="shared" si="68"/>
        <v>11.899999999999999</v>
      </c>
      <c r="O542">
        <f t="shared" si="69"/>
        <v>7</v>
      </c>
      <c r="P542" t="str">
        <f t="shared" si="70"/>
        <v>T3</v>
      </c>
      <c r="Q542" t="str">
        <f t="shared" si="71"/>
        <v>M7</v>
      </c>
    </row>
    <row r="543" spans="1:17" x14ac:dyDescent="0.25">
      <c r="A543" t="str">
        <f>IF(Orders!A543="","",Orders!A543)</f>
        <v>Mme Brunhilda Grubb</v>
      </c>
      <c r="B543" s="4">
        <f>IF(Orders!B543="","",Orders!B543)</f>
        <v>390266</v>
      </c>
      <c r="C543" t="str">
        <f>IF(Orders!C543="","",Orders!C543)</f>
        <v>Tennent's Super</v>
      </c>
      <c r="D543">
        <f>IF(Orders!D543="","",Orders!D543)</f>
        <v>19</v>
      </c>
      <c r="E543">
        <f>IF(Orders!E543="","",Orders!E543)</f>
        <v>0.06</v>
      </c>
      <c r="F543" t="str">
        <f t="shared" si="64"/>
        <v>Brunhilda Grubb</v>
      </c>
      <c r="G543" t="str">
        <f t="shared" si="65"/>
        <v>BrunhildaGrubb</v>
      </c>
      <c r="H543">
        <f>COUNTIFS(CALC_CUSTOMERS!F:F,CALC_ORDERS!G543)</f>
        <v>1</v>
      </c>
      <c r="I543" t="str">
        <f>INDEX(CALC_CUSTOMERS!D:D,MATCH(CALC_ORDERS!G543,CALC_CUSTOMERS!F:F,0))</f>
        <v>The Orange Gauntlet Pub</v>
      </c>
      <c r="J543" t="str">
        <f>INDEX(CALC_CUSTOMERS!E:E,MATCH(CALC_ORDERS!G543,CALC_CUSTOMERS!F:F,0))</f>
        <v>HOBBITTON</v>
      </c>
      <c r="K543">
        <f>INDEX(Beer!C:C,MATCH(CALC_ORDERS!C543,Beer!B:B,0))</f>
        <v>0.9</v>
      </c>
      <c r="L543">
        <f t="shared" si="66"/>
        <v>17.100000000000001</v>
      </c>
      <c r="M543">
        <f t="shared" si="67"/>
        <v>1.026</v>
      </c>
      <c r="N543">
        <f t="shared" si="68"/>
        <v>16.074000000000002</v>
      </c>
      <c r="O543">
        <f t="shared" si="69"/>
        <v>7</v>
      </c>
      <c r="P543" t="str">
        <f t="shared" si="70"/>
        <v>T3</v>
      </c>
      <c r="Q543" t="str">
        <f t="shared" si="71"/>
        <v>M7</v>
      </c>
    </row>
    <row r="544" spans="1:17" x14ac:dyDescent="0.25">
      <c r="A544" t="str">
        <f>IF(Orders!A544="","",Orders!A544)</f>
        <v>Mlle Pamphila Proudbottom</v>
      </c>
      <c r="B544" s="4">
        <f>IF(Orders!B544="","",Orders!B544)</f>
        <v>390266</v>
      </c>
      <c r="C544" t="str">
        <f>IF(Orders!C544="","",Orders!C544)</f>
        <v>Hofmeister Lager</v>
      </c>
      <c r="D544">
        <f>IF(Orders!D544="","",Orders!D544)</f>
        <v>16</v>
      </c>
      <c r="E544">
        <f>IF(Orders!E544="","",Orders!E544)</f>
        <v>0.15</v>
      </c>
      <c r="F544" t="str">
        <f t="shared" si="64"/>
        <v>Pamphila Proudbottom</v>
      </c>
      <c r="G544" t="str">
        <f t="shared" si="65"/>
        <v>PamphilaProudbottom</v>
      </c>
      <c r="H544">
        <f>COUNTIFS(CALC_CUSTOMERS!F:F,CALC_ORDERS!G544)</f>
        <v>1</v>
      </c>
      <c r="I544" t="str">
        <f>INDEX(CALC_CUSTOMERS!D:D,MATCH(CALC_ORDERS!G544,CALC_CUSTOMERS!F:F,0))</f>
        <v>The Oriental Ore Tavern</v>
      </c>
      <c r="J544" t="str">
        <f>INDEX(CALC_CUSTOMERS!E:E,MATCH(CALC_ORDERS!G544,CALC_CUSTOMERS!F:F,0))</f>
        <v>TUCKBOROUGH</v>
      </c>
      <c r="K544">
        <f>INDEX(Beer!C:C,MATCH(CALC_ORDERS!C544,Beer!B:B,0))</f>
        <v>1</v>
      </c>
      <c r="L544">
        <f t="shared" si="66"/>
        <v>16</v>
      </c>
      <c r="M544">
        <f t="shared" si="67"/>
        <v>2.4</v>
      </c>
      <c r="N544">
        <f t="shared" si="68"/>
        <v>13.6</v>
      </c>
      <c r="O544">
        <f t="shared" si="69"/>
        <v>7</v>
      </c>
      <c r="P544" t="str">
        <f t="shared" si="70"/>
        <v>T3</v>
      </c>
      <c r="Q544" t="str">
        <f t="shared" si="71"/>
        <v>M7</v>
      </c>
    </row>
    <row r="545" spans="1:17" x14ac:dyDescent="0.25">
      <c r="A545" t="str">
        <f>IF(Orders!A545="","",Orders!A545)</f>
        <v>Mr Milo Sackville</v>
      </c>
      <c r="B545" s="4">
        <f>IF(Orders!B545="","",Orders!B545)</f>
        <v>390266</v>
      </c>
      <c r="C545" t="str">
        <f>IF(Orders!C545="","",Orders!C545)</f>
        <v>Old Speckled Hen</v>
      </c>
      <c r="D545">
        <f>IF(Orders!D545="","",Orders!D545)</f>
        <v>11</v>
      </c>
      <c r="E545" t="str">
        <f>IF(Orders!E545="","",Orders!E545)</f>
        <v/>
      </c>
      <c r="F545" t="str">
        <f t="shared" si="64"/>
        <v>Milo Sackville</v>
      </c>
      <c r="G545" t="str">
        <f t="shared" si="65"/>
        <v>MiloSackville</v>
      </c>
      <c r="H545">
        <f>COUNTIFS(CALC_CUSTOMERS!F:F,CALC_ORDERS!G545)</f>
        <v>1</v>
      </c>
      <c r="I545" t="str">
        <f>INDEX(CALC_CUSTOMERS!D:D,MATCH(CALC_ORDERS!G545,CALC_CUSTOMERS!F:F,0))</f>
        <v>The Molten Pistachio</v>
      </c>
      <c r="J545" t="str">
        <f>INDEX(CALC_CUSTOMERS!E:E,MATCH(CALC_ORDERS!G545,CALC_CUSTOMERS!F:F,0))</f>
        <v>TUCKBOROUGH</v>
      </c>
      <c r="K545">
        <f>INDEX(Beer!C:C,MATCH(CALC_ORDERS!C545,Beer!B:B,0))</f>
        <v>1.1000000000000001</v>
      </c>
      <c r="L545">
        <f t="shared" si="66"/>
        <v>12.100000000000001</v>
      </c>
      <c r="M545">
        <f t="shared" si="67"/>
        <v>0</v>
      </c>
      <c r="N545">
        <f t="shared" si="68"/>
        <v>12.100000000000001</v>
      </c>
      <c r="O545">
        <f t="shared" si="69"/>
        <v>7</v>
      </c>
      <c r="P545" t="str">
        <f t="shared" si="70"/>
        <v>T3</v>
      </c>
      <c r="Q545" t="str">
        <f t="shared" si="71"/>
        <v>M7</v>
      </c>
    </row>
    <row r="546" spans="1:17" x14ac:dyDescent="0.25">
      <c r="A546" t="str">
        <f>IF(Orders!A546="","",Orders!A546)</f>
        <v>Mr Hal Gammidge</v>
      </c>
      <c r="B546" s="4">
        <f>IF(Orders!B546="","",Orders!B546)</f>
        <v>390266</v>
      </c>
      <c r="C546" t="str">
        <f>IF(Orders!C546="","",Orders!C546)</f>
        <v>McEwan's</v>
      </c>
      <c r="D546">
        <f>IF(Orders!D546="","",Orders!D546)</f>
        <v>18</v>
      </c>
      <c r="E546" t="str">
        <f>IF(Orders!E546="","",Orders!E546)</f>
        <v/>
      </c>
      <c r="F546" t="str">
        <f t="shared" si="64"/>
        <v>Hal Gammidge</v>
      </c>
      <c r="G546" t="str">
        <f t="shared" si="65"/>
        <v>HalGammidge</v>
      </c>
      <c r="H546">
        <f>COUNTIFS(CALC_CUSTOMERS!F:F,CALC_ORDERS!G546)</f>
        <v>1</v>
      </c>
      <c r="I546" t="str">
        <f>INDEX(CALC_CUSTOMERS!D:D,MATCH(CALC_ORDERS!G546,CALC_CUSTOMERS!F:F,0))</f>
        <v>The Vagabond Potato</v>
      </c>
      <c r="J546" t="str">
        <f>INDEX(CALC_CUSTOMERS!E:E,MATCH(CALC_ORDERS!G546,CALC_CUSTOMERS!F:F,0))</f>
        <v>HOBBITTON</v>
      </c>
      <c r="K546">
        <f>INDEX(Beer!C:C,MATCH(CALC_ORDERS!C546,Beer!B:B,0))</f>
        <v>1</v>
      </c>
      <c r="L546">
        <f t="shared" si="66"/>
        <v>18</v>
      </c>
      <c r="M546">
        <f t="shared" si="67"/>
        <v>0</v>
      </c>
      <c r="N546">
        <f t="shared" si="68"/>
        <v>18</v>
      </c>
      <c r="O546">
        <f t="shared" si="69"/>
        <v>7</v>
      </c>
      <c r="P546" t="str">
        <f t="shared" si="70"/>
        <v>T3</v>
      </c>
      <c r="Q546" t="str">
        <f t="shared" si="71"/>
        <v>M7</v>
      </c>
    </row>
    <row r="547" spans="1:17" x14ac:dyDescent="0.25">
      <c r="A547" t="str">
        <f>IF(Orders!A547="","",Orders!A547)</f>
        <v>Mr Remacle Bramblethorn</v>
      </c>
      <c r="B547" s="4">
        <f>IF(Orders!B547="","",Orders!B547)</f>
        <v>390266</v>
      </c>
      <c r="C547" t="str">
        <f>IF(Orders!C547="","",Orders!C547)</f>
        <v>Boddingtons Bitter</v>
      </c>
      <c r="D547">
        <f>IF(Orders!D547="","",Orders!D547)</f>
        <v>14</v>
      </c>
      <c r="E547" t="str">
        <f>IF(Orders!E547="","",Orders!E547)</f>
        <v/>
      </c>
      <c r="F547" t="str">
        <f t="shared" si="64"/>
        <v>Remacle Bramblethorn</v>
      </c>
      <c r="G547" t="str">
        <f t="shared" si="65"/>
        <v>RemacleBramblethorn</v>
      </c>
      <c r="H547">
        <f>COUNTIFS(CALC_CUSTOMERS!F:F,CALC_ORDERS!G547)</f>
        <v>1</v>
      </c>
      <c r="I547" t="str">
        <f>INDEX(CALC_CUSTOMERS!D:D,MATCH(CALC_ORDERS!G547,CALC_CUSTOMERS!F:F,0))</f>
        <v>The Super Hamsters</v>
      </c>
      <c r="J547" t="str">
        <f>INDEX(CALC_CUSTOMERS!E:E,MATCH(CALC_ORDERS!G547,CALC_CUSTOMERS!F:F,0))</f>
        <v>GREENFIELDS</v>
      </c>
      <c r="K547">
        <f>INDEX(Beer!C:C,MATCH(CALC_ORDERS!C547,Beer!B:B,0))</f>
        <v>0.8</v>
      </c>
      <c r="L547">
        <f t="shared" si="66"/>
        <v>11.200000000000001</v>
      </c>
      <c r="M547">
        <f t="shared" si="67"/>
        <v>0</v>
      </c>
      <c r="N547">
        <f t="shared" si="68"/>
        <v>11.200000000000001</v>
      </c>
      <c r="O547">
        <f t="shared" si="69"/>
        <v>7</v>
      </c>
      <c r="P547" t="str">
        <f t="shared" si="70"/>
        <v>T3</v>
      </c>
      <c r="Q547" t="str">
        <f t="shared" si="71"/>
        <v>M7</v>
      </c>
    </row>
    <row r="548" spans="1:17" x14ac:dyDescent="0.25">
      <c r="A548" t="str">
        <f>IF(Orders!A548="","",Orders!A548)</f>
        <v>Mr Fastolph Took -Brandybuck</v>
      </c>
      <c r="B548" s="4">
        <f>IF(Orders!B548="","",Orders!B548)</f>
        <v>390266</v>
      </c>
      <c r="C548" t="str">
        <f>IF(Orders!C548="","",Orders!C548)</f>
        <v>Mackeson Stout</v>
      </c>
      <c r="D548">
        <f>IF(Orders!D548="","",Orders!D548)</f>
        <v>17</v>
      </c>
      <c r="E548" t="str">
        <f>IF(Orders!E548="","",Orders!E548)</f>
        <v/>
      </c>
      <c r="F548" t="str">
        <f t="shared" si="64"/>
        <v>Fastolph Took -Brandybuck</v>
      </c>
      <c r="G548" t="str">
        <f t="shared" si="65"/>
        <v>FastolphTookBrandybuck</v>
      </c>
      <c r="H548">
        <f>COUNTIFS(CALC_CUSTOMERS!F:F,CALC_ORDERS!G548)</f>
        <v>1</v>
      </c>
      <c r="I548" t="str">
        <f>INDEX(CALC_CUSTOMERS!D:D,MATCH(CALC_ORDERS!G548,CALC_CUSTOMERS!F:F,0))</f>
        <v>The Blue Well Tavern</v>
      </c>
      <c r="J548" t="str">
        <f>INDEX(CALC_CUSTOMERS!E:E,MATCH(CALC_ORDERS!G548,CALC_CUSTOMERS!F:F,0))</f>
        <v>BRIDGEFIELDS</v>
      </c>
      <c r="K548">
        <f>INDEX(Beer!C:C,MATCH(CALC_ORDERS!C548,Beer!B:B,0))</f>
        <v>1.5</v>
      </c>
      <c r="L548">
        <f t="shared" si="66"/>
        <v>25.5</v>
      </c>
      <c r="M548">
        <f t="shared" si="67"/>
        <v>0</v>
      </c>
      <c r="N548">
        <f t="shared" si="68"/>
        <v>25.5</v>
      </c>
      <c r="O548">
        <f t="shared" si="69"/>
        <v>7</v>
      </c>
      <c r="P548" t="str">
        <f t="shared" si="70"/>
        <v>T3</v>
      </c>
      <c r="Q548" t="str">
        <f t="shared" si="71"/>
        <v>M7</v>
      </c>
    </row>
    <row r="549" spans="1:17" x14ac:dyDescent="0.25">
      <c r="A549" t="str">
        <f>IF(Orders!A549="","",Orders!A549)</f>
        <v>Mme Nantechildis Silentfoot</v>
      </c>
      <c r="B549" s="4">
        <f>IF(Orders!B549="","",Orders!B549)</f>
        <v>390266</v>
      </c>
      <c r="C549" t="str">
        <f>IF(Orders!C549="","",Orders!C549)</f>
        <v>Tennent's Lager</v>
      </c>
      <c r="D549">
        <f>IF(Orders!D549="","",Orders!D549)</f>
        <v>14</v>
      </c>
      <c r="E549" t="str">
        <f>IF(Orders!E549="","",Orders!E549)</f>
        <v/>
      </c>
      <c r="F549" t="str">
        <f t="shared" si="64"/>
        <v>Nantechildis Silentfoot</v>
      </c>
      <c r="G549" t="str">
        <f t="shared" si="65"/>
        <v>NantechildisSilentfoot</v>
      </c>
      <c r="H549">
        <f>COUNTIFS(CALC_CUSTOMERS!F:F,CALC_ORDERS!G549)</f>
        <v>1</v>
      </c>
      <c r="I549" t="str">
        <f>INDEX(CALC_CUSTOMERS!D:D,MATCH(CALC_ORDERS!G549,CALC_CUSTOMERS!F:F,0))</f>
        <v>The Scattered Ingot Bar</v>
      </c>
      <c r="J549" t="str">
        <f>INDEX(CALC_CUSTOMERS!E:E,MATCH(CALC_ORDERS!G549,CALC_CUSTOMERS!F:F,0))</f>
        <v>THE HILL</v>
      </c>
      <c r="K549">
        <f>INDEX(Beer!C:C,MATCH(CALC_ORDERS!C549,Beer!B:B,0))</f>
        <v>0.8</v>
      </c>
      <c r="L549">
        <f t="shared" si="66"/>
        <v>11.200000000000001</v>
      </c>
      <c r="M549">
        <f t="shared" si="67"/>
        <v>0</v>
      </c>
      <c r="N549">
        <f t="shared" si="68"/>
        <v>11.200000000000001</v>
      </c>
      <c r="O549">
        <f t="shared" si="69"/>
        <v>7</v>
      </c>
      <c r="P549" t="str">
        <f t="shared" si="70"/>
        <v>T3</v>
      </c>
      <c r="Q549" t="str">
        <f t="shared" si="71"/>
        <v>M7</v>
      </c>
    </row>
    <row r="550" spans="1:17" x14ac:dyDescent="0.25">
      <c r="A550" t="str">
        <f>IF(Orders!A550="","",Orders!A550)</f>
        <v>Mme Miranda Longriver</v>
      </c>
      <c r="B550" s="4">
        <f>IF(Orders!B550="","",Orders!B550)</f>
        <v>390267</v>
      </c>
      <c r="C550" t="str">
        <f>IF(Orders!C550="","",Orders!C550)</f>
        <v>Hofmeister Lager</v>
      </c>
      <c r="D550">
        <f>IF(Orders!D550="","",Orders!D550)</f>
        <v>16</v>
      </c>
      <c r="E550" t="str">
        <f>IF(Orders!E550="","",Orders!E550)</f>
        <v/>
      </c>
      <c r="F550" t="str">
        <f t="shared" si="64"/>
        <v>Miranda Longriver</v>
      </c>
      <c r="G550" t="str">
        <f t="shared" si="65"/>
        <v>MirandaLongriver</v>
      </c>
      <c r="H550">
        <f>COUNTIFS(CALC_CUSTOMERS!F:F,CALC_ORDERS!G550)</f>
        <v>1</v>
      </c>
      <c r="I550" t="str">
        <f>INDEX(CALC_CUSTOMERS!D:D,MATCH(CALC_ORDERS!G550,CALC_CUSTOMERS!F:F,0))</f>
        <v>The Busy Lions</v>
      </c>
      <c r="J550" t="str">
        <f>INDEX(CALC_CUSTOMERS!E:E,MATCH(CALC_ORDERS!G550,CALC_CUSTOMERS!F:F,0))</f>
        <v>SHIRE HOMESTEADS</v>
      </c>
      <c r="K550">
        <f>INDEX(Beer!C:C,MATCH(CALC_ORDERS!C550,Beer!B:B,0))</f>
        <v>1</v>
      </c>
      <c r="L550">
        <f t="shared" si="66"/>
        <v>16</v>
      </c>
      <c r="M550">
        <f t="shared" si="67"/>
        <v>0</v>
      </c>
      <c r="N550">
        <f t="shared" si="68"/>
        <v>16</v>
      </c>
      <c r="O550">
        <f t="shared" si="69"/>
        <v>7</v>
      </c>
      <c r="P550" t="str">
        <f t="shared" si="70"/>
        <v>T3</v>
      </c>
      <c r="Q550" t="str">
        <f t="shared" si="71"/>
        <v>M7</v>
      </c>
    </row>
    <row r="551" spans="1:17" x14ac:dyDescent="0.25">
      <c r="A551" t="str">
        <f>IF(Orders!A551="","",Orders!A551)</f>
        <v>Mr Menéaduc Clayhanger</v>
      </c>
      <c r="B551" s="4">
        <f>IF(Orders!B551="","",Orders!B551)</f>
        <v>390267</v>
      </c>
      <c r="C551" t="str">
        <f>IF(Orders!C551="","",Orders!C551)</f>
        <v>Newcastle Brown Ale</v>
      </c>
      <c r="D551">
        <f>IF(Orders!D551="","",Orders!D551)</f>
        <v>3</v>
      </c>
      <c r="E551" t="str">
        <f>IF(Orders!E551="","",Orders!E551)</f>
        <v/>
      </c>
      <c r="F551" t="str">
        <f t="shared" si="64"/>
        <v>Menéaduc Clayhanger</v>
      </c>
      <c r="G551" t="str">
        <f t="shared" si="65"/>
        <v>MeneaducClayhanger</v>
      </c>
      <c r="H551">
        <f>COUNTIFS(CALC_CUSTOMERS!F:F,CALC_ORDERS!G551)</f>
        <v>1</v>
      </c>
      <c r="I551" t="str">
        <f>INDEX(CALC_CUSTOMERS!D:D,MATCH(CALC_ORDERS!G551,CALC_CUSTOMERS!F:F,0))</f>
        <v>The Perfect Huntress</v>
      </c>
      <c r="J551" t="str">
        <f>INDEX(CALC_CUSTOMERS!E:E,MATCH(CALC_ORDERS!G551,CALC_CUSTOMERS!F:F,0))</f>
        <v>TUCKBOROUGH</v>
      </c>
      <c r="K551">
        <f>INDEX(Beer!C:C,MATCH(CALC_ORDERS!C551,Beer!B:B,0))</f>
        <v>1</v>
      </c>
      <c r="L551">
        <f t="shared" si="66"/>
        <v>3</v>
      </c>
      <c r="M551">
        <f t="shared" si="67"/>
        <v>0</v>
      </c>
      <c r="N551">
        <f t="shared" si="68"/>
        <v>3</v>
      </c>
      <c r="O551">
        <f t="shared" si="69"/>
        <v>7</v>
      </c>
      <c r="P551" t="str">
        <f t="shared" si="70"/>
        <v>T3</v>
      </c>
      <c r="Q551" t="str">
        <f t="shared" si="71"/>
        <v>M7</v>
      </c>
    </row>
    <row r="552" spans="1:17" x14ac:dyDescent="0.25">
      <c r="A552" t="str">
        <f>IF(Orders!A552="","",Orders!A552)</f>
        <v>Mme Mentha Sackville</v>
      </c>
      <c r="B552" s="4">
        <f>IF(Orders!B552="","",Orders!B552)</f>
        <v>390267</v>
      </c>
      <c r="C552" t="str">
        <f>IF(Orders!C552="","",Orders!C552)</f>
        <v>Old Speckled Hen</v>
      </c>
      <c r="D552">
        <f>IF(Orders!D552="","",Orders!D552)</f>
        <v>11</v>
      </c>
      <c r="E552" t="str">
        <f>IF(Orders!E552="","",Orders!E552)</f>
        <v/>
      </c>
      <c r="F552" t="str">
        <f t="shared" si="64"/>
        <v>Mentha Sackville</v>
      </c>
      <c r="G552" t="str">
        <f t="shared" si="65"/>
        <v>MenthaSackville</v>
      </c>
      <c r="H552">
        <f>COUNTIFS(CALC_CUSTOMERS!F:F,CALC_ORDERS!G552)</f>
        <v>1</v>
      </c>
      <c r="I552" t="str">
        <f>INDEX(CALC_CUSTOMERS!D:D,MATCH(CALC_ORDERS!G552,CALC_CUSTOMERS!F:F,0))</f>
        <v>The Bloody Lion</v>
      </c>
      <c r="J552" t="str">
        <f>INDEX(CALC_CUSTOMERS!E:E,MATCH(CALC_ORDERS!G552,CALC_CUSTOMERS!F:F,0))</f>
        <v>BUCKLAND</v>
      </c>
      <c r="K552">
        <f>INDEX(Beer!C:C,MATCH(CALC_ORDERS!C552,Beer!B:B,0))</f>
        <v>1.1000000000000001</v>
      </c>
      <c r="L552">
        <f t="shared" si="66"/>
        <v>12.100000000000001</v>
      </c>
      <c r="M552">
        <f t="shared" si="67"/>
        <v>0</v>
      </c>
      <c r="N552">
        <f t="shared" si="68"/>
        <v>12.100000000000001</v>
      </c>
      <c r="O552">
        <f t="shared" si="69"/>
        <v>7</v>
      </c>
      <c r="P552" t="str">
        <f t="shared" si="70"/>
        <v>T3</v>
      </c>
      <c r="Q552" t="str">
        <f t="shared" si="71"/>
        <v>M7</v>
      </c>
    </row>
    <row r="553" spans="1:17" x14ac:dyDescent="0.25">
      <c r="A553" t="str">
        <f>IF(Orders!A553="","",Orders!A553)</f>
        <v>Mme Adele Goodchild</v>
      </c>
      <c r="B553" s="4">
        <f>IF(Orders!B553="","",Orders!B553)</f>
        <v>390267</v>
      </c>
      <c r="C553" t="str">
        <f>IF(Orders!C553="","",Orders!C553)</f>
        <v>Draught Bass</v>
      </c>
      <c r="D553">
        <f>IF(Orders!D553="","",Orders!D553)</f>
        <v>15</v>
      </c>
      <c r="E553" t="str">
        <f>IF(Orders!E553="","",Orders!E553)</f>
        <v/>
      </c>
      <c r="F553" t="str">
        <f t="shared" si="64"/>
        <v>Adele Goodchild</v>
      </c>
      <c r="G553" t="str">
        <f t="shared" si="65"/>
        <v>AdeleGoodchild</v>
      </c>
      <c r="H553">
        <f>COUNTIFS(CALC_CUSTOMERS!F:F,CALC_ORDERS!G553)</f>
        <v>1</v>
      </c>
      <c r="I553" t="str">
        <f>INDEX(CALC_CUSTOMERS!D:D,MATCH(CALC_ORDERS!G553,CALC_CUSTOMERS!F:F,0))</f>
        <v>The Fiery Ants Inn</v>
      </c>
      <c r="J553" t="str">
        <f>INDEX(CALC_CUSTOMERS!E:E,MATCH(CALC_ORDERS!G553,CALC_CUSTOMERS!F:F,0))</f>
        <v>GREEN HILL COUNTRY</v>
      </c>
      <c r="K553">
        <f>INDEX(Beer!C:C,MATCH(CALC_ORDERS!C553,Beer!B:B,0))</f>
        <v>1.2</v>
      </c>
      <c r="L553">
        <f t="shared" si="66"/>
        <v>18</v>
      </c>
      <c r="M553">
        <f t="shared" si="67"/>
        <v>0</v>
      </c>
      <c r="N553">
        <f t="shared" si="68"/>
        <v>18</v>
      </c>
      <c r="O553">
        <f t="shared" si="69"/>
        <v>7</v>
      </c>
      <c r="P553" t="str">
        <f t="shared" si="70"/>
        <v>T3</v>
      </c>
      <c r="Q553" t="str">
        <f t="shared" si="71"/>
        <v>M7</v>
      </c>
    </row>
    <row r="554" spans="1:17" x14ac:dyDescent="0.25">
      <c r="A554" t="str">
        <f>IF(Orders!A554="","",Orders!A554)</f>
        <v>Mlle Ingelburga Roper</v>
      </c>
      <c r="B554" s="4">
        <f>IF(Orders!B554="","",Orders!B554)</f>
        <v>390268</v>
      </c>
      <c r="C554" t="str">
        <f>IF(Orders!C554="","",Orders!C554)</f>
        <v>Boddingtons Bitter</v>
      </c>
      <c r="D554">
        <f>IF(Orders!D554="","",Orders!D554)</f>
        <v>10</v>
      </c>
      <c r="E554" t="str">
        <f>IF(Orders!E554="","",Orders!E554)</f>
        <v/>
      </c>
      <c r="F554" t="str">
        <f t="shared" si="64"/>
        <v>Ingelburga Roper</v>
      </c>
      <c r="G554" t="str">
        <f t="shared" si="65"/>
        <v>IngelburgaRoper</v>
      </c>
      <c r="H554">
        <f>COUNTIFS(CALC_CUSTOMERS!F:F,CALC_ORDERS!G554)</f>
        <v>1</v>
      </c>
      <c r="I554" t="str">
        <f>INDEX(CALC_CUSTOMERS!D:D,MATCH(CALC_ORDERS!G554,CALC_CUSTOMERS!F:F,0))</f>
        <v>The Unusual Demons Inn</v>
      </c>
      <c r="J554" t="str">
        <f>INDEX(CALC_CUSTOMERS!E:E,MATCH(CALC_ORDERS!G554,CALC_CUSTOMERS!F:F,0))</f>
        <v>TUCKBOROUGH</v>
      </c>
      <c r="K554">
        <f>INDEX(Beer!C:C,MATCH(CALC_ORDERS!C554,Beer!B:B,0))</f>
        <v>0.8</v>
      </c>
      <c r="L554">
        <f t="shared" si="66"/>
        <v>8</v>
      </c>
      <c r="M554">
        <f t="shared" si="67"/>
        <v>0</v>
      </c>
      <c r="N554">
        <f t="shared" si="68"/>
        <v>8</v>
      </c>
      <c r="O554">
        <f t="shared" si="69"/>
        <v>7</v>
      </c>
      <c r="P554" t="str">
        <f t="shared" si="70"/>
        <v>T3</v>
      </c>
      <c r="Q554" t="str">
        <f t="shared" si="71"/>
        <v>M7</v>
      </c>
    </row>
    <row r="555" spans="1:17" x14ac:dyDescent="0.25">
      <c r="A555" t="str">
        <f>IF(Orders!A555="","",Orders!A555)</f>
        <v>Mme Theudelinde Fallohide</v>
      </c>
      <c r="B555" s="4">
        <f>IF(Orders!B555="","",Orders!B555)</f>
        <v>390268</v>
      </c>
      <c r="C555" t="str">
        <f>IF(Orders!C555="","",Orders!C555)</f>
        <v>Old Speckled Hen</v>
      </c>
      <c r="D555">
        <f>IF(Orders!D555="","",Orders!D555)</f>
        <v>13</v>
      </c>
      <c r="E555" t="str">
        <f>IF(Orders!E555="","",Orders!E555)</f>
        <v/>
      </c>
      <c r="F555" t="str">
        <f t="shared" si="64"/>
        <v>Theudelinde Fallohide</v>
      </c>
      <c r="G555" t="str">
        <f t="shared" si="65"/>
        <v>TheudelindeFallohide</v>
      </c>
      <c r="H555">
        <f>COUNTIFS(CALC_CUSTOMERS!F:F,CALC_ORDERS!G555)</f>
        <v>1</v>
      </c>
      <c r="I555" t="str">
        <f>INDEX(CALC_CUSTOMERS!D:D,MATCH(CALC_ORDERS!G555,CALC_CUSTOMERS!F:F,0))</f>
        <v>The Fiery Steed Pub</v>
      </c>
      <c r="J555" t="str">
        <f>INDEX(CALC_CUSTOMERS!E:E,MATCH(CALC_ORDERS!G555,CALC_CUSTOMERS!F:F,0))</f>
        <v>SHIRE HOMESTEADS</v>
      </c>
      <c r="K555">
        <f>INDEX(Beer!C:C,MATCH(CALC_ORDERS!C555,Beer!B:B,0))</f>
        <v>1.1000000000000001</v>
      </c>
      <c r="L555">
        <f t="shared" si="66"/>
        <v>14.3</v>
      </c>
      <c r="M555">
        <f t="shared" si="67"/>
        <v>0</v>
      </c>
      <c r="N555">
        <f t="shared" si="68"/>
        <v>14.3</v>
      </c>
      <c r="O555">
        <f t="shared" si="69"/>
        <v>7</v>
      </c>
      <c r="P555" t="str">
        <f t="shared" si="70"/>
        <v>T3</v>
      </c>
      <c r="Q555" t="str">
        <f t="shared" si="71"/>
        <v>M7</v>
      </c>
    </row>
    <row r="556" spans="1:17" x14ac:dyDescent="0.25">
      <c r="A556" t="str">
        <f>IF(Orders!A556="","",Orders!A556)</f>
        <v>Mme Brunhilda Grubb</v>
      </c>
      <c r="B556" s="4">
        <f>IF(Orders!B556="","",Orders!B556)</f>
        <v>390268</v>
      </c>
      <c r="C556" t="str">
        <f>IF(Orders!C556="","",Orders!C556)</f>
        <v>Mackeson Stout</v>
      </c>
      <c r="D556">
        <f>IF(Orders!D556="","",Orders!D556)</f>
        <v>20</v>
      </c>
      <c r="E556">
        <f>IF(Orders!E556="","",Orders!E556)</f>
        <v>0.12</v>
      </c>
      <c r="F556" t="str">
        <f t="shared" si="64"/>
        <v>Brunhilda Grubb</v>
      </c>
      <c r="G556" t="str">
        <f t="shared" si="65"/>
        <v>BrunhildaGrubb</v>
      </c>
      <c r="H556">
        <f>COUNTIFS(CALC_CUSTOMERS!F:F,CALC_ORDERS!G556)</f>
        <v>1</v>
      </c>
      <c r="I556" t="str">
        <f>INDEX(CALC_CUSTOMERS!D:D,MATCH(CALC_ORDERS!G556,CALC_CUSTOMERS!F:F,0))</f>
        <v>The Orange Gauntlet Pub</v>
      </c>
      <c r="J556" t="str">
        <f>INDEX(CALC_CUSTOMERS!E:E,MATCH(CALC_ORDERS!G556,CALC_CUSTOMERS!F:F,0))</f>
        <v>HOBBITTON</v>
      </c>
      <c r="K556">
        <f>INDEX(Beer!C:C,MATCH(CALC_ORDERS!C556,Beer!B:B,0))</f>
        <v>1.5</v>
      </c>
      <c r="L556">
        <f t="shared" si="66"/>
        <v>30</v>
      </c>
      <c r="M556">
        <f t="shared" si="67"/>
        <v>3.5999999999999996</v>
      </c>
      <c r="N556">
        <f t="shared" si="68"/>
        <v>26.4</v>
      </c>
      <c r="O556">
        <f t="shared" si="69"/>
        <v>7</v>
      </c>
      <c r="P556" t="str">
        <f t="shared" si="70"/>
        <v>T3</v>
      </c>
      <c r="Q556" t="str">
        <f t="shared" si="71"/>
        <v>M7</v>
      </c>
    </row>
    <row r="557" spans="1:17" x14ac:dyDescent="0.25">
      <c r="A557" t="str">
        <f>IF(Orders!A557="","",Orders!A557)</f>
        <v>Mme May Hairyfoot</v>
      </c>
      <c r="B557" s="4">
        <f>IF(Orders!B557="","",Orders!B557)</f>
        <v>390268</v>
      </c>
      <c r="C557" t="str">
        <f>IF(Orders!C557="","",Orders!C557)</f>
        <v>Foster's Lager</v>
      </c>
      <c r="D557">
        <f>IF(Orders!D557="","",Orders!D557)</f>
        <v>9</v>
      </c>
      <c r="E557" t="str">
        <f>IF(Orders!E557="","",Orders!E557)</f>
        <v/>
      </c>
      <c r="F557" t="str">
        <f t="shared" si="64"/>
        <v>May Hairyfoot</v>
      </c>
      <c r="G557" t="str">
        <f t="shared" si="65"/>
        <v>MayHairyfoot</v>
      </c>
      <c r="H557">
        <f>COUNTIFS(CALC_CUSTOMERS!F:F,CALC_ORDERS!G557)</f>
        <v>1</v>
      </c>
      <c r="I557" t="str">
        <f>INDEX(CALC_CUSTOMERS!D:D,MATCH(CALC_ORDERS!G557,CALC_CUSTOMERS!F:F,0))</f>
        <v>The Yellow Spider Bar</v>
      </c>
      <c r="J557" t="str">
        <f>INDEX(CALC_CUSTOMERS!E:E,MATCH(CALC_ORDERS!G557,CALC_CUSTOMERS!F:F,0))</f>
        <v>STOCK</v>
      </c>
      <c r="K557">
        <f>INDEX(Beer!C:C,MATCH(CALC_ORDERS!C557,Beer!B:B,0))</f>
        <v>0.7</v>
      </c>
      <c r="L557">
        <f t="shared" si="66"/>
        <v>6.3</v>
      </c>
      <c r="M557">
        <f t="shared" si="67"/>
        <v>0</v>
      </c>
      <c r="N557">
        <f t="shared" si="68"/>
        <v>6.3</v>
      </c>
      <c r="O557">
        <f t="shared" si="69"/>
        <v>7</v>
      </c>
      <c r="P557" t="str">
        <f t="shared" si="70"/>
        <v>T3</v>
      </c>
      <c r="Q557" t="str">
        <f t="shared" si="71"/>
        <v>M7</v>
      </c>
    </row>
    <row r="558" spans="1:17" x14ac:dyDescent="0.25">
      <c r="A558" t="str">
        <f>IF(Orders!A558="","",Orders!A558)</f>
        <v>Mr Bob Gammidge</v>
      </c>
      <c r="B558" s="4">
        <f>IF(Orders!B558="","",Orders!B558)</f>
        <v>390268</v>
      </c>
      <c r="C558" t="str">
        <f>IF(Orders!C558="","",Orders!C558)</f>
        <v>Tennent's Lager</v>
      </c>
      <c r="D558">
        <f>IF(Orders!D558="","",Orders!D558)</f>
        <v>3</v>
      </c>
      <c r="E558" t="str">
        <f>IF(Orders!E558="","",Orders!E558)</f>
        <v/>
      </c>
      <c r="F558" t="str">
        <f t="shared" si="64"/>
        <v>Bob Gammidge</v>
      </c>
      <c r="G558" t="str">
        <f t="shared" si="65"/>
        <v>BobGammidge</v>
      </c>
      <c r="H558">
        <f>COUNTIFS(CALC_CUSTOMERS!F:F,CALC_ORDERS!G558)</f>
        <v>1</v>
      </c>
      <c r="I558" t="str">
        <f>INDEX(CALC_CUSTOMERS!D:D,MATCH(CALC_ORDERS!G558,CALC_CUSTOMERS!F:F,0))</f>
        <v>The Awful Ship</v>
      </c>
      <c r="J558" t="str">
        <f>INDEX(CALC_CUSTOMERS!E:E,MATCH(CALC_ORDERS!G558,CALC_CUSTOMERS!F:F,0))</f>
        <v>BROKENBORINGS</v>
      </c>
      <c r="K558">
        <f>INDEX(Beer!C:C,MATCH(CALC_ORDERS!C558,Beer!B:B,0))</f>
        <v>0.8</v>
      </c>
      <c r="L558">
        <f t="shared" si="66"/>
        <v>2.4000000000000004</v>
      </c>
      <c r="M558">
        <f t="shared" si="67"/>
        <v>0</v>
      </c>
      <c r="N558">
        <f t="shared" si="68"/>
        <v>2.4000000000000004</v>
      </c>
      <c r="O558">
        <f t="shared" si="69"/>
        <v>7</v>
      </c>
      <c r="P558" t="str">
        <f t="shared" si="70"/>
        <v>T3</v>
      </c>
      <c r="Q558" t="str">
        <f t="shared" si="71"/>
        <v>M7</v>
      </c>
    </row>
    <row r="559" spans="1:17" x14ac:dyDescent="0.25">
      <c r="A559" t="str">
        <f>IF(Orders!A559="","",Orders!A559)</f>
        <v>Mlle Pamphila Proudbottom</v>
      </c>
      <c r="B559" s="4">
        <f>IF(Orders!B559="","",Orders!B559)</f>
        <v>390269</v>
      </c>
      <c r="C559" t="str">
        <f>IF(Orders!C559="","",Orders!C559)</f>
        <v>Hofmeister Lager</v>
      </c>
      <c r="D559">
        <f>IF(Orders!D559="","",Orders!D559)</f>
        <v>19</v>
      </c>
      <c r="E559">
        <f>IF(Orders!E559="","",Orders!E559)</f>
        <v>0.15</v>
      </c>
      <c r="F559" t="str">
        <f t="shared" si="64"/>
        <v>Pamphila Proudbottom</v>
      </c>
      <c r="G559" t="str">
        <f t="shared" si="65"/>
        <v>PamphilaProudbottom</v>
      </c>
      <c r="H559">
        <f>COUNTIFS(CALC_CUSTOMERS!F:F,CALC_ORDERS!G559)</f>
        <v>1</v>
      </c>
      <c r="I559" t="str">
        <f>INDEX(CALC_CUSTOMERS!D:D,MATCH(CALC_ORDERS!G559,CALC_CUSTOMERS!F:F,0))</f>
        <v>The Oriental Ore Tavern</v>
      </c>
      <c r="J559" t="str">
        <f>INDEX(CALC_CUSTOMERS!E:E,MATCH(CALC_ORDERS!G559,CALC_CUSTOMERS!F:F,0))</f>
        <v>TUCKBOROUGH</v>
      </c>
      <c r="K559">
        <f>INDEX(Beer!C:C,MATCH(CALC_ORDERS!C559,Beer!B:B,0))</f>
        <v>1</v>
      </c>
      <c r="L559">
        <f t="shared" si="66"/>
        <v>19</v>
      </c>
      <c r="M559">
        <f t="shared" si="67"/>
        <v>2.85</v>
      </c>
      <c r="N559">
        <f t="shared" si="68"/>
        <v>16.149999999999999</v>
      </c>
      <c r="O559">
        <f t="shared" si="69"/>
        <v>7</v>
      </c>
      <c r="P559" t="str">
        <f t="shared" si="70"/>
        <v>T3</v>
      </c>
      <c r="Q559" t="str">
        <f t="shared" si="71"/>
        <v>M7</v>
      </c>
    </row>
    <row r="560" spans="1:17" x14ac:dyDescent="0.25">
      <c r="A560" t="str">
        <f>IF(Orders!A560="","",Orders!A560)</f>
        <v>Mme Monica Bramblethorn</v>
      </c>
      <c r="B560" s="4">
        <f>IF(Orders!B560="","",Orders!B560)</f>
        <v>390269</v>
      </c>
      <c r="C560" t="str">
        <f>IF(Orders!C560="","",Orders!C560)</f>
        <v>Draught Bass</v>
      </c>
      <c r="D560">
        <f>IF(Orders!D560="","",Orders!D560)</f>
        <v>10</v>
      </c>
      <c r="E560" t="str">
        <f>IF(Orders!E560="","",Orders!E560)</f>
        <v/>
      </c>
      <c r="F560" t="str">
        <f t="shared" si="64"/>
        <v>Monica Bramblethorn</v>
      </c>
      <c r="G560" t="str">
        <f t="shared" si="65"/>
        <v>MonicaBramblethorn</v>
      </c>
      <c r="H560">
        <f>COUNTIFS(CALC_CUSTOMERS!F:F,CALC_ORDERS!G560)</f>
        <v>1</v>
      </c>
      <c r="I560" t="str">
        <f>INDEX(CALC_CUSTOMERS!D:D,MATCH(CALC_ORDERS!G560,CALC_CUSTOMERS!F:F,0))</f>
        <v>The Infamous Skunk Bar</v>
      </c>
      <c r="J560" t="str">
        <f>INDEX(CALC_CUSTOMERS!E:E,MATCH(CALC_ORDERS!G560,CALC_CUSTOMERS!F:F,0))</f>
        <v>LITTLE DELVING</v>
      </c>
      <c r="K560">
        <f>INDEX(Beer!C:C,MATCH(CALC_ORDERS!C560,Beer!B:B,0))</f>
        <v>1.2</v>
      </c>
      <c r="L560">
        <f t="shared" si="66"/>
        <v>12</v>
      </c>
      <c r="M560">
        <f t="shared" si="67"/>
        <v>0</v>
      </c>
      <c r="N560">
        <f t="shared" si="68"/>
        <v>12</v>
      </c>
      <c r="O560">
        <f t="shared" si="69"/>
        <v>7</v>
      </c>
      <c r="P560" t="str">
        <f t="shared" si="70"/>
        <v>T3</v>
      </c>
      <c r="Q560" t="str">
        <f t="shared" si="71"/>
        <v>M7</v>
      </c>
    </row>
    <row r="561" spans="1:17" x14ac:dyDescent="0.25">
      <c r="A561" t="str">
        <f>IF(Orders!A561="","",Orders!A561)</f>
        <v>Mr Isembold Goodchild</v>
      </c>
      <c r="B561" s="4">
        <f>IF(Orders!B561="","",Orders!B561)</f>
        <v>390269</v>
      </c>
      <c r="C561" t="str">
        <f>IF(Orders!C561="","",Orders!C561)</f>
        <v>Boddingtons Bitter</v>
      </c>
      <c r="D561">
        <f>IF(Orders!D561="","",Orders!D561)</f>
        <v>16</v>
      </c>
      <c r="E561" t="str">
        <f>IF(Orders!E561="","",Orders!E561)</f>
        <v/>
      </c>
      <c r="F561" t="str">
        <f t="shared" si="64"/>
        <v>Isembold Goodchild</v>
      </c>
      <c r="G561" t="str">
        <f t="shared" si="65"/>
        <v>IsemboldGoodchild</v>
      </c>
      <c r="H561">
        <f>COUNTIFS(CALC_CUSTOMERS!F:F,CALC_ORDERS!G561)</f>
        <v>1</v>
      </c>
      <c r="I561" t="str">
        <f>INDEX(CALC_CUSTOMERS!D:D,MATCH(CALC_ORDERS!G561,CALC_CUSTOMERS!F:F,0))</f>
        <v>The Slippery Trombone</v>
      </c>
      <c r="J561" t="str">
        <f>INDEX(CALC_CUSTOMERS!E:E,MATCH(CALC_ORDERS!G561,CALC_CUSTOMERS!F:F,0))</f>
        <v>HOBBITTON</v>
      </c>
      <c r="K561">
        <f>INDEX(Beer!C:C,MATCH(CALC_ORDERS!C561,Beer!B:B,0))</f>
        <v>0.8</v>
      </c>
      <c r="L561">
        <f t="shared" si="66"/>
        <v>12.8</v>
      </c>
      <c r="M561">
        <f t="shared" si="67"/>
        <v>0</v>
      </c>
      <c r="N561">
        <f t="shared" si="68"/>
        <v>12.8</v>
      </c>
      <c r="O561">
        <f t="shared" si="69"/>
        <v>7</v>
      </c>
      <c r="P561" t="str">
        <f t="shared" si="70"/>
        <v>T3</v>
      </c>
      <c r="Q561" t="str">
        <f t="shared" si="71"/>
        <v>M7</v>
      </c>
    </row>
    <row r="562" spans="1:17" x14ac:dyDescent="0.25">
      <c r="A562" t="str">
        <f>IF(Orders!A562="","",Orders!A562)</f>
        <v>Mr Remacle Bramblethorn</v>
      </c>
      <c r="B562" s="4">
        <f>IF(Orders!B562="","",Orders!B562)</f>
        <v>390270</v>
      </c>
      <c r="C562" t="str">
        <f>IF(Orders!C562="","",Orders!C562)</f>
        <v>Hofmeister Lager</v>
      </c>
      <c r="D562">
        <f>IF(Orders!D562="","",Orders!D562)</f>
        <v>16</v>
      </c>
      <c r="E562" t="str">
        <f>IF(Orders!E562="","",Orders!E562)</f>
        <v/>
      </c>
      <c r="F562" t="str">
        <f t="shared" si="64"/>
        <v>Remacle Bramblethorn</v>
      </c>
      <c r="G562" t="str">
        <f t="shared" si="65"/>
        <v>RemacleBramblethorn</v>
      </c>
      <c r="H562">
        <f>COUNTIFS(CALC_CUSTOMERS!F:F,CALC_ORDERS!G562)</f>
        <v>1</v>
      </c>
      <c r="I562" t="str">
        <f>INDEX(CALC_CUSTOMERS!D:D,MATCH(CALC_ORDERS!G562,CALC_CUSTOMERS!F:F,0))</f>
        <v>The Super Hamsters</v>
      </c>
      <c r="J562" t="str">
        <f>INDEX(CALC_CUSTOMERS!E:E,MATCH(CALC_ORDERS!G562,CALC_CUSTOMERS!F:F,0))</f>
        <v>GREENFIELDS</v>
      </c>
      <c r="K562">
        <f>INDEX(Beer!C:C,MATCH(CALC_ORDERS!C562,Beer!B:B,0))</f>
        <v>1</v>
      </c>
      <c r="L562">
        <f t="shared" si="66"/>
        <v>16</v>
      </c>
      <c r="M562">
        <f t="shared" si="67"/>
        <v>0</v>
      </c>
      <c r="N562">
        <f t="shared" si="68"/>
        <v>16</v>
      </c>
      <c r="O562">
        <f t="shared" si="69"/>
        <v>7</v>
      </c>
      <c r="P562" t="str">
        <f t="shared" si="70"/>
        <v>T3</v>
      </c>
      <c r="Q562" t="str">
        <f t="shared" si="71"/>
        <v>M7</v>
      </c>
    </row>
    <row r="563" spans="1:17" x14ac:dyDescent="0.25">
      <c r="A563" t="str">
        <f>IF(Orders!A563="","",Orders!A563)</f>
        <v>Mr Gerbert Lightfoot</v>
      </c>
      <c r="B563" s="4">
        <f>IF(Orders!B563="","",Orders!B563)</f>
        <v>390271</v>
      </c>
      <c r="C563" t="str">
        <f>IF(Orders!C563="","",Orders!C563)</f>
        <v>Boddingtons Bitter</v>
      </c>
      <c r="D563">
        <f>IF(Orders!D563="","",Orders!D563)</f>
        <v>7</v>
      </c>
      <c r="E563" t="str">
        <f>IF(Orders!E563="","",Orders!E563)</f>
        <v/>
      </c>
      <c r="F563" t="str">
        <f t="shared" si="64"/>
        <v>Gerbert Lightfoot</v>
      </c>
      <c r="G563" t="str">
        <f t="shared" si="65"/>
        <v>GerbertLightfoot</v>
      </c>
      <c r="H563">
        <f>COUNTIFS(CALC_CUSTOMERS!F:F,CALC_ORDERS!G563)</f>
        <v>1</v>
      </c>
      <c r="I563" t="str">
        <f>INDEX(CALC_CUSTOMERS!D:D,MATCH(CALC_ORDERS!G563,CALC_CUSTOMERS!F:F,0))</f>
        <v>The Well-Groomed Lion</v>
      </c>
      <c r="J563" t="str">
        <f>INDEX(CALC_CUSTOMERS!E:E,MATCH(CALC_ORDERS!G563,CALC_CUSTOMERS!F:F,0))</f>
        <v>GREENFIELDS</v>
      </c>
      <c r="K563">
        <f>INDEX(Beer!C:C,MATCH(CALC_ORDERS!C563,Beer!B:B,0))</f>
        <v>0.8</v>
      </c>
      <c r="L563">
        <f t="shared" si="66"/>
        <v>5.6000000000000005</v>
      </c>
      <c r="M563">
        <f t="shared" si="67"/>
        <v>0</v>
      </c>
      <c r="N563">
        <f t="shared" si="68"/>
        <v>5.6000000000000005</v>
      </c>
      <c r="O563">
        <f t="shared" si="69"/>
        <v>7</v>
      </c>
      <c r="P563" t="str">
        <f t="shared" si="70"/>
        <v>T3</v>
      </c>
      <c r="Q563" t="str">
        <f t="shared" si="71"/>
        <v>M7</v>
      </c>
    </row>
    <row r="564" spans="1:17" x14ac:dyDescent="0.25">
      <c r="A564" t="str">
        <f>IF(Orders!A564="","",Orders!A564)</f>
        <v>Mme Cheyenne Bophin</v>
      </c>
      <c r="B564" s="4">
        <f>IF(Orders!B564="","",Orders!B564)</f>
        <v>390271</v>
      </c>
      <c r="C564" t="str">
        <f>IF(Orders!C564="","",Orders!C564)</f>
        <v>Tennent's Lager</v>
      </c>
      <c r="D564">
        <f>IF(Orders!D564="","",Orders!D564)</f>
        <v>14</v>
      </c>
      <c r="E564" t="str">
        <f>IF(Orders!E564="","",Orders!E564)</f>
        <v/>
      </c>
      <c r="F564" t="str">
        <f t="shared" si="64"/>
        <v>Cheyenne Bophin</v>
      </c>
      <c r="G564" t="str">
        <f t="shared" si="65"/>
        <v>CheyenneBophin</v>
      </c>
      <c r="H564">
        <f>COUNTIFS(CALC_CUSTOMERS!F:F,CALC_ORDERS!G564)</f>
        <v>1</v>
      </c>
      <c r="I564" t="str">
        <f>INDEX(CALC_CUSTOMERS!D:D,MATCH(CALC_ORDERS!G564,CALC_CUSTOMERS!F:F,0))</f>
        <v>The Obnoxious Bassoon Bar</v>
      </c>
      <c r="J564" t="str">
        <f>INDEX(CALC_CUSTOMERS!E:E,MATCH(CALC_ORDERS!G564,CALC_CUSTOMERS!F:F,0))</f>
        <v>BROKENBORINGS</v>
      </c>
      <c r="K564">
        <f>INDEX(Beer!C:C,MATCH(CALC_ORDERS!C564,Beer!B:B,0))</f>
        <v>0.8</v>
      </c>
      <c r="L564">
        <f t="shared" si="66"/>
        <v>11.200000000000001</v>
      </c>
      <c r="M564">
        <f t="shared" si="67"/>
        <v>0</v>
      </c>
      <c r="N564">
        <f t="shared" si="68"/>
        <v>11.200000000000001</v>
      </c>
      <c r="O564">
        <f t="shared" si="69"/>
        <v>7</v>
      </c>
      <c r="P564" t="str">
        <f t="shared" si="70"/>
        <v>T3</v>
      </c>
      <c r="Q564" t="str">
        <f t="shared" si="71"/>
        <v>M7</v>
      </c>
    </row>
    <row r="565" spans="1:17" x14ac:dyDescent="0.25">
      <c r="A565" t="str">
        <f>IF(Orders!A565="","",Orders!A565)</f>
        <v>Mr Evrard Burrows</v>
      </c>
      <c r="B565" s="4">
        <f>IF(Orders!B565="","",Orders!B565)</f>
        <v>390272</v>
      </c>
      <c r="C565" t="str">
        <f>IF(Orders!C565="","",Orders!C565)</f>
        <v>Mackeson Stout</v>
      </c>
      <c r="D565">
        <f>IF(Orders!D565="","",Orders!D565)</f>
        <v>1</v>
      </c>
      <c r="E565" t="str">
        <f>IF(Orders!E565="","",Orders!E565)</f>
        <v/>
      </c>
      <c r="F565" t="str">
        <f t="shared" si="64"/>
        <v>Evrard Burrows</v>
      </c>
      <c r="G565" t="str">
        <f t="shared" si="65"/>
        <v>EvrardBurrows</v>
      </c>
      <c r="H565">
        <f>COUNTIFS(CALC_CUSTOMERS!F:F,CALC_ORDERS!G565)</f>
        <v>1</v>
      </c>
      <c r="I565" t="str">
        <f>INDEX(CALC_CUSTOMERS!D:D,MATCH(CALC_ORDERS!G565,CALC_CUSTOMERS!F:F,0))</f>
        <v>The Glorious Head Bar</v>
      </c>
      <c r="J565" t="str">
        <f>INDEX(CALC_CUSTOMERS!E:E,MATCH(CALC_ORDERS!G565,CALC_CUSTOMERS!F:F,0))</f>
        <v>SHIRE HOMESTEADS</v>
      </c>
      <c r="K565">
        <f>INDEX(Beer!C:C,MATCH(CALC_ORDERS!C565,Beer!B:B,0))</f>
        <v>1.5</v>
      </c>
      <c r="L565">
        <f t="shared" si="66"/>
        <v>1.5</v>
      </c>
      <c r="M565">
        <f t="shared" si="67"/>
        <v>0</v>
      </c>
      <c r="N565">
        <f t="shared" si="68"/>
        <v>1.5</v>
      </c>
      <c r="O565">
        <f t="shared" si="69"/>
        <v>7</v>
      </c>
      <c r="P565" t="str">
        <f t="shared" si="70"/>
        <v>T3</v>
      </c>
      <c r="Q565" t="str">
        <f t="shared" si="71"/>
        <v>M7</v>
      </c>
    </row>
    <row r="566" spans="1:17" x14ac:dyDescent="0.25">
      <c r="A566" t="str">
        <f>IF(Orders!A566="","",Orders!A566)</f>
        <v>Mme Alicia Brandybuck</v>
      </c>
      <c r="B566" s="4">
        <f>IF(Orders!B566="","",Orders!B566)</f>
        <v>390272</v>
      </c>
      <c r="C566" t="str">
        <f>IF(Orders!C566="","",Orders!C566)</f>
        <v>Old Speckled Hen</v>
      </c>
      <c r="D566">
        <f>IF(Orders!D566="","",Orders!D566)</f>
        <v>6</v>
      </c>
      <c r="E566" t="str">
        <f>IF(Orders!E566="","",Orders!E566)</f>
        <v/>
      </c>
      <c r="F566" t="str">
        <f t="shared" si="64"/>
        <v>Alicia Brandybuck</v>
      </c>
      <c r="G566" t="str">
        <f t="shared" si="65"/>
        <v>AliciaBrandybuck</v>
      </c>
      <c r="H566">
        <f>COUNTIFS(CALC_CUSTOMERS!F:F,CALC_ORDERS!G566)</f>
        <v>1</v>
      </c>
      <c r="I566" t="str">
        <f>INDEX(CALC_CUSTOMERS!D:D,MATCH(CALC_ORDERS!G566,CALC_CUSTOMERS!F:F,0))</f>
        <v>The Peaceful Hamsters</v>
      </c>
      <c r="J566" t="str">
        <f>INDEX(CALC_CUSTOMERS!E:E,MATCH(CALC_ORDERS!G566,CALC_CUSTOMERS!F:F,0))</f>
        <v>THE MARISH</v>
      </c>
      <c r="K566">
        <f>INDEX(Beer!C:C,MATCH(CALC_ORDERS!C566,Beer!B:B,0))</f>
        <v>1.1000000000000001</v>
      </c>
      <c r="L566">
        <f t="shared" si="66"/>
        <v>6.6000000000000005</v>
      </c>
      <c r="M566">
        <f t="shared" si="67"/>
        <v>0</v>
      </c>
      <c r="N566">
        <f t="shared" si="68"/>
        <v>6.6000000000000005</v>
      </c>
      <c r="O566">
        <f t="shared" si="69"/>
        <v>7</v>
      </c>
      <c r="P566" t="str">
        <f t="shared" si="70"/>
        <v>T3</v>
      </c>
      <c r="Q566" t="str">
        <f t="shared" si="71"/>
        <v>M7</v>
      </c>
    </row>
    <row r="567" spans="1:17" x14ac:dyDescent="0.25">
      <c r="A567" t="str">
        <f>IF(Orders!A567="","",Orders!A567)</f>
        <v>Mme Lobelia Riverhopper</v>
      </c>
      <c r="B567" s="4">
        <f>IF(Orders!B567="","",Orders!B567)</f>
        <v>390272</v>
      </c>
      <c r="C567" t="str">
        <f>IF(Orders!C567="","",Orders!C567)</f>
        <v>Tennent's Super</v>
      </c>
      <c r="D567">
        <f>IF(Orders!D567="","",Orders!D567)</f>
        <v>13</v>
      </c>
      <c r="E567" t="str">
        <f>IF(Orders!E567="","",Orders!E567)</f>
        <v/>
      </c>
      <c r="F567" t="str">
        <f t="shared" si="64"/>
        <v>Lobelia Riverhopper</v>
      </c>
      <c r="G567" t="str">
        <f t="shared" si="65"/>
        <v>LobeliaRiverhopper</v>
      </c>
      <c r="H567">
        <f>COUNTIFS(CALC_CUSTOMERS!F:F,CALC_ORDERS!G567)</f>
        <v>1</v>
      </c>
      <c r="I567" t="str">
        <f>INDEX(CALC_CUSTOMERS!D:D,MATCH(CALC_ORDERS!G567,CALC_CUSTOMERS!F:F,0))</f>
        <v>The Equal Puppy Pub</v>
      </c>
      <c r="J567" t="str">
        <f>INDEX(CALC_CUSTOMERS!E:E,MATCH(CALC_ORDERS!G567,CALC_CUSTOMERS!F:F,0))</f>
        <v>LITTLE DELVING</v>
      </c>
      <c r="K567">
        <f>INDEX(Beer!C:C,MATCH(CALC_ORDERS!C567,Beer!B:B,0))</f>
        <v>0.9</v>
      </c>
      <c r="L567">
        <f t="shared" si="66"/>
        <v>11.700000000000001</v>
      </c>
      <c r="M567">
        <f t="shared" si="67"/>
        <v>0</v>
      </c>
      <c r="N567">
        <f t="shared" si="68"/>
        <v>11.700000000000001</v>
      </c>
      <c r="O567">
        <f t="shared" si="69"/>
        <v>7</v>
      </c>
      <c r="P567" t="str">
        <f t="shared" si="70"/>
        <v>T3</v>
      </c>
      <c r="Q567" t="str">
        <f t="shared" si="71"/>
        <v>M7</v>
      </c>
    </row>
    <row r="568" spans="1:17" x14ac:dyDescent="0.25">
      <c r="A568" t="str">
        <f>IF(Orders!A568="","",Orders!A568)</f>
        <v>Mme Pansy Labingi</v>
      </c>
      <c r="B568" s="4">
        <f>IF(Orders!B568="","",Orders!B568)</f>
        <v>390272</v>
      </c>
      <c r="C568" t="str">
        <f>IF(Orders!C568="","",Orders!C568)</f>
        <v>Old Speckled Hen</v>
      </c>
      <c r="D568">
        <f>IF(Orders!D568="","",Orders!D568)</f>
        <v>14</v>
      </c>
      <c r="E568" t="str">
        <f>IF(Orders!E568="","",Orders!E568)</f>
        <v/>
      </c>
      <c r="F568" t="str">
        <f t="shared" si="64"/>
        <v>Pansy Labingi</v>
      </c>
      <c r="G568" t="str">
        <f t="shared" si="65"/>
        <v>PansyLabingi</v>
      </c>
      <c r="H568">
        <f>COUNTIFS(CALC_CUSTOMERS!F:F,CALC_ORDERS!G568)</f>
        <v>1</v>
      </c>
      <c r="I568" t="str">
        <f>INDEX(CALC_CUSTOMERS!D:D,MATCH(CALC_ORDERS!G568,CALC_CUSTOMERS!F:F,0))</f>
        <v>The Clumsy City</v>
      </c>
      <c r="J568" t="str">
        <f>INDEX(CALC_CUSTOMERS!E:E,MATCH(CALC_ORDERS!G568,CALC_CUSTOMERS!F:F,0))</f>
        <v>THE HILL</v>
      </c>
      <c r="K568">
        <f>INDEX(Beer!C:C,MATCH(CALC_ORDERS!C568,Beer!B:B,0))</f>
        <v>1.1000000000000001</v>
      </c>
      <c r="L568">
        <f t="shared" si="66"/>
        <v>15.400000000000002</v>
      </c>
      <c r="M568">
        <f t="shared" si="67"/>
        <v>0</v>
      </c>
      <c r="N568">
        <f t="shared" si="68"/>
        <v>15.400000000000002</v>
      </c>
      <c r="O568">
        <f t="shared" si="69"/>
        <v>7</v>
      </c>
      <c r="P568" t="str">
        <f t="shared" si="70"/>
        <v>T3</v>
      </c>
      <c r="Q568" t="str">
        <f t="shared" si="71"/>
        <v>M7</v>
      </c>
    </row>
    <row r="569" spans="1:17" x14ac:dyDescent="0.25">
      <c r="A569" t="str">
        <f>IF(Orders!A569="","",Orders!A569)</f>
        <v>Mme May Hairyfoot</v>
      </c>
      <c r="B569" s="4">
        <f>IF(Orders!B569="","",Orders!B569)</f>
        <v>390273</v>
      </c>
      <c r="C569" t="str">
        <f>IF(Orders!C569="","",Orders!C569)</f>
        <v>Tennent's Super</v>
      </c>
      <c r="D569">
        <f>IF(Orders!D569="","",Orders!D569)</f>
        <v>18</v>
      </c>
      <c r="E569" t="str">
        <f>IF(Orders!E569="","",Orders!E569)</f>
        <v/>
      </c>
      <c r="F569" t="str">
        <f t="shared" si="64"/>
        <v>May Hairyfoot</v>
      </c>
      <c r="G569" t="str">
        <f t="shared" si="65"/>
        <v>MayHairyfoot</v>
      </c>
      <c r="H569">
        <f>COUNTIFS(CALC_CUSTOMERS!F:F,CALC_ORDERS!G569)</f>
        <v>1</v>
      </c>
      <c r="I569" t="str">
        <f>INDEX(CALC_CUSTOMERS!D:D,MATCH(CALC_ORDERS!G569,CALC_CUSTOMERS!F:F,0))</f>
        <v>The Yellow Spider Bar</v>
      </c>
      <c r="J569" t="str">
        <f>INDEX(CALC_CUSTOMERS!E:E,MATCH(CALC_ORDERS!G569,CALC_CUSTOMERS!F:F,0))</f>
        <v>STOCK</v>
      </c>
      <c r="K569">
        <f>INDEX(Beer!C:C,MATCH(CALC_ORDERS!C569,Beer!B:B,0))</f>
        <v>0.9</v>
      </c>
      <c r="L569">
        <f t="shared" si="66"/>
        <v>16.2</v>
      </c>
      <c r="M569">
        <f t="shared" si="67"/>
        <v>0</v>
      </c>
      <c r="N569">
        <f t="shared" si="68"/>
        <v>16.2</v>
      </c>
      <c r="O569">
        <f t="shared" si="69"/>
        <v>7</v>
      </c>
      <c r="P569" t="str">
        <f t="shared" si="70"/>
        <v>T3</v>
      </c>
      <c r="Q569" t="str">
        <f t="shared" si="71"/>
        <v>M7</v>
      </c>
    </row>
    <row r="570" spans="1:17" x14ac:dyDescent="0.25">
      <c r="A570" t="str">
        <f>IF(Orders!A570="","",Orders!A570)</f>
        <v>Mme Cheyenne Bophin</v>
      </c>
      <c r="B570" s="4">
        <f>IF(Orders!B570="","",Orders!B570)</f>
        <v>390273</v>
      </c>
      <c r="C570" t="str">
        <f>IF(Orders!C570="","",Orders!C570)</f>
        <v>Tennent's Super</v>
      </c>
      <c r="D570">
        <f>IF(Orders!D570="","",Orders!D570)</f>
        <v>9</v>
      </c>
      <c r="E570" t="str">
        <f>IF(Orders!E570="","",Orders!E570)</f>
        <v/>
      </c>
      <c r="F570" t="str">
        <f t="shared" si="64"/>
        <v>Cheyenne Bophin</v>
      </c>
      <c r="G570" t="str">
        <f t="shared" si="65"/>
        <v>CheyenneBophin</v>
      </c>
      <c r="H570">
        <f>COUNTIFS(CALC_CUSTOMERS!F:F,CALC_ORDERS!G570)</f>
        <v>1</v>
      </c>
      <c r="I570" t="str">
        <f>INDEX(CALC_CUSTOMERS!D:D,MATCH(CALC_ORDERS!G570,CALC_CUSTOMERS!F:F,0))</f>
        <v>The Obnoxious Bassoon Bar</v>
      </c>
      <c r="J570" t="str">
        <f>INDEX(CALC_CUSTOMERS!E:E,MATCH(CALC_ORDERS!G570,CALC_CUSTOMERS!F:F,0))</f>
        <v>BROKENBORINGS</v>
      </c>
      <c r="K570">
        <f>INDEX(Beer!C:C,MATCH(CALC_ORDERS!C570,Beer!B:B,0))</f>
        <v>0.9</v>
      </c>
      <c r="L570">
        <f t="shared" si="66"/>
        <v>8.1</v>
      </c>
      <c r="M570">
        <f t="shared" si="67"/>
        <v>0</v>
      </c>
      <c r="N570">
        <f t="shared" si="68"/>
        <v>8.1</v>
      </c>
      <c r="O570">
        <f t="shared" si="69"/>
        <v>7</v>
      </c>
      <c r="P570" t="str">
        <f t="shared" si="70"/>
        <v>T3</v>
      </c>
      <c r="Q570" t="str">
        <f t="shared" si="71"/>
        <v>M7</v>
      </c>
    </row>
    <row r="571" spans="1:17" x14ac:dyDescent="0.25">
      <c r="A571" t="str">
        <f>IF(Orders!A571="","",Orders!A571)</f>
        <v>Mr Evrard Burrows</v>
      </c>
      <c r="B571" s="4">
        <f>IF(Orders!B571="","",Orders!B571)</f>
        <v>390274</v>
      </c>
      <c r="C571" t="str">
        <f>IF(Orders!C571="","",Orders!C571)</f>
        <v>Old Speckled Hen</v>
      </c>
      <c r="D571">
        <f>IF(Orders!D571="","",Orders!D571)</f>
        <v>5</v>
      </c>
      <c r="E571" t="str">
        <f>IF(Orders!E571="","",Orders!E571)</f>
        <v/>
      </c>
      <c r="F571" t="str">
        <f t="shared" si="64"/>
        <v>Evrard Burrows</v>
      </c>
      <c r="G571" t="str">
        <f t="shared" si="65"/>
        <v>EvrardBurrows</v>
      </c>
      <c r="H571">
        <f>COUNTIFS(CALC_CUSTOMERS!F:F,CALC_ORDERS!G571)</f>
        <v>1</v>
      </c>
      <c r="I571" t="str">
        <f>INDEX(CALC_CUSTOMERS!D:D,MATCH(CALC_ORDERS!G571,CALC_CUSTOMERS!F:F,0))</f>
        <v>The Glorious Head Bar</v>
      </c>
      <c r="J571" t="str">
        <f>INDEX(CALC_CUSTOMERS!E:E,MATCH(CALC_ORDERS!G571,CALC_CUSTOMERS!F:F,0))</f>
        <v>SHIRE HOMESTEADS</v>
      </c>
      <c r="K571">
        <f>INDEX(Beer!C:C,MATCH(CALC_ORDERS!C571,Beer!B:B,0))</f>
        <v>1.1000000000000001</v>
      </c>
      <c r="L571">
        <f t="shared" si="66"/>
        <v>5.5</v>
      </c>
      <c r="M571">
        <f t="shared" si="67"/>
        <v>0</v>
      </c>
      <c r="N571">
        <f t="shared" si="68"/>
        <v>5.5</v>
      </c>
      <c r="O571">
        <f t="shared" si="69"/>
        <v>7</v>
      </c>
      <c r="P571" t="str">
        <f t="shared" si="70"/>
        <v>T3</v>
      </c>
      <c r="Q571" t="str">
        <f t="shared" si="71"/>
        <v>M7</v>
      </c>
    </row>
    <row r="572" spans="1:17" x14ac:dyDescent="0.25">
      <c r="A572" t="str">
        <f>IF(Orders!A572="","",Orders!A572)</f>
        <v>Mr Vigor Galbassi</v>
      </c>
      <c r="B572" s="4">
        <f>IF(Orders!B572="","",Orders!B572)</f>
        <v>390275</v>
      </c>
      <c r="C572" t="str">
        <f>IF(Orders!C572="","",Orders!C572)</f>
        <v>Draught Bass</v>
      </c>
      <c r="D572">
        <f>IF(Orders!D572="","",Orders!D572)</f>
        <v>11</v>
      </c>
      <c r="E572" t="str">
        <f>IF(Orders!E572="","",Orders!E572)</f>
        <v/>
      </c>
      <c r="F572" t="str">
        <f t="shared" si="64"/>
        <v>Vigor Galbassi</v>
      </c>
      <c r="G572" t="str">
        <f t="shared" si="65"/>
        <v>VigorGalbassi</v>
      </c>
      <c r="H572">
        <f>COUNTIFS(CALC_CUSTOMERS!F:F,CALC_ORDERS!G572)</f>
        <v>1</v>
      </c>
      <c r="I572" t="str">
        <f>INDEX(CALC_CUSTOMERS!D:D,MATCH(CALC_ORDERS!G572,CALC_CUSTOMERS!F:F,0))</f>
        <v>The Smiling Kangaroo Pub</v>
      </c>
      <c r="J572" t="str">
        <f>INDEX(CALC_CUSTOMERS!E:E,MATCH(CALC_ORDERS!G572,CALC_CUSTOMERS!F:F,0))</f>
        <v>LITTLE DELVING</v>
      </c>
      <c r="K572">
        <f>INDEX(Beer!C:C,MATCH(CALC_ORDERS!C572,Beer!B:B,0))</f>
        <v>1.2</v>
      </c>
      <c r="L572">
        <f t="shared" si="66"/>
        <v>13.2</v>
      </c>
      <c r="M572">
        <f t="shared" si="67"/>
        <v>0</v>
      </c>
      <c r="N572">
        <f t="shared" si="68"/>
        <v>13.2</v>
      </c>
      <c r="O572">
        <f t="shared" si="69"/>
        <v>7</v>
      </c>
      <c r="P572" t="str">
        <f t="shared" si="70"/>
        <v>T3</v>
      </c>
      <c r="Q572" t="str">
        <f t="shared" si="71"/>
        <v>M7</v>
      </c>
    </row>
    <row r="573" spans="1:17" x14ac:dyDescent="0.25">
      <c r="A573" t="str">
        <f>IF(Orders!A573="","",Orders!A573)</f>
        <v>Mr Longo Riverhopper</v>
      </c>
      <c r="B573" s="4">
        <f>IF(Orders!B573="","",Orders!B573)</f>
        <v>390275</v>
      </c>
      <c r="C573" t="str">
        <f>IF(Orders!C573="","",Orders!C573)</f>
        <v>Tennent's Lager</v>
      </c>
      <c r="D573">
        <f>IF(Orders!D573="","",Orders!D573)</f>
        <v>8</v>
      </c>
      <c r="E573" t="str">
        <f>IF(Orders!E573="","",Orders!E573)</f>
        <v/>
      </c>
      <c r="F573" t="str">
        <f t="shared" si="64"/>
        <v>Longo Riverhopper</v>
      </c>
      <c r="G573" t="str">
        <f t="shared" si="65"/>
        <v>LongoRiverhopper</v>
      </c>
      <c r="H573">
        <f>COUNTIFS(CALC_CUSTOMERS!F:F,CALC_ORDERS!G573)</f>
        <v>1</v>
      </c>
      <c r="I573" t="str">
        <f>INDEX(CALC_CUSTOMERS!D:D,MATCH(CALC_ORDERS!G573,CALC_CUSTOMERS!F:F,0))</f>
        <v>The Parallel Bongo Bar</v>
      </c>
      <c r="J573" t="str">
        <f>INDEX(CALC_CUSTOMERS!E:E,MATCH(CALC_ORDERS!G573,CALC_CUSTOMERS!F:F,0))</f>
        <v>TUCKBOROUGH</v>
      </c>
      <c r="K573">
        <f>INDEX(Beer!C:C,MATCH(CALC_ORDERS!C573,Beer!B:B,0))</f>
        <v>0.8</v>
      </c>
      <c r="L573">
        <f t="shared" si="66"/>
        <v>6.4</v>
      </c>
      <c r="M573">
        <f t="shared" si="67"/>
        <v>0</v>
      </c>
      <c r="N573">
        <f t="shared" si="68"/>
        <v>6.4</v>
      </c>
      <c r="O573">
        <f t="shared" si="69"/>
        <v>7</v>
      </c>
      <c r="P573" t="str">
        <f t="shared" si="70"/>
        <v>T3</v>
      </c>
      <c r="Q573" t="str">
        <f t="shared" si="71"/>
        <v>M7</v>
      </c>
    </row>
    <row r="574" spans="1:17" x14ac:dyDescent="0.25">
      <c r="A574" t="str">
        <f>IF(Orders!A574="","",Orders!A574)</f>
        <v>Mr Leodegar Pott</v>
      </c>
      <c r="B574" s="4">
        <f>IF(Orders!B574="","",Orders!B574)</f>
        <v>390275</v>
      </c>
      <c r="C574" t="str">
        <f>IF(Orders!C574="","",Orders!C574)</f>
        <v>Newcastle Brown Ale</v>
      </c>
      <c r="D574">
        <f>IF(Orders!D574="","",Orders!D574)</f>
        <v>10</v>
      </c>
      <c r="E574" t="str">
        <f>IF(Orders!E574="","",Orders!E574)</f>
        <v/>
      </c>
      <c r="F574" t="str">
        <f t="shared" si="64"/>
        <v>Leodegar Pott</v>
      </c>
      <c r="G574" t="str">
        <f t="shared" si="65"/>
        <v>LeodegarPott</v>
      </c>
      <c r="H574">
        <f>COUNTIFS(CALC_CUSTOMERS!F:F,CALC_ORDERS!G574)</f>
        <v>1</v>
      </c>
      <c r="I574" t="str">
        <f>INDEX(CALC_CUSTOMERS!D:D,MATCH(CALC_ORDERS!G574,CALC_CUSTOMERS!F:F,0))</f>
        <v>The Dapper Tomato Tavern</v>
      </c>
      <c r="J574" t="str">
        <f>INDEX(CALC_CUSTOMERS!E:E,MATCH(CALC_ORDERS!G574,CALC_CUSTOMERS!F:F,0))</f>
        <v>GREEN HILL COUNTRY</v>
      </c>
      <c r="K574">
        <f>INDEX(Beer!C:C,MATCH(CALC_ORDERS!C574,Beer!B:B,0))</f>
        <v>1</v>
      </c>
      <c r="L574">
        <f t="shared" si="66"/>
        <v>10</v>
      </c>
      <c r="M574">
        <f t="shared" si="67"/>
        <v>0</v>
      </c>
      <c r="N574">
        <f t="shared" si="68"/>
        <v>10</v>
      </c>
      <c r="O574">
        <f t="shared" si="69"/>
        <v>7</v>
      </c>
      <c r="P574" t="str">
        <f t="shared" si="70"/>
        <v>T3</v>
      </c>
      <c r="Q574" t="str">
        <f t="shared" si="71"/>
        <v>M7</v>
      </c>
    </row>
    <row r="575" spans="1:17" x14ac:dyDescent="0.25">
      <c r="A575" t="str">
        <f>IF(Orders!A575="","",Orders!A575)</f>
        <v>Mr Warmann Heathertoes</v>
      </c>
      <c r="B575" s="4">
        <f>IF(Orders!B575="","",Orders!B575)</f>
        <v>390276</v>
      </c>
      <c r="C575" t="str">
        <f>IF(Orders!C575="","",Orders!C575)</f>
        <v>Foster's Lager</v>
      </c>
      <c r="D575">
        <f>IF(Orders!D575="","",Orders!D575)</f>
        <v>14</v>
      </c>
      <c r="E575" t="str">
        <f>IF(Orders!E575="","",Orders!E575)</f>
        <v/>
      </c>
      <c r="F575" t="str">
        <f t="shared" si="64"/>
        <v>Warmann Heathertoes</v>
      </c>
      <c r="G575" t="str">
        <f t="shared" si="65"/>
        <v>WarmannHeathertoes</v>
      </c>
      <c r="H575">
        <f>COUNTIFS(CALC_CUSTOMERS!F:F,CALC_ORDERS!G575)</f>
        <v>1</v>
      </c>
      <c r="I575" t="str">
        <f>INDEX(CALC_CUSTOMERS!D:D,MATCH(CALC_ORDERS!G575,CALC_CUSTOMERS!F:F,0))</f>
        <v>The Wandering Hamster Inn</v>
      </c>
      <c r="J575" t="str">
        <f>INDEX(CALC_CUSTOMERS!E:E,MATCH(CALC_ORDERS!G575,CALC_CUSTOMERS!F:F,0))</f>
        <v>TUCKBOROUGH</v>
      </c>
      <c r="K575">
        <f>INDEX(Beer!C:C,MATCH(CALC_ORDERS!C575,Beer!B:B,0))</f>
        <v>0.7</v>
      </c>
      <c r="L575">
        <f t="shared" si="66"/>
        <v>9.7999999999999989</v>
      </c>
      <c r="M575">
        <f t="shared" si="67"/>
        <v>0</v>
      </c>
      <c r="N575">
        <f t="shared" si="68"/>
        <v>9.7999999999999989</v>
      </c>
      <c r="O575">
        <f t="shared" si="69"/>
        <v>7</v>
      </c>
      <c r="P575" t="str">
        <f t="shared" si="70"/>
        <v>T3</v>
      </c>
      <c r="Q575" t="str">
        <f t="shared" si="71"/>
        <v>M7</v>
      </c>
    </row>
    <row r="576" spans="1:17" x14ac:dyDescent="0.25">
      <c r="A576" t="str">
        <f>IF(Orders!A576="","",Orders!A576)</f>
        <v>Mr Einhard Tinyfoot</v>
      </c>
      <c r="B576" s="4">
        <f>IF(Orders!B576="","",Orders!B576)</f>
        <v>390276</v>
      </c>
      <c r="C576" t="str">
        <f>IF(Orders!C576="","",Orders!C576)</f>
        <v>Draught Bass</v>
      </c>
      <c r="D576">
        <f>IF(Orders!D576="","",Orders!D576)</f>
        <v>11</v>
      </c>
      <c r="E576" t="str">
        <f>IF(Orders!E576="","",Orders!E576)</f>
        <v/>
      </c>
      <c r="F576" t="str">
        <f t="shared" si="64"/>
        <v>Einhard Tinyfoot</v>
      </c>
      <c r="G576" t="str">
        <f t="shared" si="65"/>
        <v>EinhardTinyfoot</v>
      </c>
      <c r="H576">
        <f>COUNTIFS(CALC_CUSTOMERS!F:F,CALC_ORDERS!G576)</f>
        <v>1</v>
      </c>
      <c r="I576" t="str">
        <f>INDEX(CALC_CUSTOMERS!D:D,MATCH(CALC_ORDERS!G576,CALC_CUSTOMERS!F:F,0))</f>
        <v>The Flashy Bells Bar</v>
      </c>
      <c r="J576" t="str">
        <f>INDEX(CALC_CUSTOMERS!E:E,MATCH(CALC_ORDERS!G576,CALC_CUSTOMERS!F:F,0))</f>
        <v>TUCKBOROUGH</v>
      </c>
      <c r="K576">
        <f>INDEX(Beer!C:C,MATCH(CALC_ORDERS!C576,Beer!B:B,0))</f>
        <v>1.2</v>
      </c>
      <c r="L576">
        <f t="shared" si="66"/>
        <v>13.2</v>
      </c>
      <c r="M576">
        <f t="shared" si="67"/>
        <v>0</v>
      </c>
      <c r="N576">
        <f t="shared" si="68"/>
        <v>13.2</v>
      </c>
      <c r="O576">
        <f t="shared" si="69"/>
        <v>7</v>
      </c>
      <c r="P576" t="str">
        <f t="shared" si="70"/>
        <v>T3</v>
      </c>
      <c r="Q576" t="str">
        <f t="shared" si="71"/>
        <v>M7</v>
      </c>
    </row>
    <row r="577" spans="1:17" x14ac:dyDescent="0.25">
      <c r="A577" t="str">
        <f>IF(Orders!A577="","",Orders!A577)</f>
        <v>Mme Bellisima Cutton</v>
      </c>
      <c r="B577" s="4">
        <f>IF(Orders!B577="","",Orders!B577)</f>
        <v>390276</v>
      </c>
      <c r="C577" t="str">
        <f>IF(Orders!C577="","",Orders!C577)</f>
        <v>Mackeson Stout</v>
      </c>
      <c r="D577">
        <f>IF(Orders!D577="","",Orders!D577)</f>
        <v>1</v>
      </c>
      <c r="E577" t="str">
        <f>IF(Orders!E577="","",Orders!E577)</f>
        <v/>
      </c>
      <c r="F577" t="str">
        <f t="shared" si="64"/>
        <v>Bellisima Cutton</v>
      </c>
      <c r="G577" t="str">
        <f t="shared" si="65"/>
        <v>BellisimaCutton</v>
      </c>
      <c r="H577">
        <f>COUNTIFS(CALC_CUSTOMERS!F:F,CALC_ORDERS!G577)</f>
        <v>1</v>
      </c>
      <c r="I577" t="str">
        <f>INDEX(CALC_CUSTOMERS!D:D,MATCH(CALC_ORDERS!G577,CALC_CUSTOMERS!F:F,0))</f>
        <v>The Whispering Gang Tavern</v>
      </c>
      <c r="J577" t="str">
        <f>INDEX(CALC_CUSTOMERS!E:E,MATCH(CALC_ORDERS!G577,CALC_CUSTOMERS!F:F,0))</f>
        <v>TUCKBOROUGH</v>
      </c>
      <c r="K577">
        <f>INDEX(Beer!C:C,MATCH(CALC_ORDERS!C577,Beer!B:B,0))</f>
        <v>1.5</v>
      </c>
      <c r="L577">
        <f t="shared" si="66"/>
        <v>1.5</v>
      </c>
      <c r="M577">
        <f t="shared" si="67"/>
        <v>0</v>
      </c>
      <c r="N577">
        <f t="shared" si="68"/>
        <v>1.5</v>
      </c>
      <c r="O577">
        <f t="shared" si="69"/>
        <v>7</v>
      </c>
      <c r="P577" t="str">
        <f t="shared" si="70"/>
        <v>T3</v>
      </c>
      <c r="Q577" t="str">
        <f t="shared" si="71"/>
        <v>M7</v>
      </c>
    </row>
    <row r="578" spans="1:17" x14ac:dyDescent="0.25">
      <c r="A578" t="str">
        <f>IF(Orders!A578="","",Orders!A578)</f>
        <v>Mme Ruothilde Boulderhill</v>
      </c>
      <c r="B578" s="4">
        <f>IF(Orders!B578="","",Orders!B578)</f>
        <v>390276</v>
      </c>
      <c r="C578" t="str">
        <f>IF(Orders!C578="","",Orders!C578)</f>
        <v>Boddingtons Bitter</v>
      </c>
      <c r="D578">
        <f>IF(Orders!D578="","",Orders!D578)</f>
        <v>1</v>
      </c>
      <c r="E578" t="str">
        <f>IF(Orders!E578="","",Orders!E578)</f>
        <v/>
      </c>
      <c r="F578" t="str">
        <f t="shared" si="64"/>
        <v>Ruothilde Boulderhill</v>
      </c>
      <c r="G578" t="str">
        <f t="shared" si="65"/>
        <v>RuothildeBoulderhill</v>
      </c>
      <c r="H578">
        <f>COUNTIFS(CALC_CUSTOMERS!F:F,CALC_ORDERS!G578)</f>
        <v>1</v>
      </c>
      <c r="I578" t="str">
        <f>INDEX(CALC_CUSTOMERS!D:D,MATCH(CALC_ORDERS!G578,CALC_CUSTOMERS!F:F,0))</f>
        <v>The Careless Palm Bar</v>
      </c>
      <c r="J578" t="str">
        <f>INDEX(CALC_CUSTOMERS!E:E,MATCH(CALC_ORDERS!G578,CALC_CUSTOMERS!F:F,0))</f>
        <v>LITTLE DELVING</v>
      </c>
      <c r="K578">
        <f>INDEX(Beer!C:C,MATCH(CALC_ORDERS!C578,Beer!B:B,0))</f>
        <v>0.8</v>
      </c>
      <c r="L578">
        <f t="shared" si="66"/>
        <v>0.8</v>
      </c>
      <c r="M578">
        <f t="shared" si="67"/>
        <v>0</v>
      </c>
      <c r="N578">
        <f t="shared" si="68"/>
        <v>0.8</v>
      </c>
      <c r="O578">
        <f t="shared" si="69"/>
        <v>7</v>
      </c>
      <c r="P578" t="str">
        <f t="shared" si="70"/>
        <v>T3</v>
      </c>
      <c r="Q578" t="str">
        <f t="shared" si="71"/>
        <v>M7</v>
      </c>
    </row>
    <row r="579" spans="1:17" x14ac:dyDescent="0.25">
      <c r="A579" t="str">
        <f>IF(Orders!A579="","",Orders!A579)</f>
        <v>Mme Ginelle Tunnelly</v>
      </c>
      <c r="B579" s="4">
        <f>IF(Orders!B579="","",Orders!B579)</f>
        <v>390276</v>
      </c>
      <c r="C579" t="str">
        <f>IF(Orders!C579="","",Orders!C579)</f>
        <v>Tennent's Lager</v>
      </c>
      <c r="D579">
        <f>IF(Orders!D579="","",Orders!D579)</f>
        <v>17</v>
      </c>
      <c r="E579" t="str">
        <f>IF(Orders!E579="","",Orders!E579)</f>
        <v/>
      </c>
      <c r="F579" t="str">
        <f t="shared" ref="F579:F642" si="72">IF(LEFT(A579,2)="Mr",MID(A579,4,LEN(A579)-3),
IF(LEFT(A579,3)="Mme",MID(A579,5,LEN(A579)-4),
IF(LEFT(A579,4)="Mlle",MID(A579,6,LEN(A579)-5),"")))</f>
        <v>Ginelle Tunnelly</v>
      </c>
      <c r="G579" t="str">
        <f t="shared" ref="G579:G642" si="73">SUBSTITUTE(SUBSTITUTE(SUBSTITUTE(SUBSTITUTE(SUBSTITUTE(SUBSTITUTE(F579," ",""),"-",""),"é","e"),"ü","u"),"ï","i"),"è","e")</f>
        <v>GinelleTunnelly</v>
      </c>
      <c r="H579">
        <f>COUNTIFS(CALC_CUSTOMERS!F:F,CALC_ORDERS!G579)</f>
        <v>1</v>
      </c>
      <c r="I579" t="str">
        <f>INDEX(CALC_CUSTOMERS!D:D,MATCH(CALC_ORDERS!G579,CALC_CUSTOMERS!F:F,0))</f>
        <v>The Even Branch</v>
      </c>
      <c r="J579" t="str">
        <f>INDEX(CALC_CUSTOMERS!E:E,MATCH(CALC_ORDERS!G579,CALC_CUSTOMERS!F:F,0))</f>
        <v>SHIRE HOMESTEADS</v>
      </c>
      <c r="K579">
        <f>INDEX(Beer!C:C,MATCH(CALC_ORDERS!C579,Beer!B:B,0))</f>
        <v>0.8</v>
      </c>
      <c r="L579">
        <f t="shared" ref="L579:L642" si="74">K579*D579</f>
        <v>13.600000000000001</v>
      </c>
      <c r="M579">
        <f t="shared" ref="M579:M642" si="75">IF(E579="",0,E579*L579)</f>
        <v>0</v>
      </c>
      <c r="N579">
        <f t="shared" ref="N579:N642" si="76">L579-M579</f>
        <v>13.600000000000001</v>
      </c>
      <c r="O579">
        <f t="shared" ref="O579:O642" si="77">MONTH(B579)</f>
        <v>7</v>
      </c>
      <c r="P579" t="str">
        <f t="shared" ref="P579:P642" si="78">IF(AND(O579&gt;0,O579&lt;4),"T1",
IF(AND(O579&gt;3,O579&lt;7),"T2",
IF(AND(O579&gt;6,O579&lt;10),"T3",
IF(AND(O579&gt;9,O579&lt;13),"T4","erreur"))))</f>
        <v>T3</v>
      </c>
      <c r="Q579" t="str">
        <f t="shared" ref="Q579:Q642" si="79">"M"&amp;O579</f>
        <v>M7</v>
      </c>
    </row>
    <row r="580" spans="1:17" x14ac:dyDescent="0.25">
      <c r="A580" t="str">
        <f>IF(Orders!A580="","",Orders!A580)</f>
        <v>Mr Theudebert Burrows</v>
      </c>
      <c r="B580" s="4">
        <f>IF(Orders!B580="","",Orders!B580)</f>
        <v>390276</v>
      </c>
      <c r="C580" t="str">
        <f>IF(Orders!C580="","",Orders!C580)</f>
        <v>Foster's Lager</v>
      </c>
      <c r="D580">
        <f>IF(Orders!D580="","",Orders!D580)</f>
        <v>2</v>
      </c>
      <c r="E580" t="str">
        <f>IF(Orders!E580="","",Orders!E580)</f>
        <v/>
      </c>
      <c r="F580" t="str">
        <f t="shared" si="72"/>
        <v>Theudebert Burrows</v>
      </c>
      <c r="G580" t="str">
        <f t="shared" si="73"/>
        <v>TheudebertBurrows</v>
      </c>
      <c r="H580">
        <f>COUNTIFS(CALC_CUSTOMERS!F:F,CALC_ORDERS!G580)</f>
        <v>1</v>
      </c>
      <c r="I580" t="str">
        <f>INDEX(CALC_CUSTOMERS!D:D,MATCH(CALC_ORDERS!G580,CALC_CUSTOMERS!F:F,0))</f>
        <v>The Opposite Pearl Tavern</v>
      </c>
      <c r="J580" t="str">
        <f>INDEX(CALC_CUSTOMERS!E:E,MATCH(CALC_ORDERS!G580,CALC_CUSTOMERS!F:F,0))</f>
        <v>HOBBITTON</v>
      </c>
      <c r="K580">
        <f>INDEX(Beer!C:C,MATCH(CALC_ORDERS!C580,Beer!B:B,0))</f>
        <v>0.7</v>
      </c>
      <c r="L580">
        <f t="shared" si="74"/>
        <v>1.4</v>
      </c>
      <c r="M580">
        <f t="shared" si="75"/>
        <v>0</v>
      </c>
      <c r="N580">
        <f t="shared" si="76"/>
        <v>1.4</v>
      </c>
      <c r="O580">
        <f t="shared" si="77"/>
        <v>7</v>
      </c>
      <c r="P580" t="str">
        <f t="shared" si="78"/>
        <v>T3</v>
      </c>
      <c r="Q580" t="str">
        <f t="shared" si="79"/>
        <v>M7</v>
      </c>
    </row>
    <row r="581" spans="1:17" x14ac:dyDescent="0.25">
      <c r="A581" t="str">
        <f>IF(Orders!A581="","",Orders!A581)</f>
        <v>Mme Savannah Gaukrogers</v>
      </c>
      <c r="B581" s="4">
        <f>IF(Orders!B581="","",Orders!B581)</f>
        <v>390276</v>
      </c>
      <c r="C581" t="str">
        <f>IF(Orders!C581="","",Orders!C581)</f>
        <v>Draught Bass</v>
      </c>
      <c r="D581">
        <f>IF(Orders!D581="","",Orders!D581)</f>
        <v>11</v>
      </c>
      <c r="E581" t="str">
        <f>IF(Orders!E581="","",Orders!E581)</f>
        <v/>
      </c>
      <c r="F581" t="str">
        <f t="shared" si="72"/>
        <v>Savannah Gaukrogers</v>
      </c>
      <c r="G581" t="str">
        <f t="shared" si="73"/>
        <v>SavannahGaukrogers</v>
      </c>
      <c r="H581">
        <f>COUNTIFS(CALC_CUSTOMERS!F:F,CALC_ORDERS!G581)</f>
        <v>1</v>
      </c>
      <c r="I581" t="str">
        <f>INDEX(CALC_CUSTOMERS!D:D,MATCH(CALC_ORDERS!G581,CALC_CUSTOMERS!F:F,0))</f>
        <v>The Sudden Cliff Inn</v>
      </c>
      <c r="J581" t="str">
        <f>INDEX(CALC_CUSTOMERS!E:E,MATCH(CALC_ORDERS!G581,CALC_CUSTOMERS!F:F,0))</f>
        <v>STOCK</v>
      </c>
      <c r="K581">
        <f>INDEX(Beer!C:C,MATCH(CALC_ORDERS!C581,Beer!B:B,0))</f>
        <v>1.2</v>
      </c>
      <c r="L581">
        <f t="shared" si="74"/>
        <v>13.2</v>
      </c>
      <c r="M581">
        <f t="shared" si="75"/>
        <v>0</v>
      </c>
      <c r="N581">
        <f t="shared" si="76"/>
        <v>13.2</v>
      </c>
      <c r="O581">
        <f t="shared" si="77"/>
        <v>7</v>
      </c>
      <c r="P581" t="str">
        <f t="shared" si="78"/>
        <v>T3</v>
      </c>
      <c r="Q581" t="str">
        <f t="shared" si="79"/>
        <v>M7</v>
      </c>
    </row>
    <row r="582" spans="1:17" x14ac:dyDescent="0.25">
      <c r="A582" t="str">
        <f>IF(Orders!A582="","",Orders!A582)</f>
        <v>Mme Tiffany Brown</v>
      </c>
      <c r="B582" s="4">
        <f>IF(Orders!B582="","",Orders!B582)</f>
        <v>390277</v>
      </c>
      <c r="C582" t="str">
        <f>IF(Orders!C582="","",Orders!C582)</f>
        <v>McEwan's</v>
      </c>
      <c r="D582">
        <f>IF(Orders!D582="","",Orders!D582)</f>
        <v>2</v>
      </c>
      <c r="E582" t="str">
        <f>IF(Orders!E582="","",Orders!E582)</f>
        <v/>
      </c>
      <c r="F582" t="str">
        <f t="shared" si="72"/>
        <v>Tiffany Brown</v>
      </c>
      <c r="G582" t="str">
        <f t="shared" si="73"/>
        <v>TiffanyBrown</v>
      </c>
      <c r="H582">
        <f>COUNTIFS(CALC_CUSTOMERS!F:F,CALC_ORDERS!G582)</f>
        <v>1</v>
      </c>
      <c r="I582" t="str">
        <f>INDEX(CALC_CUSTOMERS!D:D,MATCH(CALC_ORDERS!G582,CALC_CUSTOMERS!F:F,0))</f>
        <v>The Blushing Dragon Tavern</v>
      </c>
      <c r="J582" t="str">
        <f>INDEX(CALC_CUSTOMERS!E:E,MATCH(CALC_ORDERS!G582,CALC_CUSTOMERS!F:F,0))</f>
        <v>HOBBITTON</v>
      </c>
      <c r="K582">
        <f>INDEX(Beer!C:C,MATCH(CALC_ORDERS!C582,Beer!B:B,0))</f>
        <v>1</v>
      </c>
      <c r="L582">
        <f t="shared" si="74"/>
        <v>2</v>
      </c>
      <c r="M582">
        <f t="shared" si="75"/>
        <v>0</v>
      </c>
      <c r="N582">
        <f t="shared" si="76"/>
        <v>2</v>
      </c>
      <c r="O582">
        <f t="shared" si="77"/>
        <v>7</v>
      </c>
      <c r="P582" t="str">
        <f t="shared" si="78"/>
        <v>T3</v>
      </c>
      <c r="Q582" t="str">
        <f t="shared" si="79"/>
        <v>M7</v>
      </c>
    </row>
    <row r="583" spans="1:17" x14ac:dyDescent="0.25">
      <c r="A583" t="str">
        <f>IF(Orders!A583="","",Orders!A583)</f>
        <v>Mme Theudelinde Fallohide</v>
      </c>
      <c r="B583" s="4">
        <f>IF(Orders!B583="","",Orders!B583)</f>
        <v>390278</v>
      </c>
      <c r="C583" t="str">
        <f>IF(Orders!C583="","",Orders!C583)</f>
        <v>Mackeson Stout</v>
      </c>
      <c r="D583">
        <f>IF(Orders!D583="","",Orders!D583)</f>
        <v>2</v>
      </c>
      <c r="E583" t="str">
        <f>IF(Orders!E583="","",Orders!E583)</f>
        <v/>
      </c>
      <c r="F583" t="str">
        <f t="shared" si="72"/>
        <v>Theudelinde Fallohide</v>
      </c>
      <c r="G583" t="str">
        <f t="shared" si="73"/>
        <v>TheudelindeFallohide</v>
      </c>
      <c r="H583">
        <f>COUNTIFS(CALC_CUSTOMERS!F:F,CALC_ORDERS!G583)</f>
        <v>1</v>
      </c>
      <c r="I583" t="str">
        <f>INDEX(CALC_CUSTOMERS!D:D,MATCH(CALC_ORDERS!G583,CALC_CUSTOMERS!F:F,0))</f>
        <v>The Fiery Steed Pub</v>
      </c>
      <c r="J583" t="str">
        <f>INDEX(CALC_CUSTOMERS!E:E,MATCH(CALC_ORDERS!G583,CALC_CUSTOMERS!F:F,0))</f>
        <v>SHIRE HOMESTEADS</v>
      </c>
      <c r="K583">
        <f>INDEX(Beer!C:C,MATCH(CALC_ORDERS!C583,Beer!B:B,0))</f>
        <v>1.5</v>
      </c>
      <c r="L583">
        <f t="shared" si="74"/>
        <v>3</v>
      </c>
      <c r="M583">
        <f t="shared" si="75"/>
        <v>0</v>
      </c>
      <c r="N583">
        <f t="shared" si="76"/>
        <v>3</v>
      </c>
      <c r="O583">
        <f t="shared" si="77"/>
        <v>7</v>
      </c>
      <c r="P583" t="str">
        <f t="shared" si="78"/>
        <v>T3</v>
      </c>
      <c r="Q583" t="str">
        <f t="shared" si="79"/>
        <v>M7</v>
      </c>
    </row>
    <row r="584" spans="1:17" x14ac:dyDescent="0.25">
      <c r="A584" t="str">
        <f>IF(Orders!A584="","",Orders!A584)</f>
        <v>Mr Odo Proudfoot</v>
      </c>
      <c r="B584" s="4">
        <f>IF(Orders!B584="","",Orders!B584)</f>
        <v>390278</v>
      </c>
      <c r="C584" t="str">
        <f>IF(Orders!C584="","",Orders!C584)</f>
        <v>Newcastle Brown Ale</v>
      </c>
      <c r="D584">
        <f>IF(Orders!D584="","",Orders!D584)</f>
        <v>13</v>
      </c>
      <c r="E584" t="str">
        <f>IF(Orders!E584="","",Orders!E584)</f>
        <v/>
      </c>
      <c r="F584" t="str">
        <f t="shared" si="72"/>
        <v>Odo Proudfoot</v>
      </c>
      <c r="G584" t="str">
        <f t="shared" si="73"/>
        <v>OdoProudfoot</v>
      </c>
      <c r="H584">
        <f>COUNTIFS(CALC_CUSTOMERS!F:F,CALC_ORDERS!G584)</f>
        <v>1</v>
      </c>
      <c r="I584" t="str">
        <f>INDEX(CALC_CUSTOMERS!D:D,MATCH(CALC_ORDERS!G584,CALC_CUSTOMERS!F:F,0))</f>
        <v>The Fine Toad Pub</v>
      </c>
      <c r="J584" t="str">
        <f>INDEX(CALC_CUSTOMERS!E:E,MATCH(CALC_ORDERS!G584,CALC_CUSTOMERS!F:F,0))</f>
        <v>GREENFIELDS</v>
      </c>
      <c r="K584">
        <f>INDEX(Beer!C:C,MATCH(CALC_ORDERS!C584,Beer!B:B,0))</f>
        <v>1</v>
      </c>
      <c r="L584">
        <f t="shared" si="74"/>
        <v>13</v>
      </c>
      <c r="M584">
        <f t="shared" si="75"/>
        <v>0</v>
      </c>
      <c r="N584">
        <f t="shared" si="76"/>
        <v>13</v>
      </c>
      <c r="O584">
        <f t="shared" si="77"/>
        <v>7</v>
      </c>
      <c r="P584" t="str">
        <f t="shared" si="78"/>
        <v>T3</v>
      </c>
      <c r="Q584" t="str">
        <f t="shared" si="79"/>
        <v>M7</v>
      </c>
    </row>
    <row r="585" spans="1:17" x14ac:dyDescent="0.25">
      <c r="A585" t="str">
        <f>IF(Orders!A585="","",Orders!A585)</f>
        <v>Mr Philibert Proudmead</v>
      </c>
      <c r="B585" s="4">
        <f>IF(Orders!B585="","",Orders!B585)</f>
        <v>390278</v>
      </c>
      <c r="C585" t="str">
        <f>IF(Orders!C585="","",Orders!C585)</f>
        <v>Draught Bass</v>
      </c>
      <c r="D585">
        <f>IF(Orders!D585="","",Orders!D585)</f>
        <v>7</v>
      </c>
      <c r="E585" t="str">
        <f>IF(Orders!E585="","",Orders!E585)</f>
        <v/>
      </c>
      <c r="F585" t="str">
        <f t="shared" si="72"/>
        <v>Philibert Proudmead</v>
      </c>
      <c r="G585" t="str">
        <f t="shared" si="73"/>
        <v>PhilibertProudmead</v>
      </c>
      <c r="H585">
        <f>COUNTIFS(CALC_CUSTOMERS!F:F,CALC_ORDERS!G585)</f>
        <v>1</v>
      </c>
      <c r="I585" t="str">
        <f>INDEX(CALC_CUSTOMERS!D:D,MATCH(CALC_ORDERS!G585,CALC_CUSTOMERS!F:F,0))</f>
        <v>The Bored Puppy Tavern</v>
      </c>
      <c r="J585" t="str">
        <f>INDEX(CALC_CUSTOMERS!E:E,MATCH(CALC_ORDERS!G585,CALC_CUSTOMERS!F:F,0))</f>
        <v>HOBBITTON</v>
      </c>
      <c r="K585">
        <f>INDEX(Beer!C:C,MATCH(CALC_ORDERS!C585,Beer!B:B,0))</f>
        <v>1.2</v>
      </c>
      <c r="L585">
        <f t="shared" si="74"/>
        <v>8.4</v>
      </c>
      <c r="M585">
        <f t="shared" si="75"/>
        <v>0</v>
      </c>
      <c r="N585">
        <f t="shared" si="76"/>
        <v>8.4</v>
      </c>
      <c r="O585">
        <f t="shared" si="77"/>
        <v>7</v>
      </c>
      <c r="P585" t="str">
        <f t="shared" si="78"/>
        <v>T3</v>
      </c>
      <c r="Q585" t="str">
        <f t="shared" si="79"/>
        <v>M7</v>
      </c>
    </row>
    <row r="586" spans="1:17" x14ac:dyDescent="0.25">
      <c r="A586" t="str">
        <f>IF(Orders!A586="","",Orders!A586)</f>
        <v>Mlle Darby Sandheaver</v>
      </c>
      <c r="B586" s="4">
        <f>IF(Orders!B586="","",Orders!B586)</f>
        <v>390279</v>
      </c>
      <c r="C586" t="str">
        <f>IF(Orders!C586="","",Orders!C586)</f>
        <v>Hofmeister Lager</v>
      </c>
      <c r="D586">
        <f>IF(Orders!D586="","",Orders!D586)</f>
        <v>5</v>
      </c>
      <c r="E586" t="str">
        <f>IF(Orders!E586="","",Orders!E586)</f>
        <v/>
      </c>
      <c r="F586" t="str">
        <f t="shared" si="72"/>
        <v>Darby Sandheaver</v>
      </c>
      <c r="G586" t="str">
        <f t="shared" si="73"/>
        <v>DarbySandheaver</v>
      </c>
      <c r="H586">
        <f>COUNTIFS(CALC_CUSTOMERS!F:F,CALC_ORDERS!G586)</f>
        <v>1</v>
      </c>
      <c r="I586" t="str">
        <f>INDEX(CALC_CUSTOMERS!D:D,MATCH(CALC_ORDERS!G586,CALC_CUSTOMERS!F:F,0))</f>
        <v>The Infamous Jester Tavern</v>
      </c>
      <c r="J586" t="str">
        <f>INDEX(CALC_CUSTOMERS!E:E,MATCH(CALC_ORDERS!G586,CALC_CUSTOMERS!F:F,0))</f>
        <v>BUCKLAND</v>
      </c>
      <c r="K586">
        <f>INDEX(Beer!C:C,MATCH(CALC_ORDERS!C586,Beer!B:B,0))</f>
        <v>1</v>
      </c>
      <c r="L586">
        <f t="shared" si="74"/>
        <v>5</v>
      </c>
      <c r="M586">
        <f t="shared" si="75"/>
        <v>0</v>
      </c>
      <c r="N586">
        <f t="shared" si="76"/>
        <v>5</v>
      </c>
      <c r="O586">
        <f t="shared" si="77"/>
        <v>7</v>
      </c>
      <c r="P586" t="str">
        <f t="shared" si="78"/>
        <v>T3</v>
      </c>
      <c r="Q586" t="str">
        <f t="shared" si="79"/>
        <v>M7</v>
      </c>
    </row>
    <row r="587" spans="1:17" x14ac:dyDescent="0.25">
      <c r="A587" t="str">
        <f>IF(Orders!A587="","",Orders!A587)</f>
        <v>Mr Cheldric Brandybuck</v>
      </c>
      <c r="B587" s="4">
        <f>IF(Orders!B587="","",Orders!B587)</f>
        <v>390279</v>
      </c>
      <c r="C587" t="str">
        <f>IF(Orders!C587="","",Orders!C587)</f>
        <v>Mackeson Stout</v>
      </c>
      <c r="D587">
        <f>IF(Orders!D587="","",Orders!D587)</f>
        <v>15</v>
      </c>
      <c r="E587" t="str">
        <f>IF(Orders!E587="","",Orders!E587)</f>
        <v/>
      </c>
      <c r="F587" t="str">
        <f t="shared" si="72"/>
        <v>Cheldric Brandybuck</v>
      </c>
      <c r="G587" t="str">
        <f t="shared" si="73"/>
        <v>CheldricBrandybuck</v>
      </c>
      <c r="H587">
        <f>COUNTIFS(CALC_CUSTOMERS!F:F,CALC_ORDERS!G587)</f>
        <v>1</v>
      </c>
      <c r="I587" t="str">
        <f>INDEX(CALC_CUSTOMERS!D:D,MATCH(CALC_ORDERS!G587,CALC_CUSTOMERS!F:F,0))</f>
        <v>The Scary Saxophone Bar</v>
      </c>
      <c r="J587" t="str">
        <f>INDEX(CALC_CUSTOMERS!E:E,MATCH(CALC_ORDERS!G587,CALC_CUSTOMERS!F:F,0))</f>
        <v>THE HILL</v>
      </c>
      <c r="K587">
        <f>INDEX(Beer!C:C,MATCH(CALC_ORDERS!C587,Beer!B:B,0))</f>
        <v>1.5</v>
      </c>
      <c r="L587">
        <f t="shared" si="74"/>
        <v>22.5</v>
      </c>
      <c r="M587">
        <f t="shared" si="75"/>
        <v>0</v>
      </c>
      <c r="N587">
        <f t="shared" si="76"/>
        <v>22.5</v>
      </c>
      <c r="O587">
        <f t="shared" si="77"/>
        <v>7</v>
      </c>
      <c r="P587" t="str">
        <f t="shared" si="78"/>
        <v>T3</v>
      </c>
      <c r="Q587" t="str">
        <f t="shared" si="79"/>
        <v>M7</v>
      </c>
    </row>
    <row r="588" spans="1:17" x14ac:dyDescent="0.25">
      <c r="A588" t="str">
        <f>IF(Orders!A588="","",Orders!A588)</f>
        <v>Mlle Taryn Langham</v>
      </c>
      <c r="B588" s="4">
        <f>IF(Orders!B588="","",Orders!B588)</f>
        <v>390280</v>
      </c>
      <c r="C588" t="str">
        <f>IF(Orders!C588="","",Orders!C588)</f>
        <v>Foster's Lager</v>
      </c>
      <c r="D588">
        <f>IF(Orders!D588="","",Orders!D588)</f>
        <v>2</v>
      </c>
      <c r="E588" t="str">
        <f>IF(Orders!E588="","",Orders!E588)</f>
        <v/>
      </c>
      <c r="F588" t="str">
        <f t="shared" si="72"/>
        <v>Taryn Langham</v>
      </c>
      <c r="G588" t="str">
        <f t="shared" si="73"/>
        <v>TarynLangham</v>
      </c>
      <c r="H588">
        <f>COUNTIFS(CALC_CUSTOMERS!F:F,CALC_ORDERS!G588)</f>
        <v>1</v>
      </c>
      <c r="I588" t="str">
        <f>INDEX(CALC_CUSTOMERS!D:D,MATCH(CALC_ORDERS!G588,CALC_CUSTOMERS!F:F,0))</f>
        <v>The Kind Bear</v>
      </c>
      <c r="J588" t="str">
        <f>INDEX(CALC_CUSTOMERS!E:E,MATCH(CALC_ORDERS!G588,CALC_CUSTOMERS!F:F,0))</f>
        <v>TUCKBOROUGH</v>
      </c>
      <c r="K588">
        <f>INDEX(Beer!C:C,MATCH(CALC_ORDERS!C588,Beer!B:B,0))</f>
        <v>0.7</v>
      </c>
      <c r="L588">
        <f t="shared" si="74"/>
        <v>1.4</v>
      </c>
      <c r="M588">
        <f t="shared" si="75"/>
        <v>0</v>
      </c>
      <c r="N588">
        <f t="shared" si="76"/>
        <v>1.4</v>
      </c>
      <c r="O588">
        <f t="shared" si="77"/>
        <v>7</v>
      </c>
      <c r="P588" t="str">
        <f t="shared" si="78"/>
        <v>T3</v>
      </c>
      <c r="Q588" t="str">
        <f t="shared" si="79"/>
        <v>M7</v>
      </c>
    </row>
    <row r="589" spans="1:17" x14ac:dyDescent="0.25">
      <c r="A589" t="str">
        <f>IF(Orders!A589="","",Orders!A589)</f>
        <v>Mlle Gunza Silentfoot</v>
      </c>
      <c r="B589" s="4">
        <f>IF(Orders!B589="","",Orders!B589)</f>
        <v>390280</v>
      </c>
      <c r="C589" t="str">
        <f>IF(Orders!C589="","",Orders!C589)</f>
        <v>Hofmeister Lager</v>
      </c>
      <c r="D589">
        <f>IF(Orders!D589="","",Orders!D589)</f>
        <v>3</v>
      </c>
      <c r="E589" t="str">
        <f>IF(Orders!E589="","",Orders!E589)</f>
        <v/>
      </c>
      <c r="F589" t="str">
        <f t="shared" si="72"/>
        <v>Gunza Silentfoot</v>
      </c>
      <c r="G589" t="str">
        <f t="shared" si="73"/>
        <v>GunzaSilentfoot</v>
      </c>
      <c r="H589">
        <f>COUNTIFS(CALC_CUSTOMERS!F:F,CALC_ORDERS!G589)</f>
        <v>1</v>
      </c>
      <c r="I589" t="str">
        <f>INDEX(CALC_CUSTOMERS!D:D,MATCH(CALC_ORDERS!G589,CALC_CUSTOMERS!F:F,0))</f>
        <v>The Whimsical Baker Inn</v>
      </c>
      <c r="J589" t="str">
        <f>INDEX(CALC_CUSTOMERS!E:E,MATCH(CALC_ORDERS!G589,CALC_CUSTOMERS!F:F,0))</f>
        <v>BROKENBORINGS</v>
      </c>
      <c r="K589">
        <f>INDEX(Beer!C:C,MATCH(CALC_ORDERS!C589,Beer!B:B,0))</f>
        <v>1</v>
      </c>
      <c r="L589">
        <f t="shared" si="74"/>
        <v>3</v>
      </c>
      <c r="M589">
        <f t="shared" si="75"/>
        <v>0</v>
      </c>
      <c r="N589">
        <f t="shared" si="76"/>
        <v>3</v>
      </c>
      <c r="O589">
        <f t="shared" si="77"/>
        <v>7</v>
      </c>
      <c r="P589" t="str">
        <f t="shared" si="78"/>
        <v>T3</v>
      </c>
      <c r="Q589" t="str">
        <f t="shared" si="79"/>
        <v>M7</v>
      </c>
    </row>
    <row r="590" spans="1:17" x14ac:dyDescent="0.25">
      <c r="A590" t="str">
        <f>IF(Orders!A590="","",Orders!A590)</f>
        <v>Mr Wazo Sackville-Baggins</v>
      </c>
      <c r="B590" s="4">
        <f>IF(Orders!B590="","",Orders!B590)</f>
        <v>390280</v>
      </c>
      <c r="C590" t="str">
        <f>IF(Orders!C590="","",Orders!C590)</f>
        <v>Draught Bass</v>
      </c>
      <c r="D590">
        <f>IF(Orders!D590="","",Orders!D590)</f>
        <v>3</v>
      </c>
      <c r="E590" t="str">
        <f>IF(Orders!E590="","",Orders!E590)</f>
        <v/>
      </c>
      <c r="F590" t="str">
        <f t="shared" si="72"/>
        <v>Wazo Sackville-Baggins</v>
      </c>
      <c r="G590" t="str">
        <f t="shared" si="73"/>
        <v>WazoSackvilleBaggins</v>
      </c>
      <c r="H590">
        <f>COUNTIFS(CALC_CUSTOMERS!F:F,CALC_ORDERS!G590)</f>
        <v>1</v>
      </c>
      <c r="I590" t="str">
        <f>INDEX(CALC_CUSTOMERS!D:D,MATCH(CALC_ORDERS!G590,CALC_CUSTOMERS!F:F,0))</f>
        <v>The Imaginary Moon</v>
      </c>
      <c r="J590" t="str">
        <f>INDEX(CALC_CUSTOMERS!E:E,MATCH(CALC_ORDERS!G590,CALC_CUSTOMERS!F:F,0))</f>
        <v>TUCKBOROUGH</v>
      </c>
      <c r="K590">
        <f>INDEX(Beer!C:C,MATCH(CALC_ORDERS!C590,Beer!B:B,0))</f>
        <v>1.2</v>
      </c>
      <c r="L590">
        <f t="shared" si="74"/>
        <v>3.5999999999999996</v>
      </c>
      <c r="M590">
        <f t="shared" si="75"/>
        <v>0</v>
      </c>
      <c r="N590">
        <f t="shared" si="76"/>
        <v>3.5999999999999996</v>
      </c>
      <c r="O590">
        <f t="shared" si="77"/>
        <v>7</v>
      </c>
      <c r="P590" t="str">
        <f t="shared" si="78"/>
        <v>T3</v>
      </c>
      <c r="Q590" t="str">
        <f t="shared" si="79"/>
        <v>M7</v>
      </c>
    </row>
    <row r="591" spans="1:17" x14ac:dyDescent="0.25">
      <c r="A591" t="str">
        <f>IF(Orders!A591="","",Orders!A591)</f>
        <v>Mr Einhard Tinyfoot</v>
      </c>
      <c r="B591" s="4">
        <f>IF(Orders!B591="","",Orders!B591)</f>
        <v>390280</v>
      </c>
      <c r="C591" t="str">
        <f>IF(Orders!C591="","",Orders!C591)</f>
        <v>Tennent's Super</v>
      </c>
      <c r="D591">
        <f>IF(Orders!D591="","",Orders!D591)</f>
        <v>10</v>
      </c>
      <c r="E591" t="str">
        <f>IF(Orders!E591="","",Orders!E591)</f>
        <v/>
      </c>
      <c r="F591" t="str">
        <f t="shared" si="72"/>
        <v>Einhard Tinyfoot</v>
      </c>
      <c r="G591" t="str">
        <f t="shared" si="73"/>
        <v>EinhardTinyfoot</v>
      </c>
      <c r="H591">
        <f>COUNTIFS(CALC_CUSTOMERS!F:F,CALC_ORDERS!G591)</f>
        <v>1</v>
      </c>
      <c r="I591" t="str">
        <f>INDEX(CALC_CUSTOMERS!D:D,MATCH(CALC_ORDERS!G591,CALC_CUSTOMERS!F:F,0))</f>
        <v>The Flashy Bells Bar</v>
      </c>
      <c r="J591" t="str">
        <f>INDEX(CALC_CUSTOMERS!E:E,MATCH(CALC_ORDERS!G591,CALC_CUSTOMERS!F:F,0))</f>
        <v>TUCKBOROUGH</v>
      </c>
      <c r="K591">
        <f>INDEX(Beer!C:C,MATCH(CALC_ORDERS!C591,Beer!B:B,0))</f>
        <v>0.9</v>
      </c>
      <c r="L591">
        <f t="shared" si="74"/>
        <v>9</v>
      </c>
      <c r="M591">
        <f t="shared" si="75"/>
        <v>0</v>
      </c>
      <c r="N591">
        <f t="shared" si="76"/>
        <v>9</v>
      </c>
      <c r="O591">
        <f t="shared" si="77"/>
        <v>7</v>
      </c>
      <c r="P591" t="str">
        <f t="shared" si="78"/>
        <v>T3</v>
      </c>
      <c r="Q591" t="str">
        <f t="shared" si="79"/>
        <v>M7</v>
      </c>
    </row>
    <row r="592" spans="1:17" x14ac:dyDescent="0.25">
      <c r="A592" t="str">
        <f>IF(Orders!A592="","",Orders!A592)</f>
        <v>Mr Ebrulf Greenhand</v>
      </c>
      <c r="B592" s="4">
        <f>IF(Orders!B592="","",Orders!B592)</f>
        <v>390280</v>
      </c>
      <c r="C592" t="str">
        <f>IF(Orders!C592="","",Orders!C592)</f>
        <v>Boddingtons Bitter</v>
      </c>
      <c r="D592">
        <f>IF(Orders!D592="","",Orders!D592)</f>
        <v>4</v>
      </c>
      <c r="E592" t="str">
        <f>IF(Orders!E592="","",Orders!E592)</f>
        <v/>
      </c>
      <c r="F592" t="str">
        <f t="shared" si="72"/>
        <v>Ebrulf Greenhand</v>
      </c>
      <c r="G592" t="str">
        <f t="shared" si="73"/>
        <v>EbrulfGreenhand</v>
      </c>
      <c r="H592">
        <f>COUNTIFS(CALC_CUSTOMERS!F:F,CALC_ORDERS!G592)</f>
        <v>1</v>
      </c>
      <c r="I592" t="str">
        <f>INDEX(CALC_CUSTOMERS!D:D,MATCH(CALC_ORDERS!G592,CALC_CUSTOMERS!F:F,0))</f>
        <v>The Lethal Trunk Bar</v>
      </c>
      <c r="J592" t="str">
        <f>INDEX(CALC_CUSTOMERS!E:E,MATCH(CALC_ORDERS!G592,CALC_CUSTOMERS!F:F,0))</f>
        <v>GREENFIELDS</v>
      </c>
      <c r="K592">
        <f>INDEX(Beer!C:C,MATCH(CALC_ORDERS!C592,Beer!B:B,0))</f>
        <v>0.8</v>
      </c>
      <c r="L592">
        <f t="shared" si="74"/>
        <v>3.2</v>
      </c>
      <c r="M592">
        <f t="shared" si="75"/>
        <v>0</v>
      </c>
      <c r="N592">
        <f t="shared" si="76"/>
        <v>3.2</v>
      </c>
      <c r="O592">
        <f t="shared" si="77"/>
        <v>7</v>
      </c>
      <c r="P592" t="str">
        <f t="shared" si="78"/>
        <v>T3</v>
      </c>
      <c r="Q592" t="str">
        <f t="shared" si="79"/>
        <v>M7</v>
      </c>
    </row>
    <row r="593" spans="1:17" x14ac:dyDescent="0.25">
      <c r="A593" t="str">
        <f>IF(Orders!A593="","",Orders!A593)</f>
        <v>Mlle Victoria Hopesinger</v>
      </c>
      <c r="B593" s="4">
        <f>IF(Orders!B593="","",Orders!B593)</f>
        <v>390283</v>
      </c>
      <c r="C593" t="str">
        <f>IF(Orders!C593="","",Orders!C593)</f>
        <v>Newcastle Brown Ale</v>
      </c>
      <c r="D593">
        <f>IF(Orders!D593="","",Orders!D593)</f>
        <v>3</v>
      </c>
      <c r="E593" t="str">
        <f>IF(Orders!E593="","",Orders!E593)</f>
        <v/>
      </c>
      <c r="F593" t="str">
        <f t="shared" si="72"/>
        <v>Victoria Hopesinger</v>
      </c>
      <c r="G593" t="str">
        <f t="shared" si="73"/>
        <v>VictoriaHopesinger</v>
      </c>
      <c r="H593">
        <f>COUNTIFS(CALC_CUSTOMERS!F:F,CALC_ORDERS!G593)</f>
        <v>1</v>
      </c>
      <c r="I593" t="str">
        <f>INDEX(CALC_CUSTOMERS!D:D,MATCH(CALC_ORDERS!G593,CALC_CUSTOMERS!F:F,0))</f>
        <v>The Messy Skunk</v>
      </c>
      <c r="J593" t="str">
        <f>INDEX(CALC_CUSTOMERS!E:E,MATCH(CALC_ORDERS!G593,CALC_CUSTOMERS!F:F,0))</f>
        <v>STOCK</v>
      </c>
      <c r="K593">
        <f>INDEX(Beer!C:C,MATCH(CALC_ORDERS!C593,Beer!B:B,0))</f>
        <v>1</v>
      </c>
      <c r="L593">
        <f t="shared" si="74"/>
        <v>3</v>
      </c>
      <c r="M593">
        <f t="shared" si="75"/>
        <v>0</v>
      </c>
      <c r="N593">
        <f t="shared" si="76"/>
        <v>3</v>
      </c>
      <c r="O593">
        <f t="shared" si="77"/>
        <v>7</v>
      </c>
      <c r="P593" t="str">
        <f t="shared" si="78"/>
        <v>T3</v>
      </c>
      <c r="Q593" t="str">
        <f t="shared" si="79"/>
        <v>M7</v>
      </c>
    </row>
    <row r="594" spans="1:17" x14ac:dyDescent="0.25">
      <c r="A594" t="str">
        <f>IF(Orders!A594="","",Orders!A594)</f>
        <v>Mme Robinia Oldbuck</v>
      </c>
      <c r="B594" s="4">
        <f>IF(Orders!B594="","",Orders!B594)</f>
        <v>390283</v>
      </c>
      <c r="C594" t="str">
        <f>IF(Orders!C594="","",Orders!C594)</f>
        <v>Hofmeister Lager</v>
      </c>
      <c r="D594">
        <f>IF(Orders!D594="","",Orders!D594)</f>
        <v>17</v>
      </c>
      <c r="E594" t="str">
        <f>IF(Orders!E594="","",Orders!E594)</f>
        <v/>
      </c>
      <c r="F594" t="str">
        <f t="shared" si="72"/>
        <v>Robinia Oldbuck</v>
      </c>
      <c r="G594" t="str">
        <f t="shared" si="73"/>
        <v>RobiniaOldbuck</v>
      </c>
      <c r="H594">
        <f>COUNTIFS(CALC_CUSTOMERS!F:F,CALC_ORDERS!G594)</f>
        <v>1</v>
      </c>
      <c r="I594" t="str">
        <f>INDEX(CALC_CUSTOMERS!D:D,MATCH(CALC_ORDERS!G594,CALC_CUSTOMERS!F:F,0))</f>
        <v>The Vulgar Clarinet Pub</v>
      </c>
      <c r="J594" t="str">
        <f>INDEX(CALC_CUSTOMERS!E:E,MATCH(CALC_ORDERS!G594,CALC_CUSTOMERS!F:F,0))</f>
        <v>TUCKBOROUGH</v>
      </c>
      <c r="K594">
        <f>INDEX(Beer!C:C,MATCH(CALC_ORDERS!C594,Beer!B:B,0))</f>
        <v>1</v>
      </c>
      <c r="L594">
        <f t="shared" si="74"/>
        <v>17</v>
      </c>
      <c r="M594">
        <f t="shared" si="75"/>
        <v>0</v>
      </c>
      <c r="N594">
        <f t="shared" si="76"/>
        <v>17</v>
      </c>
      <c r="O594">
        <f t="shared" si="77"/>
        <v>7</v>
      </c>
      <c r="P594" t="str">
        <f t="shared" si="78"/>
        <v>T3</v>
      </c>
      <c r="Q594" t="str">
        <f t="shared" si="79"/>
        <v>M7</v>
      </c>
    </row>
    <row r="595" spans="1:17" x14ac:dyDescent="0.25">
      <c r="A595" t="str">
        <f>IF(Orders!A595="","",Orders!A595)</f>
        <v>Mme Brooke Goodwort</v>
      </c>
      <c r="B595" s="4">
        <f>IF(Orders!B595="","",Orders!B595)</f>
        <v>390283</v>
      </c>
      <c r="C595" t="str">
        <f>IF(Orders!C595="","",Orders!C595)</f>
        <v>Draught Bass</v>
      </c>
      <c r="D595">
        <f>IF(Orders!D595="","",Orders!D595)</f>
        <v>7</v>
      </c>
      <c r="E595" t="str">
        <f>IF(Orders!E595="","",Orders!E595)</f>
        <v/>
      </c>
      <c r="F595" t="str">
        <f t="shared" si="72"/>
        <v>Brooke Goodwort</v>
      </c>
      <c r="G595" t="str">
        <f t="shared" si="73"/>
        <v>BrookeGoodwort</v>
      </c>
      <c r="H595">
        <f>COUNTIFS(CALC_CUSTOMERS!F:F,CALC_ORDERS!G595)</f>
        <v>1</v>
      </c>
      <c r="I595" t="str">
        <f>INDEX(CALC_CUSTOMERS!D:D,MATCH(CALC_ORDERS!G595,CALC_CUSTOMERS!F:F,0))</f>
        <v>The Short Gentlemen Inn</v>
      </c>
      <c r="J595" t="str">
        <f>INDEX(CALC_CUSTOMERS!E:E,MATCH(CALC_ORDERS!G595,CALC_CUSTOMERS!F:F,0))</f>
        <v>GREEN HILL COUNTRY</v>
      </c>
      <c r="K595">
        <f>INDEX(Beer!C:C,MATCH(CALC_ORDERS!C595,Beer!B:B,0))</f>
        <v>1.2</v>
      </c>
      <c r="L595">
        <f t="shared" si="74"/>
        <v>8.4</v>
      </c>
      <c r="M595">
        <f t="shared" si="75"/>
        <v>0</v>
      </c>
      <c r="N595">
        <f t="shared" si="76"/>
        <v>8.4</v>
      </c>
      <c r="O595">
        <f t="shared" si="77"/>
        <v>7</v>
      </c>
      <c r="P595" t="str">
        <f t="shared" si="78"/>
        <v>T3</v>
      </c>
      <c r="Q595" t="str">
        <f t="shared" si="79"/>
        <v>M7</v>
      </c>
    </row>
    <row r="596" spans="1:17" x14ac:dyDescent="0.25">
      <c r="A596" t="str">
        <f>IF(Orders!A596="","",Orders!A596)</f>
        <v>Mr Fastolph Took -Brandybuck</v>
      </c>
      <c r="B596" s="4">
        <f>IF(Orders!B596="","",Orders!B596)</f>
        <v>390283</v>
      </c>
      <c r="C596" t="str">
        <f>IF(Orders!C596="","",Orders!C596)</f>
        <v>McEwan's</v>
      </c>
      <c r="D596">
        <f>IF(Orders!D596="","",Orders!D596)</f>
        <v>8</v>
      </c>
      <c r="E596" t="str">
        <f>IF(Orders!E596="","",Orders!E596)</f>
        <v/>
      </c>
      <c r="F596" t="str">
        <f t="shared" si="72"/>
        <v>Fastolph Took -Brandybuck</v>
      </c>
      <c r="G596" t="str">
        <f t="shared" si="73"/>
        <v>FastolphTookBrandybuck</v>
      </c>
      <c r="H596">
        <f>COUNTIFS(CALC_CUSTOMERS!F:F,CALC_ORDERS!G596)</f>
        <v>1</v>
      </c>
      <c r="I596" t="str">
        <f>INDEX(CALC_CUSTOMERS!D:D,MATCH(CALC_ORDERS!G596,CALC_CUSTOMERS!F:F,0))</f>
        <v>The Blue Well Tavern</v>
      </c>
      <c r="J596" t="str">
        <f>INDEX(CALC_CUSTOMERS!E:E,MATCH(CALC_ORDERS!G596,CALC_CUSTOMERS!F:F,0))</f>
        <v>BRIDGEFIELDS</v>
      </c>
      <c r="K596">
        <f>INDEX(Beer!C:C,MATCH(CALC_ORDERS!C596,Beer!B:B,0))</f>
        <v>1</v>
      </c>
      <c r="L596">
        <f t="shared" si="74"/>
        <v>8</v>
      </c>
      <c r="M596">
        <f t="shared" si="75"/>
        <v>0</v>
      </c>
      <c r="N596">
        <f t="shared" si="76"/>
        <v>8</v>
      </c>
      <c r="O596">
        <f t="shared" si="77"/>
        <v>7</v>
      </c>
      <c r="P596" t="str">
        <f t="shared" si="78"/>
        <v>T3</v>
      </c>
      <c r="Q596" t="str">
        <f t="shared" si="79"/>
        <v>M7</v>
      </c>
    </row>
    <row r="597" spans="1:17" x14ac:dyDescent="0.25">
      <c r="A597" t="str">
        <f>IF(Orders!A597="","",Orders!A597)</f>
        <v>Mme Suri Hornwood</v>
      </c>
      <c r="B597" s="4">
        <f>IF(Orders!B597="","",Orders!B597)</f>
        <v>390284</v>
      </c>
      <c r="C597" t="str">
        <f>IF(Orders!C597="","",Orders!C597)</f>
        <v>Hofmeister Lager</v>
      </c>
      <c r="D597">
        <f>IF(Orders!D597="","",Orders!D597)</f>
        <v>12</v>
      </c>
      <c r="E597" t="str">
        <f>IF(Orders!E597="","",Orders!E597)</f>
        <v/>
      </c>
      <c r="F597" t="str">
        <f t="shared" si="72"/>
        <v>Suri Hornwood</v>
      </c>
      <c r="G597" t="str">
        <f t="shared" si="73"/>
        <v>SuriHornwood</v>
      </c>
      <c r="H597">
        <f>COUNTIFS(CALC_CUSTOMERS!F:F,CALC_ORDERS!G597)</f>
        <v>1</v>
      </c>
      <c r="I597" t="str">
        <f>INDEX(CALC_CUSTOMERS!D:D,MATCH(CALC_ORDERS!G597,CALC_CUSTOMERS!F:F,0))</f>
        <v>The Famous Eagle Tavern</v>
      </c>
      <c r="J597" t="str">
        <f>INDEX(CALC_CUSTOMERS!E:E,MATCH(CALC_ORDERS!G597,CALC_CUSTOMERS!F:F,0))</f>
        <v>THE MARISH</v>
      </c>
      <c r="K597">
        <f>INDEX(Beer!C:C,MATCH(CALC_ORDERS!C597,Beer!B:B,0))</f>
        <v>1</v>
      </c>
      <c r="L597">
        <f t="shared" si="74"/>
        <v>12</v>
      </c>
      <c r="M597">
        <f t="shared" si="75"/>
        <v>0</v>
      </c>
      <c r="N597">
        <f t="shared" si="76"/>
        <v>12</v>
      </c>
      <c r="O597">
        <f t="shared" si="77"/>
        <v>7</v>
      </c>
      <c r="P597" t="str">
        <f t="shared" si="78"/>
        <v>T3</v>
      </c>
      <c r="Q597" t="str">
        <f t="shared" si="79"/>
        <v>M7</v>
      </c>
    </row>
    <row r="598" spans="1:17" x14ac:dyDescent="0.25">
      <c r="A598" t="str">
        <f>IF(Orders!A598="","",Orders!A598)</f>
        <v>Mr Willichar Silverstring</v>
      </c>
      <c r="B598" s="4">
        <f>IF(Orders!B598="","",Orders!B598)</f>
        <v>390284</v>
      </c>
      <c r="C598" t="str">
        <f>IF(Orders!C598="","",Orders!C598)</f>
        <v>Newcastle Brown Ale</v>
      </c>
      <c r="D598">
        <f>IF(Orders!D598="","",Orders!D598)</f>
        <v>4</v>
      </c>
      <c r="E598" t="str">
        <f>IF(Orders!E598="","",Orders!E598)</f>
        <v/>
      </c>
      <c r="F598" t="str">
        <f t="shared" si="72"/>
        <v>Willichar Silverstring</v>
      </c>
      <c r="G598" t="str">
        <f t="shared" si="73"/>
        <v>WillicharSilverstring</v>
      </c>
      <c r="H598">
        <f>COUNTIFS(CALC_CUSTOMERS!F:F,CALC_ORDERS!G598)</f>
        <v>1</v>
      </c>
      <c r="I598" t="str">
        <f>INDEX(CALC_CUSTOMERS!D:D,MATCH(CALC_ORDERS!G598,CALC_CUSTOMERS!F:F,0))</f>
        <v>The Dwarven Wife Inn</v>
      </c>
      <c r="J598" t="str">
        <f>INDEX(CALC_CUSTOMERS!E:E,MATCH(CALC_ORDERS!G598,CALC_CUSTOMERS!F:F,0))</f>
        <v>BRIDGEFIELDS</v>
      </c>
      <c r="K598">
        <f>INDEX(Beer!C:C,MATCH(CALC_ORDERS!C598,Beer!B:B,0))</f>
        <v>1</v>
      </c>
      <c r="L598">
        <f t="shared" si="74"/>
        <v>4</v>
      </c>
      <c r="M598">
        <f t="shared" si="75"/>
        <v>0</v>
      </c>
      <c r="N598">
        <f t="shared" si="76"/>
        <v>4</v>
      </c>
      <c r="O598">
        <f t="shared" si="77"/>
        <v>7</v>
      </c>
      <c r="P598" t="str">
        <f t="shared" si="78"/>
        <v>T3</v>
      </c>
      <c r="Q598" t="str">
        <f t="shared" si="79"/>
        <v>M7</v>
      </c>
    </row>
    <row r="599" spans="1:17" x14ac:dyDescent="0.25">
      <c r="A599" t="str">
        <f>IF(Orders!A599="","",Orders!A599)</f>
        <v>Mme Cornelia Leafwalker</v>
      </c>
      <c r="B599" s="4">
        <f>IF(Orders!B599="","",Orders!B599)</f>
        <v>390284</v>
      </c>
      <c r="C599" t="str">
        <f>IF(Orders!C599="","",Orders!C599)</f>
        <v>Boddingtons Bitter</v>
      </c>
      <c r="D599">
        <f>IF(Orders!D599="","",Orders!D599)</f>
        <v>4</v>
      </c>
      <c r="E599" t="str">
        <f>IF(Orders!E599="","",Orders!E599)</f>
        <v/>
      </c>
      <c r="F599" t="str">
        <f t="shared" si="72"/>
        <v>Cornelia Leafwalker</v>
      </c>
      <c r="G599" t="str">
        <f t="shared" si="73"/>
        <v>CorneliaLeafwalker</v>
      </c>
      <c r="H599">
        <f>COUNTIFS(CALC_CUSTOMERS!F:F,CALC_ORDERS!G599)</f>
        <v>1</v>
      </c>
      <c r="I599" t="str">
        <f>INDEX(CALC_CUSTOMERS!D:D,MATCH(CALC_ORDERS!G599,CALC_CUSTOMERS!F:F,0))</f>
        <v>The Drunken Gorilla Pub</v>
      </c>
      <c r="J599" t="str">
        <f>INDEX(CALC_CUSTOMERS!E:E,MATCH(CALC_ORDERS!G599,CALC_CUSTOMERS!F:F,0))</f>
        <v>GREENFIELDS</v>
      </c>
      <c r="K599">
        <f>INDEX(Beer!C:C,MATCH(CALC_ORDERS!C599,Beer!B:B,0))</f>
        <v>0.8</v>
      </c>
      <c r="L599">
        <f t="shared" si="74"/>
        <v>3.2</v>
      </c>
      <c r="M599">
        <f t="shared" si="75"/>
        <v>0</v>
      </c>
      <c r="N599">
        <f t="shared" si="76"/>
        <v>3.2</v>
      </c>
      <c r="O599">
        <f t="shared" si="77"/>
        <v>7</v>
      </c>
      <c r="P599" t="str">
        <f t="shared" si="78"/>
        <v>T3</v>
      </c>
      <c r="Q599" t="str">
        <f t="shared" si="79"/>
        <v>M7</v>
      </c>
    </row>
    <row r="600" spans="1:17" x14ac:dyDescent="0.25">
      <c r="A600" t="str">
        <f>IF(Orders!A600="","",Orders!A600)</f>
        <v>Mr Adalolf Lothran</v>
      </c>
      <c r="B600" s="4">
        <f>IF(Orders!B600="","",Orders!B600)</f>
        <v>390284</v>
      </c>
      <c r="C600" t="str">
        <f>IF(Orders!C600="","",Orders!C600)</f>
        <v>Mackeson Stout</v>
      </c>
      <c r="D600">
        <f>IF(Orders!D600="","",Orders!D600)</f>
        <v>4</v>
      </c>
      <c r="E600" t="str">
        <f>IF(Orders!E600="","",Orders!E600)</f>
        <v/>
      </c>
      <c r="F600" t="str">
        <f t="shared" si="72"/>
        <v>Adalolf Lothran</v>
      </c>
      <c r="G600" t="str">
        <f t="shared" si="73"/>
        <v>AdalolfLothran</v>
      </c>
      <c r="H600">
        <f>COUNTIFS(CALC_CUSTOMERS!F:F,CALC_ORDERS!G600)</f>
        <v>1</v>
      </c>
      <c r="I600" t="str">
        <f>INDEX(CALC_CUSTOMERS!D:D,MATCH(CALC_ORDERS!G600,CALC_CUSTOMERS!F:F,0))</f>
        <v>The Infamous Rat Tavern</v>
      </c>
      <c r="J600" t="str">
        <f>INDEX(CALC_CUSTOMERS!E:E,MATCH(CALC_ORDERS!G600,CALC_CUSTOMERS!F:F,0))</f>
        <v>BREE</v>
      </c>
      <c r="K600">
        <f>INDEX(Beer!C:C,MATCH(CALC_ORDERS!C600,Beer!B:B,0))</f>
        <v>1.5</v>
      </c>
      <c r="L600">
        <f t="shared" si="74"/>
        <v>6</v>
      </c>
      <c r="M600">
        <f t="shared" si="75"/>
        <v>0</v>
      </c>
      <c r="N600">
        <f t="shared" si="76"/>
        <v>6</v>
      </c>
      <c r="O600">
        <f t="shared" si="77"/>
        <v>7</v>
      </c>
      <c r="P600" t="str">
        <f t="shared" si="78"/>
        <v>T3</v>
      </c>
      <c r="Q600" t="str">
        <f t="shared" si="79"/>
        <v>M7</v>
      </c>
    </row>
    <row r="601" spans="1:17" x14ac:dyDescent="0.25">
      <c r="A601" t="str">
        <f>IF(Orders!A601="","",Orders!A601)</f>
        <v>Mme Katherine Goodbody</v>
      </c>
      <c r="B601" s="4">
        <f>IF(Orders!B601="","",Orders!B601)</f>
        <v>390284</v>
      </c>
      <c r="C601" t="str">
        <f>IF(Orders!C601="","",Orders!C601)</f>
        <v>Hofmeister Lager</v>
      </c>
      <c r="D601">
        <f>IF(Orders!D601="","",Orders!D601)</f>
        <v>2</v>
      </c>
      <c r="E601" t="str">
        <f>IF(Orders!E601="","",Orders!E601)</f>
        <v/>
      </c>
      <c r="F601" t="str">
        <f t="shared" si="72"/>
        <v>Katherine Goodbody</v>
      </c>
      <c r="G601" t="str">
        <f t="shared" si="73"/>
        <v>KatherineGoodbody</v>
      </c>
      <c r="H601">
        <f>COUNTIFS(CALC_CUSTOMERS!F:F,CALC_ORDERS!G601)</f>
        <v>1</v>
      </c>
      <c r="I601" t="str">
        <f>INDEX(CALC_CUSTOMERS!D:D,MATCH(CALC_ORDERS!G601,CALC_CUSTOMERS!F:F,0))</f>
        <v>The Absent Scream Tavern</v>
      </c>
      <c r="J601" t="str">
        <f>INDEX(CALC_CUSTOMERS!E:E,MATCH(CALC_ORDERS!G601,CALC_CUSTOMERS!F:F,0))</f>
        <v>HOBBITTON</v>
      </c>
      <c r="K601">
        <f>INDEX(Beer!C:C,MATCH(CALC_ORDERS!C601,Beer!B:B,0))</f>
        <v>1</v>
      </c>
      <c r="L601">
        <f t="shared" si="74"/>
        <v>2</v>
      </c>
      <c r="M601">
        <f t="shared" si="75"/>
        <v>0</v>
      </c>
      <c r="N601">
        <f t="shared" si="76"/>
        <v>2</v>
      </c>
      <c r="O601">
        <f t="shared" si="77"/>
        <v>7</v>
      </c>
      <c r="P601" t="str">
        <f t="shared" si="78"/>
        <v>T3</v>
      </c>
      <c r="Q601" t="str">
        <f t="shared" si="79"/>
        <v>M7</v>
      </c>
    </row>
    <row r="602" spans="1:17" x14ac:dyDescent="0.25">
      <c r="A602" t="str">
        <f>IF(Orders!A602="","",Orders!A602)</f>
        <v>Mme Ruothilde Boulderhill</v>
      </c>
      <c r="B602" s="4">
        <f>IF(Orders!B602="","",Orders!B602)</f>
        <v>390284</v>
      </c>
      <c r="C602" t="str">
        <f>IF(Orders!C602="","",Orders!C602)</f>
        <v>Foster's Lager</v>
      </c>
      <c r="D602">
        <f>IF(Orders!D602="","",Orders!D602)</f>
        <v>3</v>
      </c>
      <c r="E602" t="str">
        <f>IF(Orders!E602="","",Orders!E602)</f>
        <v/>
      </c>
      <c r="F602" t="str">
        <f t="shared" si="72"/>
        <v>Ruothilde Boulderhill</v>
      </c>
      <c r="G602" t="str">
        <f t="shared" si="73"/>
        <v>RuothildeBoulderhill</v>
      </c>
      <c r="H602">
        <f>COUNTIFS(CALC_CUSTOMERS!F:F,CALC_ORDERS!G602)</f>
        <v>1</v>
      </c>
      <c r="I602" t="str">
        <f>INDEX(CALC_CUSTOMERS!D:D,MATCH(CALC_ORDERS!G602,CALC_CUSTOMERS!F:F,0))</f>
        <v>The Careless Palm Bar</v>
      </c>
      <c r="J602" t="str">
        <f>INDEX(CALC_CUSTOMERS!E:E,MATCH(CALC_ORDERS!G602,CALC_CUSTOMERS!F:F,0))</f>
        <v>LITTLE DELVING</v>
      </c>
      <c r="K602">
        <f>INDEX(Beer!C:C,MATCH(CALC_ORDERS!C602,Beer!B:B,0))</f>
        <v>0.7</v>
      </c>
      <c r="L602">
        <f t="shared" si="74"/>
        <v>2.0999999999999996</v>
      </c>
      <c r="M602">
        <f t="shared" si="75"/>
        <v>0</v>
      </c>
      <c r="N602">
        <f t="shared" si="76"/>
        <v>2.0999999999999996</v>
      </c>
      <c r="O602">
        <f t="shared" si="77"/>
        <v>7</v>
      </c>
      <c r="P602" t="str">
        <f t="shared" si="78"/>
        <v>T3</v>
      </c>
      <c r="Q602" t="str">
        <f t="shared" si="79"/>
        <v>M7</v>
      </c>
    </row>
    <row r="603" spans="1:17" x14ac:dyDescent="0.25">
      <c r="A603" t="str">
        <f>IF(Orders!A603="","",Orders!A603)</f>
        <v>Mlle Daisy Knotwise</v>
      </c>
      <c r="B603" s="4">
        <f>IF(Orders!B603="","",Orders!B603)</f>
        <v>390285</v>
      </c>
      <c r="C603" t="str">
        <f>IF(Orders!C603="","",Orders!C603)</f>
        <v>Hofmeister Lager</v>
      </c>
      <c r="D603">
        <f>IF(Orders!D603="","",Orders!D603)</f>
        <v>15</v>
      </c>
      <c r="E603" t="str">
        <f>IF(Orders!E603="","",Orders!E603)</f>
        <v/>
      </c>
      <c r="F603" t="str">
        <f t="shared" si="72"/>
        <v>Daisy Knotwise</v>
      </c>
      <c r="G603" t="str">
        <f t="shared" si="73"/>
        <v>DaisyKnotwise</v>
      </c>
      <c r="H603">
        <f>COUNTIFS(CALC_CUSTOMERS!F:F,CALC_ORDERS!G603)</f>
        <v>1</v>
      </c>
      <c r="I603" t="str">
        <f>INDEX(CALC_CUSTOMERS!D:D,MATCH(CALC_ORDERS!G603,CALC_CUSTOMERS!F:F,0))</f>
        <v>The Opposite Raccoon Bar</v>
      </c>
      <c r="J603" t="str">
        <f>INDEX(CALC_CUSTOMERS!E:E,MATCH(CALC_ORDERS!G603,CALC_CUSTOMERS!F:F,0))</f>
        <v>BROKENBORINGS</v>
      </c>
      <c r="K603">
        <f>INDEX(Beer!C:C,MATCH(CALC_ORDERS!C603,Beer!B:B,0))</f>
        <v>1</v>
      </c>
      <c r="L603">
        <f t="shared" si="74"/>
        <v>15</v>
      </c>
      <c r="M603">
        <f t="shared" si="75"/>
        <v>0</v>
      </c>
      <c r="N603">
        <f t="shared" si="76"/>
        <v>15</v>
      </c>
      <c r="O603">
        <f t="shared" si="77"/>
        <v>7</v>
      </c>
      <c r="P603" t="str">
        <f t="shared" si="78"/>
        <v>T3</v>
      </c>
      <c r="Q603" t="str">
        <f t="shared" si="79"/>
        <v>M7</v>
      </c>
    </row>
    <row r="604" spans="1:17" x14ac:dyDescent="0.25">
      <c r="A604" t="str">
        <f>IF(Orders!A604="","",Orders!A604)</f>
        <v>Mme Rotrud Gawkroger</v>
      </c>
      <c r="B604" s="4">
        <f>IF(Orders!B604="","",Orders!B604)</f>
        <v>390285</v>
      </c>
      <c r="C604" t="str">
        <f>IF(Orders!C604="","",Orders!C604)</f>
        <v>Newcastle Brown Ale</v>
      </c>
      <c r="D604">
        <f>IF(Orders!D604="","",Orders!D604)</f>
        <v>3</v>
      </c>
      <c r="E604" t="str">
        <f>IF(Orders!E604="","",Orders!E604)</f>
        <v/>
      </c>
      <c r="F604" t="str">
        <f t="shared" si="72"/>
        <v>Rotrud Gawkroger</v>
      </c>
      <c r="G604" t="str">
        <f t="shared" si="73"/>
        <v>RotrudGawkroger</v>
      </c>
      <c r="H604">
        <f>COUNTIFS(CALC_CUSTOMERS!F:F,CALC_ORDERS!G604)</f>
        <v>1</v>
      </c>
      <c r="I604" t="str">
        <f>INDEX(CALC_CUSTOMERS!D:D,MATCH(CALC_ORDERS!G604,CALC_CUSTOMERS!F:F,0))</f>
        <v>The Molten Hamster</v>
      </c>
      <c r="J604" t="str">
        <f>INDEX(CALC_CUSTOMERS!E:E,MATCH(CALC_ORDERS!G604,CALC_CUSTOMERS!F:F,0))</f>
        <v>BRIDGEFIELDS</v>
      </c>
      <c r="K604">
        <f>INDEX(Beer!C:C,MATCH(CALC_ORDERS!C604,Beer!B:B,0))</f>
        <v>1</v>
      </c>
      <c r="L604">
        <f t="shared" si="74"/>
        <v>3</v>
      </c>
      <c r="M604">
        <f t="shared" si="75"/>
        <v>0</v>
      </c>
      <c r="N604">
        <f t="shared" si="76"/>
        <v>3</v>
      </c>
      <c r="O604">
        <f t="shared" si="77"/>
        <v>7</v>
      </c>
      <c r="P604" t="str">
        <f t="shared" si="78"/>
        <v>T3</v>
      </c>
      <c r="Q604" t="str">
        <f t="shared" si="79"/>
        <v>M7</v>
      </c>
    </row>
    <row r="605" spans="1:17" x14ac:dyDescent="0.25">
      <c r="A605" t="str">
        <f>IF(Orders!A605="","",Orders!A605)</f>
        <v>Mr Lo Twofoot</v>
      </c>
      <c r="B605" s="4">
        <f>IF(Orders!B605="","",Orders!B605)</f>
        <v>390285</v>
      </c>
      <c r="C605" t="str">
        <f>IF(Orders!C605="","",Orders!C605)</f>
        <v>Tennent's Lager</v>
      </c>
      <c r="D605">
        <f>IF(Orders!D605="","",Orders!D605)</f>
        <v>19</v>
      </c>
      <c r="E605" t="str">
        <f>IF(Orders!E605="","",Orders!E605)</f>
        <v/>
      </c>
      <c r="F605" t="str">
        <f t="shared" si="72"/>
        <v>Lo Twofoot</v>
      </c>
      <c r="G605" t="str">
        <f t="shared" si="73"/>
        <v>LoTwofoot</v>
      </c>
      <c r="H605">
        <f>COUNTIFS(CALC_CUSTOMERS!F:F,CALC_ORDERS!G605)</f>
        <v>1</v>
      </c>
      <c r="I605" t="str">
        <f>INDEX(CALC_CUSTOMERS!D:D,MATCH(CALC_ORDERS!G605,CALC_CUSTOMERS!F:F,0))</f>
        <v>The Known Cat Pub</v>
      </c>
      <c r="J605" t="str">
        <f>INDEX(CALC_CUSTOMERS!E:E,MATCH(CALC_ORDERS!G605,CALC_CUSTOMERS!F:F,0))</f>
        <v>THE HILL</v>
      </c>
      <c r="K605">
        <f>INDEX(Beer!C:C,MATCH(CALC_ORDERS!C605,Beer!B:B,0))</f>
        <v>0.8</v>
      </c>
      <c r="L605">
        <f t="shared" si="74"/>
        <v>15.200000000000001</v>
      </c>
      <c r="M605">
        <f t="shared" si="75"/>
        <v>0</v>
      </c>
      <c r="N605">
        <f t="shared" si="76"/>
        <v>15.200000000000001</v>
      </c>
      <c r="O605">
        <f t="shared" si="77"/>
        <v>7</v>
      </c>
      <c r="P605" t="str">
        <f t="shared" si="78"/>
        <v>T3</v>
      </c>
      <c r="Q605" t="str">
        <f t="shared" si="79"/>
        <v>M7</v>
      </c>
    </row>
    <row r="606" spans="1:17" x14ac:dyDescent="0.25">
      <c r="A606" t="str">
        <f>IF(Orders!A606="","",Orders!A606)</f>
        <v>Mme Alyssa Boulderhill</v>
      </c>
      <c r="B606" s="4">
        <f>IF(Orders!B606="","",Orders!B606)</f>
        <v>390285</v>
      </c>
      <c r="C606" t="str">
        <f>IF(Orders!C606="","",Orders!C606)</f>
        <v>Hofmeister Lager</v>
      </c>
      <c r="D606">
        <f>IF(Orders!D606="","",Orders!D606)</f>
        <v>9</v>
      </c>
      <c r="E606" t="str">
        <f>IF(Orders!E606="","",Orders!E606)</f>
        <v/>
      </c>
      <c r="F606" t="str">
        <f t="shared" si="72"/>
        <v>Alyssa Boulderhill</v>
      </c>
      <c r="G606" t="str">
        <f t="shared" si="73"/>
        <v>AlyssaBoulderhill</v>
      </c>
      <c r="H606">
        <f>COUNTIFS(CALC_CUSTOMERS!F:F,CALC_ORDERS!G606)</f>
        <v>1</v>
      </c>
      <c r="I606" t="str">
        <f>INDEX(CALC_CUSTOMERS!D:D,MATCH(CALC_ORDERS!G606,CALC_CUSTOMERS!F:F,0))</f>
        <v>The Long Stick</v>
      </c>
      <c r="J606" t="str">
        <f>INDEX(CALC_CUSTOMERS!E:E,MATCH(CALC_ORDERS!G606,CALC_CUSTOMERS!F:F,0))</f>
        <v>STOCK</v>
      </c>
      <c r="K606">
        <f>INDEX(Beer!C:C,MATCH(CALC_ORDERS!C606,Beer!B:B,0))</f>
        <v>1</v>
      </c>
      <c r="L606">
        <f t="shared" si="74"/>
        <v>9</v>
      </c>
      <c r="M606">
        <f t="shared" si="75"/>
        <v>0</v>
      </c>
      <c r="N606">
        <f t="shared" si="76"/>
        <v>9</v>
      </c>
      <c r="O606">
        <f t="shared" si="77"/>
        <v>7</v>
      </c>
      <c r="P606" t="str">
        <f t="shared" si="78"/>
        <v>T3</v>
      </c>
      <c r="Q606" t="str">
        <f t="shared" si="79"/>
        <v>M7</v>
      </c>
    </row>
    <row r="607" spans="1:17" x14ac:dyDescent="0.25">
      <c r="A607" t="str">
        <f>IF(Orders!A607="","",Orders!A607)</f>
        <v>Mr Wulfram Puddifoot</v>
      </c>
      <c r="B607" s="4">
        <f>IF(Orders!B607="","",Orders!B607)</f>
        <v>390285</v>
      </c>
      <c r="C607" t="str">
        <f>IF(Orders!C607="","",Orders!C607)</f>
        <v>Draught Bass</v>
      </c>
      <c r="D607">
        <f>IF(Orders!D607="","",Orders!D607)</f>
        <v>2</v>
      </c>
      <c r="E607" t="str">
        <f>IF(Orders!E607="","",Orders!E607)</f>
        <v/>
      </c>
      <c r="F607" t="str">
        <f t="shared" si="72"/>
        <v>Wulfram Puddifoot</v>
      </c>
      <c r="G607" t="str">
        <f t="shared" si="73"/>
        <v>WulframPuddifoot</v>
      </c>
      <c r="H607">
        <f>COUNTIFS(CALC_CUSTOMERS!F:F,CALC_ORDERS!G607)</f>
        <v>1</v>
      </c>
      <c r="I607" t="str">
        <f>INDEX(CALC_CUSTOMERS!D:D,MATCH(CALC_ORDERS!G607,CALC_CUSTOMERS!F:F,0))</f>
        <v>The Spiritual Bunny</v>
      </c>
      <c r="J607" t="str">
        <f>INDEX(CALC_CUSTOMERS!E:E,MATCH(CALC_ORDERS!G607,CALC_CUSTOMERS!F:F,0))</f>
        <v>GREEN HILL COUNTRY</v>
      </c>
      <c r="K607">
        <f>INDEX(Beer!C:C,MATCH(CALC_ORDERS!C607,Beer!B:B,0))</f>
        <v>1.2</v>
      </c>
      <c r="L607">
        <f t="shared" si="74"/>
        <v>2.4</v>
      </c>
      <c r="M607">
        <f t="shared" si="75"/>
        <v>0</v>
      </c>
      <c r="N607">
        <f t="shared" si="76"/>
        <v>2.4</v>
      </c>
      <c r="O607">
        <f t="shared" si="77"/>
        <v>7</v>
      </c>
      <c r="P607" t="str">
        <f t="shared" si="78"/>
        <v>T3</v>
      </c>
      <c r="Q607" t="str">
        <f t="shared" si="79"/>
        <v>M7</v>
      </c>
    </row>
    <row r="608" spans="1:17" x14ac:dyDescent="0.25">
      <c r="A608" t="str">
        <f>IF(Orders!A608="","",Orders!A608)</f>
        <v>Mme Marissa Brown</v>
      </c>
      <c r="B608" s="4">
        <f>IF(Orders!B608="","",Orders!B608)</f>
        <v>390286</v>
      </c>
      <c r="C608" t="str">
        <f>IF(Orders!C608="","",Orders!C608)</f>
        <v>Newcastle Brown Ale</v>
      </c>
      <c r="D608">
        <f>IF(Orders!D608="","",Orders!D608)</f>
        <v>17</v>
      </c>
      <c r="E608" t="str">
        <f>IF(Orders!E608="","",Orders!E608)</f>
        <v/>
      </c>
      <c r="F608" t="str">
        <f t="shared" si="72"/>
        <v>Marissa Brown</v>
      </c>
      <c r="G608" t="str">
        <f t="shared" si="73"/>
        <v>MarissaBrown</v>
      </c>
      <c r="H608">
        <f>COUNTIFS(CALC_CUSTOMERS!F:F,CALC_ORDERS!G608)</f>
        <v>1</v>
      </c>
      <c r="I608" t="str">
        <f>INDEX(CALC_CUSTOMERS!D:D,MATCH(CALC_ORDERS!G608,CALC_CUSTOMERS!F:F,0))</f>
        <v>The Russian Curry Bar</v>
      </c>
      <c r="J608" t="str">
        <f>INDEX(CALC_CUSTOMERS!E:E,MATCH(CALC_ORDERS!G608,CALC_CUSTOMERS!F:F,0))</f>
        <v>BREE</v>
      </c>
      <c r="K608">
        <f>INDEX(Beer!C:C,MATCH(CALC_ORDERS!C608,Beer!B:B,0))</f>
        <v>1</v>
      </c>
      <c r="L608">
        <f t="shared" si="74"/>
        <v>17</v>
      </c>
      <c r="M608">
        <f t="shared" si="75"/>
        <v>0</v>
      </c>
      <c r="N608">
        <f t="shared" si="76"/>
        <v>17</v>
      </c>
      <c r="O608">
        <f t="shared" si="77"/>
        <v>7</v>
      </c>
      <c r="P608" t="str">
        <f t="shared" si="78"/>
        <v>T3</v>
      </c>
      <c r="Q608" t="str">
        <f t="shared" si="79"/>
        <v>M7</v>
      </c>
    </row>
    <row r="609" spans="1:17" x14ac:dyDescent="0.25">
      <c r="A609" t="str">
        <f>IF(Orders!A609="","",Orders!A609)</f>
        <v>Mr Willichar Underburrow</v>
      </c>
      <c r="B609" s="4">
        <f>IF(Orders!B609="","",Orders!B609)</f>
        <v>390286</v>
      </c>
      <c r="C609" t="str">
        <f>IF(Orders!C609="","",Orders!C609)</f>
        <v>Newcastle Brown Ale</v>
      </c>
      <c r="D609">
        <f>IF(Orders!D609="","",Orders!D609)</f>
        <v>1</v>
      </c>
      <c r="E609" t="str">
        <f>IF(Orders!E609="","",Orders!E609)</f>
        <v/>
      </c>
      <c r="F609" t="str">
        <f t="shared" si="72"/>
        <v>Willichar Underburrow</v>
      </c>
      <c r="G609" t="str">
        <f t="shared" si="73"/>
        <v>WillicharUnderburrow</v>
      </c>
      <c r="H609">
        <f>COUNTIFS(CALC_CUSTOMERS!F:F,CALC_ORDERS!G609)</f>
        <v>1</v>
      </c>
      <c r="I609" t="str">
        <f>INDEX(CALC_CUSTOMERS!D:D,MATCH(CALC_ORDERS!G609,CALC_CUSTOMERS!F:F,0))</f>
        <v>The Annoying Spiders Tavern</v>
      </c>
      <c r="J609" t="str">
        <f>INDEX(CALC_CUSTOMERS!E:E,MATCH(CALC_ORDERS!G609,CALC_CUSTOMERS!F:F,0))</f>
        <v>THE HILL</v>
      </c>
      <c r="K609">
        <f>INDEX(Beer!C:C,MATCH(CALC_ORDERS!C609,Beer!B:B,0))</f>
        <v>1</v>
      </c>
      <c r="L609">
        <f t="shared" si="74"/>
        <v>1</v>
      </c>
      <c r="M609">
        <f t="shared" si="75"/>
        <v>0</v>
      </c>
      <c r="N609">
        <f t="shared" si="76"/>
        <v>1</v>
      </c>
      <c r="O609">
        <f t="shared" si="77"/>
        <v>7</v>
      </c>
      <c r="P609" t="str">
        <f t="shared" si="78"/>
        <v>T3</v>
      </c>
      <c r="Q609" t="str">
        <f t="shared" si="79"/>
        <v>M7</v>
      </c>
    </row>
    <row r="610" spans="1:17" x14ac:dyDescent="0.25">
      <c r="A610" t="str">
        <f>IF(Orders!A610="","",Orders!A610)</f>
        <v>Mme Liutgarde Twofoot</v>
      </c>
      <c r="B610" s="4">
        <f>IF(Orders!B610="","",Orders!B610)</f>
        <v>390286</v>
      </c>
      <c r="C610" t="str">
        <f>IF(Orders!C610="","",Orders!C610)</f>
        <v>Old Speckled Hen</v>
      </c>
      <c r="D610">
        <f>IF(Orders!D610="","",Orders!D610)</f>
        <v>18</v>
      </c>
      <c r="E610" t="str">
        <f>IF(Orders!E610="","",Orders!E610)</f>
        <v/>
      </c>
      <c r="F610" t="str">
        <f t="shared" si="72"/>
        <v>Liutgarde Twofoot</v>
      </c>
      <c r="G610" t="str">
        <f t="shared" si="73"/>
        <v>LiutgardeTwofoot</v>
      </c>
      <c r="H610">
        <f>COUNTIFS(CALC_CUSTOMERS!F:F,CALC_ORDERS!G610)</f>
        <v>1</v>
      </c>
      <c r="I610" t="str">
        <f>INDEX(CALC_CUSTOMERS!D:D,MATCH(CALC_ORDERS!G610,CALC_CUSTOMERS!F:F,0))</f>
        <v>The Excellent Woodpecker Inn</v>
      </c>
      <c r="J610" t="str">
        <f>INDEX(CALC_CUSTOMERS!E:E,MATCH(CALC_ORDERS!G610,CALC_CUSTOMERS!F:F,0))</f>
        <v>SHIRE HOMESTEADS</v>
      </c>
      <c r="K610">
        <f>INDEX(Beer!C:C,MATCH(CALC_ORDERS!C610,Beer!B:B,0))</f>
        <v>1.1000000000000001</v>
      </c>
      <c r="L610">
        <f t="shared" si="74"/>
        <v>19.8</v>
      </c>
      <c r="M610">
        <f t="shared" si="75"/>
        <v>0</v>
      </c>
      <c r="N610">
        <f t="shared" si="76"/>
        <v>19.8</v>
      </c>
      <c r="O610">
        <f t="shared" si="77"/>
        <v>7</v>
      </c>
      <c r="P610" t="str">
        <f t="shared" si="78"/>
        <v>T3</v>
      </c>
      <c r="Q610" t="str">
        <f t="shared" si="79"/>
        <v>M7</v>
      </c>
    </row>
    <row r="611" spans="1:17" x14ac:dyDescent="0.25">
      <c r="A611" t="str">
        <f>IF(Orders!A611="","",Orders!A611)</f>
        <v>Mr Hal Galbassi</v>
      </c>
      <c r="B611" s="4">
        <f>IF(Orders!B611="","",Orders!B611)</f>
        <v>390286</v>
      </c>
      <c r="C611" t="str">
        <f>IF(Orders!C611="","",Orders!C611)</f>
        <v>Draught Bass</v>
      </c>
      <c r="D611">
        <f>IF(Orders!D611="","",Orders!D611)</f>
        <v>12</v>
      </c>
      <c r="E611" t="str">
        <f>IF(Orders!E611="","",Orders!E611)</f>
        <v/>
      </c>
      <c r="F611" t="str">
        <f t="shared" si="72"/>
        <v>Hal Galbassi</v>
      </c>
      <c r="G611" t="str">
        <f t="shared" si="73"/>
        <v>HalGalbassi</v>
      </c>
      <c r="H611">
        <f>COUNTIFS(CALC_CUSTOMERS!F:F,CALC_ORDERS!G611)</f>
        <v>1</v>
      </c>
      <c r="I611" t="str">
        <f>INDEX(CALC_CUSTOMERS!D:D,MATCH(CALC_ORDERS!G611,CALC_CUSTOMERS!F:F,0))</f>
        <v>Ye Olde Curry</v>
      </c>
      <c r="J611" t="str">
        <f>INDEX(CALC_CUSTOMERS!E:E,MATCH(CALC_ORDERS!G611,CALC_CUSTOMERS!F:F,0))</f>
        <v>BRIDGEFIELDS</v>
      </c>
      <c r="K611">
        <f>INDEX(Beer!C:C,MATCH(CALC_ORDERS!C611,Beer!B:B,0))</f>
        <v>1.2</v>
      </c>
      <c r="L611">
        <f t="shared" si="74"/>
        <v>14.399999999999999</v>
      </c>
      <c r="M611">
        <f t="shared" si="75"/>
        <v>0</v>
      </c>
      <c r="N611">
        <f t="shared" si="76"/>
        <v>14.399999999999999</v>
      </c>
      <c r="O611">
        <f t="shared" si="77"/>
        <v>7</v>
      </c>
      <c r="P611" t="str">
        <f t="shared" si="78"/>
        <v>T3</v>
      </c>
      <c r="Q611" t="str">
        <f t="shared" si="79"/>
        <v>M7</v>
      </c>
    </row>
    <row r="612" spans="1:17" x14ac:dyDescent="0.25">
      <c r="A612" t="str">
        <f>IF(Orders!A612="","",Orders!A612)</f>
        <v>Mr Hal Gammidge</v>
      </c>
      <c r="B612" s="4">
        <f>IF(Orders!B612="","",Orders!B612)</f>
        <v>390287</v>
      </c>
      <c r="C612" t="str">
        <f>IF(Orders!C612="","",Orders!C612)</f>
        <v>Foster's Lager</v>
      </c>
      <c r="D612">
        <f>IF(Orders!D612="","",Orders!D612)</f>
        <v>1</v>
      </c>
      <c r="E612" t="str">
        <f>IF(Orders!E612="","",Orders!E612)</f>
        <v/>
      </c>
      <c r="F612" t="str">
        <f t="shared" si="72"/>
        <v>Hal Gammidge</v>
      </c>
      <c r="G612" t="str">
        <f t="shared" si="73"/>
        <v>HalGammidge</v>
      </c>
      <c r="H612">
        <f>COUNTIFS(CALC_CUSTOMERS!F:F,CALC_ORDERS!G612)</f>
        <v>1</v>
      </c>
      <c r="I612" t="str">
        <f>INDEX(CALC_CUSTOMERS!D:D,MATCH(CALC_ORDERS!G612,CALC_CUSTOMERS!F:F,0))</f>
        <v>The Vagabond Potato</v>
      </c>
      <c r="J612" t="str">
        <f>INDEX(CALC_CUSTOMERS!E:E,MATCH(CALC_ORDERS!G612,CALC_CUSTOMERS!F:F,0))</f>
        <v>HOBBITTON</v>
      </c>
      <c r="K612">
        <f>INDEX(Beer!C:C,MATCH(CALC_ORDERS!C612,Beer!B:B,0))</f>
        <v>0.7</v>
      </c>
      <c r="L612">
        <f t="shared" si="74"/>
        <v>0.7</v>
      </c>
      <c r="M612">
        <f t="shared" si="75"/>
        <v>0</v>
      </c>
      <c r="N612">
        <f t="shared" si="76"/>
        <v>0.7</v>
      </c>
      <c r="O612">
        <f t="shared" si="77"/>
        <v>7</v>
      </c>
      <c r="P612" t="str">
        <f t="shared" si="78"/>
        <v>T3</v>
      </c>
      <c r="Q612" t="str">
        <f t="shared" si="79"/>
        <v>M7</v>
      </c>
    </row>
    <row r="613" spans="1:17" x14ac:dyDescent="0.25">
      <c r="A613" t="str">
        <f>IF(Orders!A613="","",Orders!A613)</f>
        <v>Mme Gundradis Underlake</v>
      </c>
      <c r="B613" s="4">
        <f>IF(Orders!B613="","",Orders!B613)</f>
        <v>390287</v>
      </c>
      <c r="C613" t="str">
        <f>IF(Orders!C613="","",Orders!C613)</f>
        <v>McEwan's</v>
      </c>
      <c r="D613">
        <f>IF(Orders!D613="","",Orders!D613)</f>
        <v>12</v>
      </c>
      <c r="E613" t="str">
        <f>IF(Orders!E613="","",Orders!E613)</f>
        <v/>
      </c>
      <c r="F613" t="str">
        <f t="shared" si="72"/>
        <v>Gundradis Underlake</v>
      </c>
      <c r="G613" t="str">
        <f t="shared" si="73"/>
        <v>GundradisUnderlake</v>
      </c>
      <c r="H613">
        <f>COUNTIFS(CALC_CUSTOMERS!F:F,CALC_ORDERS!G613)</f>
        <v>1</v>
      </c>
      <c r="I613" t="str">
        <f>INDEX(CALC_CUSTOMERS!D:D,MATCH(CALC_ORDERS!G613,CALC_CUSTOMERS!F:F,0))</f>
        <v>The Alligator Tavern</v>
      </c>
      <c r="J613" t="str">
        <f>INDEX(CALC_CUSTOMERS!E:E,MATCH(CALC_ORDERS!G613,CALC_CUSTOMERS!F:F,0))</f>
        <v>BROKENBORINGS</v>
      </c>
      <c r="K613">
        <f>INDEX(Beer!C:C,MATCH(CALC_ORDERS!C613,Beer!B:B,0))</f>
        <v>1</v>
      </c>
      <c r="L613">
        <f t="shared" si="74"/>
        <v>12</v>
      </c>
      <c r="M613">
        <f t="shared" si="75"/>
        <v>0</v>
      </c>
      <c r="N613">
        <f t="shared" si="76"/>
        <v>12</v>
      </c>
      <c r="O613">
        <f t="shared" si="77"/>
        <v>7</v>
      </c>
      <c r="P613" t="str">
        <f t="shared" si="78"/>
        <v>T3</v>
      </c>
      <c r="Q613" t="str">
        <f t="shared" si="79"/>
        <v>M7</v>
      </c>
    </row>
    <row r="614" spans="1:17" x14ac:dyDescent="0.25">
      <c r="A614" t="str">
        <f>IF(Orders!A614="","",Orders!A614)</f>
        <v>Mr Longo Riverhopper</v>
      </c>
      <c r="B614" s="4">
        <f>IF(Orders!B614="","",Orders!B614)</f>
        <v>390287</v>
      </c>
      <c r="C614" t="str">
        <f>IF(Orders!C614="","",Orders!C614)</f>
        <v>Tennent's Lager</v>
      </c>
      <c r="D614">
        <f>IF(Orders!D614="","",Orders!D614)</f>
        <v>8</v>
      </c>
      <c r="E614" t="str">
        <f>IF(Orders!E614="","",Orders!E614)</f>
        <v/>
      </c>
      <c r="F614" t="str">
        <f t="shared" si="72"/>
        <v>Longo Riverhopper</v>
      </c>
      <c r="G614" t="str">
        <f t="shared" si="73"/>
        <v>LongoRiverhopper</v>
      </c>
      <c r="H614">
        <f>COUNTIFS(CALC_CUSTOMERS!F:F,CALC_ORDERS!G614)</f>
        <v>1</v>
      </c>
      <c r="I614" t="str">
        <f>INDEX(CALC_CUSTOMERS!D:D,MATCH(CALC_ORDERS!G614,CALC_CUSTOMERS!F:F,0))</f>
        <v>The Parallel Bongo Bar</v>
      </c>
      <c r="J614" t="str">
        <f>INDEX(CALC_CUSTOMERS!E:E,MATCH(CALC_ORDERS!G614,CALC_CUSTOMERS!F:F,0))</f>
        <v>TUCKBOROUGH</v>
      </c>
      <c r="K614">
        <f>INDEX(Beer!C:C,MATCH(CALC_ORDERS!C614,Beer!B:B,0))</f>
        <v>0.8</v>
      </c>
      <c r="L614">
        <f t="shared" si="74"/>
        <v>6.4</v>
      </c>
      <c r="M614">
        <f t="shared" si="75"/>
        <v>0</v>
      </c>
      <c r="N614">
        <f t="shared" si="76"/>
        <v>6.4</v>
      </c>
      <c r="O614">
        <f t="shared" si="77"/>
        <v>7</v>
      </c>
      <c r="P614" t="str">
        <f t="shared" si="78"/>
        <v>T3</v>
      </c>
      <c r="Q614" t="str">
        <f t="shared" si="79"/>
        <v>M7</v>
      </c>
    </row>
    <row r="615" spans="1:17" x14ac:dyDescent="0.25">
      <c r="A615" t="str">
        <f>IF(Orders!A615="","",Orders!A615)</f>
        <v>Mlle Amanda Oldbuck</v>
      </c>
      <c r="B615" s="4">
        <f>IF(Orders!B615="","",Orders!B615)</f>
        <v>390288</v>
      </c>
      <c r="C615" t="str">
        <f>IF(Orders!C615="","",Orders!C615)</f>
        <v>Old Speckled Hen</v>
      </c>
      <c r="D615">
        <f>IF(Orders!D615="","",Orders!D615)</f>
        <v>18</v>
      </c>
      <c r="E615" t="str">
        <f>IF(Orders!E615="","",Orders!E615)</f>
        <v/>
      </c>
      <c r="F615" t="str">
        <f t="shared" si="72"/>
        <v>Amanda Oldbuck</v>
      </c>
      <c r="G615" t="str">
        <f t="shared" si="73"/>
        <v>AmandaOldbuck</v>
      </c>
      <c r="H615">
        <f>COUNTIFS(CALC_CUSTOMERS!F:F,CALC_ORDERS!G615)</f>
        <v>1</v>
      </c>
      <c r="I615" t="str">
        <f>INDEX(CALC_CUSTOMERS!D:D,MATCH(CALC_ORDERS!G615,CALC_CUSTOMERS!F:F,0))</f>
        <v>The Impossible Tauren</v>
      </c>
      <c r="J615" t="str">
        <f>INDEX(CALC_CUSTOMERS!E:E,MATCH(CALC_ORDERS!G615,CALC_CUSTOMERS!F:F,0))</f>
        <v>SHIRE HOMESTEADS</v>
      </c>
      <c r="K615">
        <f>INDEX(Beer!C:C,MATCH(CALC_ORDERS!C615,Beer!B:B,0))</f>
        <v>1.1000000000000001</v>
      </c>
      <c r="L615">
        <f t="shared" si="74"/>
        <v>19.8</v>
      </c>
      <c r="M615">
        <f t="shared" si="75"/>
        <v>0</v>
      </c>
      <c r="N615">
        <f t="shared" si="76"/>
        <v>19.8</v>
      </c>
      <c r="O615">
        <f t="shared" si="77"/>
        <v>7</v>
      </c>
      <c r="P615" t="str">
        <f t="shared" si="78"/>
        <v>T3</v>
      </c>
      <c r="Q615" t="str">
        <f t="shared" si="79"/>
        <v>M7</v>
      </c>
    </row>
    <row r="616" spans="1:17" x14ac:dyDescent="0.25">
      <c r="A616" t="str">
        <f>IF(Orders!A616="","",Orders!A616)</f>
        <v>Mr Fastolph Took -Brandybuck</v>
      </c>
      <c r="B616" s="4">
        <f>IF(Orders!B616="","",Orders!B616)</f>
        <v>390288</v>
      </c>
      <c r="C616" t="str">
        <f>IF(Orders!C616="","",Orders!C616)</f>
        <v>Mackeson Stout</v>
      </c>
      <c r="D616">
        <f>IF(Orders!D616="","",Orders!D616)</f>
        <v>5</v>
      </c>
      <c r="E616" t="str">
        <f>IF(Orders!E616="","",Orders!E616)</f>
        <v/>
      </c>
      <c r="F616" t="str">
        <f t="shared" si="72"/>
        <v>Fastolph Took -Brandybuck</v>
      </c>
      <c r="G616" t="str">
        <f t="shared" si="73"/>
        <v>FastolphTookBrandybuck</v>
      </c>
      <c r="H616">
        <f>COUNTIFS(CALC_CUSTOMERS!F:F,CALC_ORDERS!G616)</f>
        <v>1</v>
      </c>
      <c r="I616" t="str">
        <f>INDEX(CALC_CUSTOMERS!D:D,MATCH(CALC_ORDERS!G616,CALC_CUSTOMERS!F:F,0))</f>
        <v>The Blue Well Tavern</v>
      </c>
      <c r="J616" t="str">
        <f>INDEX(CALC_CUSTOMERS!E:E,MATCH(CALC_ORDERS!G616,CALC_CUSTOMERS!F:F,0))</f>
        <v>BRIDGEFIELDS</v>
      </c>
      <c r="K616">
        <f>INDEX(Beer!C:C,MATCH(CALC_ORDERS!C616,Beer!B:B,0))</f>
        <v>1.5</v>
      </c>
      <c r="L616">
        <f t="shared" si="74"/>
        <v>7.5</v>
      </c>
      <c r="M616">
        <f t="shared" si="75"/>
        <v>0</v>
      </c>
      <c r="N616">
        <f t="shared" si="76"/>
        <v>7.5</v>
      </c>
      <c r="O616">
        <f t="shared" si="77"/>
        <v>7</v>
      </c>
      <c r="P616" t="str">
        <f t="shared" si="78"/>
        <v>T3</v>
      </c>
      <c r="Q616" t="str">
        <f t="shared" si="79"/>
        <v>M7</v>
      </c>
    </row>
    <row r="617" spans="1:17" x14ac:dyDescent="0.25">
      <c r="A617" t="str">
        <f>IF(Orders!A617="","",Orders!A617)</f>
        <v>Mr Vigor Galbassi</v>
      </c>
      <c r="B617" s="4">
        <f>IF(Orders!B617="","",Orders!B617)</f>
        <v>390290</v>
      </c>
      <c r="C617" t="str">
        <f>IF(Orders!C617="","",Orders!C617)</f>
        <v>Tennent's Super</v>
      </c>
      <c r="D617">
        <f>IF(Orders!D617="","",Orders!D617)</f>
        <v>16</v>
      </c>
      <c r="E617" t="str">
        <f>IF(Orders!E617="","",Orders!E617)</f>
        <v/>
      </c>
      <c r="F617" t="str">
        <f t="shared" si="72"/>
        <v>Vigor Galbassi</v>
      </c>
      <c r="G617" t="str">
        <f t="shared" si="73"/>
        <v>VigorGalbassi</v>
      </c>
      <c r="H617">
        <f>COUNTIFS(CALC_CUSTOMERS!F:F,CALC_ORDERS!G617)</f>
        <v>1</v>
      </c>
      <c r="I617" t="str">
        <f>INDEX(CALC_CUSTOMERS!D:D,MATCH(CALC_ORDERS!G617,CALC_CUSTOMERS!F:F,0))</f>
        <v>The Smiling Kangaroo Pub</v>
      </c>
      <c r="J617" t="str">
        <f>INDEX(CALC_CUSTOMERS!E:E,MATCH(CALC_ORDERS!G617,CALC_CUSTOMERS!F:F,0))</f>
        <v>LITTLE DELVING</v>
      </c>
      <c r="K617">
        <f>INDEX(Beer!C:C,MATCH(CALC_ORDERS!C617,Beer!B:B,0))</f>
        <v>0.9</v>
      </c>
      <c r="L617">
        <f t="shared" si="74"/>
        <v>14.4</v>
      </c>
      <c r="M617">
        <f t="shared" si="75"/>
        <v>0</v>
      </c>
      <c r="N617">
        <f t="shared" si="76"/>
        <v>14.4</v>
      </c>
      <c r="O617">
        <f t="shared" si="77"/>
        <v>7</v>
      </c>
      <c r="P617" t="str">
        <f t="shared" si="78"/>
        <v>T3</v>
      </c>
      <c r="Q617" t="str">
        <f t="shared" si="79"/>
        <v>M7</v>
      </c>
    </row>
    <row r="618" spans="1:17" x14ac:dyDescent="0.25">
      <c r="A618" t="str">
        <f>IF(Orders!A618="","",Orders!A618)</f>
        <v>Mr Arbogastes Whitfoot</v>
      </c>
      <c r="B618" s="4">
        <f>IF(Orders!B618="","",Orders!B618)</f>
        <v>390290</v>
      </c>
      <c r="C618" t="str">
        <f>IF(Orders!C618="","",Orders!C618)</f>
        <v>Draught Bass</v>
      </c>
      <c r="D618">
        <f>IF(Orders!D618="","",Orders!D618)</f>
        <v>16</v>
      </c>
      <c r="E618" t="str">
        <f>IF(Orders!E618="","",Orders!E618)</f>
        <v/>
      </c>
      <c r="F618" t="str">
        <f t="shared" si="72"/>
        <v>Arbogastes Whitfoot</v>
      </c>
      <c r="G618" t="str">
        <f t="shared" si="73"/>
        <v>ArbogastesWhitfoot</v>
      </c>
      <c r="H618">
        <f>COUNTIFS(CALC_CUSTOMERS!F:F,CALC_ORDERS!G618)</f>
        <v>1</v>
      </c>
      <c r="I618" t="str">
        <f>INDEX(CALC_CUSTOMERS!D:D,MATCH(CALC_ORDERS!G618,CALC_CUSTOMERS!F:F,0))</f>
        <v>The Awesome Whale Bar</v>
      </c>
      <c r="J618" t="str">
        <f>INDEX(CALC_CUSTOMERS!E:E,MATCH(CALC_ORDERS!G618,CALC_CUSTOMERS!F:F,0))</f>
        <v>GREEN HILL COUNTRY</v>
      </c>
      <c r="K618">
        <f>INDEX(Beer!C:C,MATCH(CALC_ORDERS!C618,Beer!B:B,0))</f>
        <v>1.2</v>
      </c>
      <c r="L618">
        <f t="shared" si="74"/>
        <v>19.2</v>
      </c>
      <c r="M618">
        <f t="shared" si="75"/>
        <v>0</v>
      </c>
      <c r="N618">
        <f t="shared" si="76"/>
        <v>19.2</v>
      </c>
      <c r="O618">
        <f t="shared" si="77"/>
        <v>7</v>
      </c>
      <c r="P618" t="str">
        <f t="shared" si="78"/>
        <v>T3</v>
      </c>
      <c r="Q618" t="str">
        <f t="shared" si="79"/>
        <v>M7</v>
      </c>
    </row>
    <row r="619" spans="1:17" x14ac:dyDescent="0.25">
      <c r="A619" t="str">
        <f>IF(Orders!A619="","",Orders!A619)</f>
        <v>Mr Bildad Roper</v>
      </c>
      <c r="B619" s="4">
        <f>IF(Orders!B619="","",Orders!B619)</f>
        <v>390290</v>
      </c>
      <c r="C619" t="str">
        <f>IF(Orders!C619="","",Orders!C619)</f>
        <v>Hofmeister Lager</v>
      </c>
      <c r="D619">
        <f>IF(Orders!D619="","",Orders!D619)</f>
        <v>6</v>
      </c>
      <c r="E619" t="str">
        <f>IF(Orders!E619="","",Orders!E619)</f>
        <v/>
      </c>
      <c r="F619" t="str">
        <f t="shared" si="72"/>
        <v>Bildad Roper</v>
      </c>
      <c r="G619" t="str">
        <f t="shared" si="73"/>
        <v>BildadRoper</v>
      </c>
      <c r="H619">
        <f>COUNTIFS(CALC_CUSTOMERS!F:F,CALC_ORDERS!G619)</f>
        <v>1</v>
      </c>
      <c r="I619" t="str">
        <f>INDEX(CALC_CUSTOMERS!D:D,MATCH(CALC_ORDERS!G619,CALC_CUSTOMERS!F:F,0))</f>
        <v>The Melting Leader</v>
      </c>
      <c r="J619" t="str">
        <f>INDEX(CALC_CUSTOMERS!E:E,MATCH(CALC_ORDERS!G619,CALC_CUSTOMERS!F:F,0))</f>
        <v>HOBBITTON</v>
      </c>
      <c r="K619">
        <f>INDEX(Beer!C:C,MATCH(CALC_ORDERS!C619,Beer!B:B,0))</f>
        <v>1</v>
      </c>
      <c r="L619">
        <f t="shared" si="74"/>
        <v>6</v>
      </c>
      <c r="M619">
        <f t="shared" si="75"/>
        <v>0</v>
      </c>
      <c r="N619">
        <f t="shared" si="76"/>
        <v>6</v>
      </c>
      <c r="O619">
        <f t="shared" si="77"/>
        <v>7</v>
      </c>
      <c r="P619" t="str">
        <f t="shared" si="78"/>
        <v>T3</v>
      </c>
      <c r="Q619" t="str">
        <f t="shared" si="79"/>
        <v>M7</v>
      </c>
    </row>
    <row r="620" spans="1:17" x14ac:dyDescent="0.25">
      <c r="A620" t="str">
        <f>IF(Orders!A620="","",Orders!A620)</f>
        <v>Mlle Fredegunde Banks</v>
      </c>
      <c r="B620" s="4">
        <f>IF(Orders!B620="","",Orders!B620)</f>
        <v>390290</v>
      </c>
      <c r="C620" t="str">
        <f>IF(Orders!C620="","",Orders!C620)</f>
        <v>Old Speckled Hen</v>
      </c>
      <c r="D620">
        <f>IF(Orders!D620="","",Orders!D620)</f>
        <v>13</v>
      </c>
      <c r="E620" t="str">
        <f>IF(Orders!E620="","",Orders!E620)</f>
        <v/>
      </c>
      <c r="F620" t="str">
        <f t="shared" si="72"/>
        <v>Fredegunde Banks</v>
      </c>
      <c r="G620" t="str">
        <f t="shared" si="73"/>
        <v>FredegundeBanks</v>
      </c>
      <c r="H620">
        <f>COUNTIFS(CALC_CUSTOMERS!F:F,CALC_ORDERS!G620)</f>
        <v>1</v>
      </c>
      <c r="I620" t="str">
        <f>INDEX(CALC_CUSTOMERS!D:D,MATCH(CALC_ORDERS!G620,CALC_CUSTOMERS!F:F,0))</f>
        <v>The Best Cello</v>
      </c>
      <c r="J620" t="str">
        <f>INDEX(CALC_CUSTOMERS!E:E,MATCH(CALC_ORDERS!G620,CALC_CUSTOMERS!F:F,0))</f>
        <v>GREENFIELDS</v>
      </c>
      <c r="K620">
        <f>INDEX(Beer!C:C,MATCH(CALC_ORDERS!C620,Beer!B:B,0))</f>
        <v>1.1000000000000001</v>
      </c>
      <c r="L620">
        <f t="shared" si="74"/>
        <v>14.3</v>
      </c>
      <c r="M620">
        <f t="shared" si="75"/>
        <v>0</v>
      </c>
      <c r="N620">
        <f t="shared" si="76"/>
        <v>14.3</v>
      </c>
      <c r="O620">
        <f t="shared" si="77"/>
        <v>7</v>
      </c>
      <c r="P620" t="str">
        <f t="shared" si="78"/>
        <v>T3</v>
      </c>
      <c r="Q620" t="str">
        <f t="shared" si="79"/>
        <v>M7</v>
      </c>
    </row>
    <row r="621" spans="1:17" x14ac:dyDescent="0.25">
      <c r="A621" t="str">
        <f>IF(Orders!A621="","",Orders!A621)</f>
        <v>Mr Jocelin Elvellon</v>
      </c>
      <c r="B621" s="4">
        <f>IF(Orders!B621="","",Orders!B621)</f>
        <v>390294</v>
      </c>
      <c r="C621" t="str">
        <f>IF(Orders!C621="","",Orders!C621)</f>
        <v>Foster's Lager</v>
      </c>
      <c r="D621">
        <f>IF(Orders!D621="","",Orders!D621)</f>
        <v>16</v>
      </c>
      <c r="E621" t="str">
        <f>IF(Orders!E621="","",Orders!E621)</f>
        <v/>
      </c>
      <c r="F621" t="str">
        <f t="shared" si="72"/>
        <v>Jocelin Elvellon</v>
      </c>
      <c r="G621" t="str">
        <f t="shared" si="73"/>
        <v>JocelinElvellon</v>
      </c>
      <c r="H621">
        <f>COUNTIFS(CALC_CUSTOMERS!F:F,CALC_ORDERS!G621)</f>
        <v>1</v>
      </c>
      <c r="I621" t="str">
        <f>INDEX(CALC_CUSTOMERS!D:D,MATCH(CALC_ORDERS!G621,CALC_CUSTOMERS!F:F,0))</f>
        <v>The Cold Flute Pub</v>
      </c>
      <c r="J621" t="str">
        <f>INDEX(CALC_CUSTOMERS!E:E,MATCH(CALC_ORDERS!G621,CALC_CUSTOMERS!F:F,0))</f>
        <v>GREEN HILL COUNTRY</v>
      </c>
      <c r="K621">
        <f>INDEX(Beer!C:C,MATCH(CALC_ORDERS!C621,Beer!B:B,0))</f>
        <v>0.7</v>
      </c>
      <c r="L621">
        <f t="shared" si="74"/>
        <v>11.2</v>
      </c>
      <c r="M621">
        <f t="shared" si="75"/>
        <v>0</v>
      </c>
      <c r="N621">
        <f t="shared" si="76"/>
        <v>11.2</v>
      </c>
      <c r="O621">
        <f t="shared" si="77"/>
        <v>8</v>
      </c>
      <c r="P621" t="str">
        <f t="shared" si="78"/>
        <v>T3</v>
      </c>
      <c r="Q621" t="str">
        <f t="shared" si="79"/>
        <v>M8</v>
      </c>
    </row>
    <row r="622" spans="1:17" x14ac:dyDescent="0.25">
      <c r="A622" t="str">
        <f>IF(Orders!A622="","",Orders!A622)</f>
        <v>Mr Lanfranc Stumbletoe</v>
      </c>
      <c r="B622" s="4">
        <f>IF(Orders!B622="","",Orders!B622)</f>
        <v>390294</v>
      </c>
      <c r="C622" t="str">
        <f>IF(Orders!C622="","",Orders!C622)</f>
        <v>Boddingtons Bitter</v>
      </c>
      <c r="D622">
        <f>IF(Orders!D622="","",Orders!D622)</f>
        <v>5</v>
      </c>
      <c r="E622" t="str">
        <f>IF(Orders!E622="","",Orders!E622)</f>
        <v/>
      </c>
      <c r="F622" t="str">
        <f t="shared" si="72"/>
        <v>Lanfranc Stumbletoe</v>
      </c>
      <c r="G622" t="str">
        <f t="shared" si="73"/>
        <v>LanfrancStumbletoe</v>
      </c>
      <c r="H622">
        <f>COUNTIFS(CALC_CUSTOMERS!F:F,CALC_ORDERS!G622)</f>
        <v>1</v>
      </c>
      <c r="I622" t="str">
        <f>INDEX(CALC_CUSTOMERS!D:D,MATCH(CALC_ORDERS!G622,CALC_CUSTOMERS!F:F,0))</f>
        <v>The Marvelous Worker</v>
      </c>
      <c r="J622" t="str">
        <f>INDEX(CALC_CUSTOMERS!E:E,MATCH(CALC_ORDERS!G622,CALC_CUSTOMERS!F:F,0))</f>
        <v>TUCKBOROUGH</v>
      </c>
      <c r="K622">
        <f>INDEX(Beer!C:C,MATCH(CALC_ORDERS!C622,Beer!B:B,0))</f>
        <v>0.8</v>
      </c>
      <c r="L622">
        <f t="shared" si="74"/>
        <v>4</v>
      </c>
      <c r="M622">
        <f t="shared" si="75"/>
        <v>0</v>
      </c>
      <c r="N622">
        <f t="shared" si="76"/>
        <v>4</v>
      </c>
      <c r="O622">
        <f t="shared" si="77"/>
        <v>8</v>
      </c>
      <c r="P622" t="str">
        <f t="shared" si="78"/>
        <v>T3</v>
      </c>
      <c r="Q622" t="str">
        <f t="shared" si="79"/>
        <v>M8</v>
      </c>
    </row>
    <row r="623" spans="1:17" x14ac:dyDescent="0.25">
      <c r="A623" t="str">
        <f>IF(Orders!A623="","",Orders!A623)</f>
        <v>Mr Hartnid Fallohide</v>
      </c>
      <c r="B623" s="4">
        <f>IF(Orders!B623="","",Orders!B623)</f>
        <v>390294</v>
      </c>
      <c r="C623" t="str">
        <f>IF(Orders!C623="","",Orders!C623)</f>
        <v>Foster's Lager</v>
      </c>
      <c r="D623">
        <f>IF(Orders!D623="","",Orders!D623)</f>
        <v>10</v>
      </c>
      <c r="E623" t="str">
        <f>IF(Orders!E623="","",Orders!E623)</f>
        <v/>
      </c>
      <c r="F623" t="str">
        <f t="shared" si="72"/>
        <v>Hartnid Fallohide</v>
      </c>
      <c r="G623" t="str">
        <f t="shared" si="73"/>
        <v>HartnidFallohide</v>
      </c>
      <c r="H623">
        <f>COUNTIFS(CALC_CUSTOMERS!F:F,CALC_ORDERS!G623)</f>
        <v>1</v>
      </c>
      <c r="I623" t="str">
        <f>INDEX(CALC_CUSTOMERS!D:D,MATCH(CALC_ORDERS!G623,CALC_CUSTOMERS!F:F,0))</f>
        <v>The False Sheep</v>
      </c>
      <c r="J623" t="str">
        <f>INDEX(CALC_CUSTOMERS!E:E,MATCH(CALC_ORDERS!G623,CALC_CUSTOMERS!F:F,0))</f>
        <v>BROKENBORINGS</v>
      </c>
      <c r="K623">
        <f>INDEX(Beer!C:C,MATCH(CALC_ORDERS!C623,Beer!B:B,0))</f>
        <v>0.7</v>
      </c>
      <c r="L623">
        <f t="shared" si="74"/>
        <v>7</v>
      </c>
      <c r="M623">
        <f t="shared" si="75"/>
        <v>0</v>
      </c>
      <c r="N623">
        <f t="shared" si="76"/>
        <v>7</v>
      </c>
      <c r="O623">
        <f t="shared" si="77"/>
        <v>8</v>
      </c>
      <c r="P623" t="str">
        <f t="shared" si="78"/>
        <v>T3</v>
      </c>
      <c r="Q623" t="str">
        <f t="shared" si="79"/>
        <v>M8</v>
      </c>
    </row>
    <row r="624" spans="1:17" x14ac:dyDescent="0.25">
      <c r="A624" t="str">
        <f>IF(Orders!A624="","",Orders!A624)</f>
        <v>Mme Mentha Sackville</v>
      </c>
      <c r="B624" s="4">
        <f>IF(Orders!B624="","",Orders!B624)</f>
        <v>390294</v>
      </c>
      <c r="C624" t="str">
        <f>IF(Orders!C624="","",Orders!C624)</f>
        <v>Mackeson Stout</v>
      </c>
      <c r="D624">
        <f>IF(Orders!D624="","",Orders!D624)</f>
        <v>8</v>
      </c>
      <c r="E624" t="str">
        <f>IF(Orders!E624="","",Orders!E624)</f>
        <v/>
      </c>
      <c r="F624" t="str">
        <f t="shared" si="72"/>
        <v>Mentha Sackville</v>
      </c>
      <c r="G624" t="str">
        <f t="shared" si="73"/>
        <v>MenthaSackville</v>
      </c>
      <c r="H624">
        <f>COUNTIFS(CALC_CUSTOMERS!F:F,CALC_ORDERS!G624)</f>
        <v>1</v>
      </c>
      <c r="I624" t="str">
        <f>INDEX(CALC_CUSTOMERS!D:D,MATCH(CALC_ORDERS!G624,CALC_CUSTOMERS!F:F,0))</f>
        <v>The Bloody Lion</v>
      </c>
      <c r="J624" t="str">
        <f>INDEX(CALC_CUSTOMERS!E:E,MATCH(CALC_ORDERS!G624,CALC_CUSTOMERS!F:F,0))</f>
        <v>BUCKLAND</v>
      </c>
      <c r="K624">
        <f>INDEX(Beer!C:C,MATCH(CALC_ORDERS!C624,Beer!B:B,0))</f>
        <v>1.5</v>
      </c>
      <c r="L624">
        <f t="shared" si="74"/>
        <v>12</v>
      </c>
      <c r="M624">
        <f t="shared" si="75"/>
        <v>0</v>
      </c>
      <c r="N624">
        <f t="shared" si="76"/>
        <v>12</v>
      </c>
      <c r="O624">
        <f t="shared" si="77"/>
        <v>8</v>
      </c>
      <c r="P624" t="str">
        <f t="shared" si="78"/>
        <v>T3</v>
      </c>
      <c r="Q624" t="str">
        <f t="shared" si="79"/>
        <v>M8</v>
      </c>
    </row>
    <row r="625" spans="1:17" x14ac:dyDescent="0.25">
      <c r="A625" t="str">
        <f>IF(Orders!A625="","",Orders!A625)</f>
        <v>Mr Gondulph Galpsi</v>
      </c>
      <c r="B625" s="4">
        <f>IF(Orders!B625="","",Orders!B625)</f>
        <v>390295</v>
      </c>
      <c r="C625" t="str">
        <f>IF(Orders!C625="","",Orders!C625)</f>
        <v>Draught Bass</v>
      </c>
      <c r="D625">
        <f>IF(Orders!D625="","",Orders!D625)</f>
        <v>19</v>
      </c>
      <c r="E625" t="str">
        <f>IF(Orders!E625="","",Orders!E625)</f>
        <v/>
      </c>
      <c r="F625" t="str">
        <f t="shared" si="72"/>
        <v>Gondulph Galpsi</v>
      </c>
      <c r="G625" t="str">
        <f t="shared" si="73"/>
        <v>GondulphGalpsi</v>
      </c>
      <c r="H625">
        <f>COUNTIFS(CALC_CUSTOMERS!F:F,CALC_ORDERS!G625)</f>
        <v>1</v>
      </c>
      <c r="I625" t="str">
        <f>INDEX(CALC_CUSTOMERS!D:D,MATCH(CALC_ORDERS!G625,CALC_CUSTOMERS!F:F,0))</f>
        <v>The Running Snake</v>
      </c>
      <c r="J625" t="str">
        <f>INDEX(CALC_CUSTOMERS!E:E,MATCH(CALC_ORDERS!G625,CALC_CUSTOMERS!F:F,0))</f>
        <v>SHIRE HOMESTEADS</v>
      </c>
      <c r="K625">
        <f>INDEX(Beer!C:C,MATCH(CALC_ORDERS!C625,Beer!B:B,0))</f>
        <v>1.2</v>
      </c>
      <c r="L625">
        <f t="shared" si="74"/>
        <v>22.8</v>
      </c>
      <c r="M625">
        <f t="shared" si="75"/>
        <v>0</v>
      </c>
      <c r="N625">
        <f t="shared" si="76"/>
        <v>22.8</v>
      </c>
      <c r="O625">
        <f t="shared" si="77"/>
        <v>8</v>
      </c>
      <c r="P625" t="str">
        <f t="shared" si="78"/>
        <v>T3</v>
      </c>
      <c r="Q625" t="str">
        <f t="shared" si="79"/>
        <v>M8</v>
      </c>
    </row>
    <row r="626" spans="1:17" x14ac:dyDescent="0.25">
      <c r="A626" t="str">
        <f>IF(Orders!A626="","",Orders!A626)</f>
        <v>Mme Savannah Gaukrogers</v>
      </c>
      <c r="B626" s="4">
        <f>IF(Orders!B626="","",Orders!B626)</f>
        <v>390295</v>
      </c>
      <c r="C626" t="str">
        <f>IF(Orders!C626="","",Orders!C626)</f>
        <v>Hofmeister Lager</v>
      </c>
      <c r="D626">
        <f>IF(Orders!D626="","",Orders!D626)</f>
        <v>10</v>
      </c>
      <c r="E626" t="str">
        <f>IF(Orders!E626="","",Orders!E626)</f>
        <v/>
      </c>
      <c r="F626" t="str">
        <f t="shared" si="72"/>
        <v>Savannah Gaukrogers</v>
      </c>
      <c r="G626" t="str">
        <f t="shared" si="73"/>
        <v>SavannahGaukrogers</v>
      </c>
      <c r="H626">
        <f>COUNTIFS(CALC_CUSTOMERS!F:F,CALC_ORDERS!G626)</f>
        <v>1</v>
      </c>
      <c r="I626" t="str">
        <f>INDEX(CALC_CUSTOMERS!D:D,MATCH(CALC_ORDERS!G626,CALC_CUSTOMERS!F:F,0))</f>
        <v>The Sudden Cliff Inn</v>
      </c>
      <c r="J626" t="str">
        <f>INDEX(CALC_CUSTOMERS!E:E,MATCH(CALC_ORDERS!G626,CALC_CUSTOMERS!F:F,0))</f>
        <v>STOCK</v>
      </c>
      <c r="K626">
        <f>INDEX(Beer!C:C,MATCH(CALC_ORDERS!C626,Beer!B:B,0))</f>
        <v>1</v>
      </c>
      <c r="L626">
        <f t="shared" si="74"/>
        <v>10</v>
      </c>
      <c r="M626">
        <f t="shared" si="75"/>
        <v>0</v>
      </c>
      <c r="N626">
        <f t="shared" si="76"/>
        <v>10</v>
      </c>
      <c r="O626">
        <f t="shared" si="77"/>
        <v>8</v>
      </c>
      <c r="P626" t="str">
        <f t="shared" si="78"/>
        <v>T3</v>
      </c>
      <c r="Q626" t="str">
        <f t="shared" si="79"/>
        <v>M8</v>
      </c>
    </row>
    <row r="627" spans="1:17" x14ac:dyDescent="0.25">
      <c r="A627" t="str">
        <f>IF(Orders!A627="","",Orders!A627)</f>
        <v>Mr Ouüs Fallohide</v>
      </c>
      <c r="B627" s="4">
        <f>IF(Orders!B627="","",Orders!B627)</f>
        <v>390296</v>
      </c>
      <c r="C627" t="str">
        <f>IF(Orders!C627="","",Orders!C627)</f>
        <v>Hofmeister Lager</v>
      </c>
      <c r="D627">
        <f>IF(Orders!D627="","",Orders!D627)</f>
        <v>4</v>
      </c>
      <c r="E627" t="str">
        <f>IF(Orders!E627="","",Orders!E627)</f>
        <v/>
      </c>
      <c r="F627" t="str">
        <f t="shared" si="72"/>
        <v>Ouüs Fallohide</v>
      </c>
      <c r="G627" t="str">
        <f t="shared" si="73"/>
        <v>OuusFallohide</v>
      </c>
      <c r="H627">
        <f>COUNTIFS(CALC_CUSTOMERS!F:F,CALC_ORDERS!G627)</f>
        <v>1</v>
      </c>
      <c r="I627" t="str">
        <f>INDEX(CALC_CUSTOMERS!D:D,MATCH(CALC_ORDERS!G627,CALC_CUSTOMERS!F:F,0))</f>
        <v>The Tacky Troll</v>
      </c>
      <c r="J627" t="str">
        <f>INDEX(CALC_CUSTOMERS!E:E,MATCH(CALC_ORDERS!G627,CALC_CUSTOMERS!F:F,0))</f>
        <v>BRIDGEFIELDS</v>
      </c>
      <c r="K627">
        <f>INDEX(Beer!C:C,MATCH(CALC_ORDERS!C627,Beer!B:B,0))</f>
        <v>1</v>
      </c>
      <c r="L627">
        <f t="shared" si="74"/>
        <v>4</v>
      </c>
      <c r="M627">
        <f t="shared" si="75"/>
        <v>0</v>
      </c>
      <c r="N627">
        <f t="shared" si="76"/>
        <v>4</v>
      </c>
      <c r="O627">
        <f t="shared" si="77"/>
        <v>8</v>
      </c>
      <c r="P627" t="str">
        <f t="shared" si="78"/>
        <v>T3</v>
      </c>
      <c r="Q627" t="str">
        <f t="shared" si="79"/>
        <v>M8</v>
      </c>
    </row>
    <row r="628" spans="1:17" x14ac:dyDescent="0.25">
      <c r="A628" t="str">
        <f>IF(Orders!A628="","",Orders!A628)</f>
        <v>Mr Alberic Labingi</v>
      </c>
      <c r="B628" s="4">
        <f>IF(Orders!B628="","",Orders!B628)</f>
        <v>390296</v>
      </c>
      <c r="C628" t="str">
        <f>IF(Orders!C628="","",Orders!C628)</f>
        <v>Old Speckled Hen</v>
      </c>
      <c r="D628">
        <f>IF(Orders!D628="","",Orders!D628)</f>
        <v>18</v>
      </c>
      <c r="E628" t="str">
        <f>IF(Orders!E628="","",Orders!E628)</f>
        <v/>
      </c>
      <c r="F628" t="str">
        <f t="shared" si="72"/>
        <v>Alberic Labingi</v>
      </c>
      <c r="G628" t="str">
        <f t="shared" si="73"/>
        <v>AlbericLabingi</v>
      </c>
      <c r="H628">
        <f>COUNTIFS(CALC_CUSTOMERS!F:F,CALC_ORDERS!G628)</f>
        <v>1</v>
      </c>
      <c r="I628" t="str">
        <f>INDEX(CALC_CUSTOMERS!D:D,MATCH(CALC_ORDERS!G628,CALC_CUSTOMERS!F:F,0))</f>
        <v>The Next Best Emu Inn</v>
      </c>
      <c r="J628" t="str">
        <f>INDEX(CALC_CUSTOMERS!E:E,MATCH(CALC_ORDERS!G628,CALC_CUSTOMERS!F:F,0))</f>
        <v>SHIRE HOMESTEADS</v>
      </c>
      <c r="K628">
        <f>INDEX(Beer!C:C,MATCH(CALC_ORDERS!C628,Beer!B:B,0))</f>
        <v>1.1000000000000001</v>
      </c>
      <c r="L628">
        <f t="shared" si="74"/>
        <v>19.8</v>
      </c>
      <c r="M628">
        <f t="shared" si="75"/>
        <v>0</v>
      </c>
      <c r="N628">
        <f t="shared" si="76"/>
        <v>19.8</v>
      </c>
      <c r="O628">
        <f t="shared" si="77"/>
        <v>8</v>
      </c>
      <c r="P628" t="str">
        <f t="shared" si="78"/>
        <v>T3</v>
      </c>
      <c r="Q628" t="str">
        <f t="shared" si="79"/>
        <v>M8</v>
      </c>
    </row>
    <row r="629" spans="1:17" x14ac:dyDescent="0.25">
      <c r="A629" t="str">
        <f>IF(Orders!A629="","",Orders!A629)</f>
        <v>Mme Diamanda Took-Took</v>
      </c>
      <c r="B629" s="4">
        <f>IF(Orders!B629="","",Orders!B629)</f>
        <v>390296</v>
      </c>
      <c r="C629" t="str">
        <f>IF(Orders!C629="","",Orders!C629)</f>
        <v>Old Speckled Hen</v>
      </c>
      <c r="D629">
        <f>IF(Orders!D629="","",Orders!D629)</f>
        <v>19</v>
      </c>
      <c r="E629" t="str">
        <f>IF(Orders!E629="","",Orders!E629)</f>
        <v/>
      </c>
      <c r="F629" t="str">
        <f t="shared" si="72"/>
        <v>Diamanda Took-Took</v>
      </c>
      <c r="G629" t="str">
        <f t="shared" si="73"/>
        <v>DiamandaTookTook</v>
      </c>
      <c r="H629">
        <f>COUNTIFS(CALC_CUSTOMERS!F:F,CALC_ORDERS!G629)</f>
        <v>1</v>
      </c>
      <c r="I629" t="str">
        <f>INDEX(CALC_CUSTOMERS!D:D,MATCH(CALC_ORDERS!G629,CALC_CUSTOMERS!F:F,0))</f>
        <v>The Sad River Inn</v>
      </c>
      <c r="J629" t="str">
        <f>INDEX(CALC_CUSTOMERS!E:E,MATCH(CALC_ORDERS!G629,CALC_CUSTOMERS!F:F,0))</f>
        <v>THE MARISH</v>
      </c>
      <c r="K629">
        <f>INDEX(Beer!C:C,MATCH(CALC_ORDERS!C629,Beer!B:B,0))</f>
        <v>1.1000000000000001</v>
      </c>
      <c r="L629">
        <f t="shared" si="74"/>
        <v>20.900000000000002</v>
      </c>
      <c r="M629">
        <f t="shared" si="75"/>
        <v>0</v>
      </c>
      <c r="N629">
        <f t="shared" si="76"/>
        <v>20.900000000000002</v>
      </c>
      <c r="O629">
        <f t="shared" si="77"/>
        <v>8</v>
      </c>
      <c r="P629" t="str">
        <f t="shared" si="78"/>
        <v>T3</v>
      </c>
      <c r="Q629" t="str">
        <f t="shared" si="79"/>
        <v>M8</v>
      </c>
    </row>
    <row r="630" spans="1:17" x14ac:dyDescent="0.25">
      <c r="A630" t="str">
        <f>IF(Orders!A630="","",Orders!A630)</f>
        <v>Mme Ginelle Tunnelly</v>
      </c>
      <c r="B630" s="4">
        <f>IF(Orders!B630="","",Orders!B630)</f>
        <v>390296</v>
      </c>
      <c r="C630" t="str">
        <f>IF(Orders!C630="","",Orders!C630)</f>
        <v>Tennent's Lager</v>
      </c>
      <c r="D630">
        <f>IF(Orders!D630="","",Orders!D630)</f>
        <v>6</v>
      </c>
      <c r="E630" t="str">
        <f>IF(Orders!E630="","",Orders!E630)</f>
        <v/>
      </c>
      <c r="F630" t="str">
        <f t="shared" si="72"/>
        <v>Ginelle Tunnelly</v>
      </c>
      <c r="G630" t="str">
        <f t="shared" si="73"/>
        <v>GinelleTunnelly</v>
      </c>
      <c r="H630">
        <f>COUNTIFS(CALC_CUSTOMERS!F:F,CALC_ORDERS!G630)</f>
        <v>1</v>
      </c>
      <c r="I630" t="str">
        <f>INDEX(CALC_CUSTOMERS!D:D,MATCH(CALC_ORDERS!G630,CALC_CUSTOMERS!F:F,0))</f>
        <v>The Even Branch</v>
      </c>
      <c r="J630" t="str">
        <f>INDEX(CALC_CUSTOMERS!E:E,MATCH(CALC_ORDERS!G630,CALC_CUSTOMERS!F:F,0))</f>
        <v>SHIRE HOMESTEADS</v>
      </c>
      <c r="K630">
        <f>INDEX(Beer!C:C,MATCH(CALC_ORDERS!C630,Beer!B:B,0))</f>
        <v>0.8</v>
      </c>
      <c r="L630">
        <f t="shared" si="74"/>
        <v>4.8000000000000007</v>
      </c>
      <c r="M630">
        <f t="shared" si="75"/>
        <v>0</v>
      </c>
      <c r="N630">
        <f t="shared" si="76"/>
        <v>4.8000000000000007</v>
      </c>
      <c r="O630">
        <f t="shared" si="77"/>
        <v>8</v>
      </c>
      <c r="P630" t="str">
        <f t="shared" si="78"/>
        <v>T3</v>
      </c>
      <c r="Q630" t="str">
        <f t="shared" si="79"/>
        <v>M8</v>
      </c>
    </row>
    <row r="631" spans="1:17" x14ac:dyDescent="0.25">
      <c r="A631" t="str">
        <f>IF(Orders!A631="","",Orders!A631)</f>
        <v>Mme Robinia Oldbuck</v>
      </c>
      <c r="B631" s="4">
        <f>IF(Orders!B631="","",Orders!B631)</f>
        <v>390297</v>
      </c>
      <c r="C631" t="str">
        <f>IF(Orders!C631="","",Orders!C631)</f>
        <v>Newcastle Brown Ale</v>
      </c>
      <c r="D631">
        <f>IF(Orders!D631="","",Orders!D631)</f>
        <v>11</v>
      </c>
      <c r="E631" t="str">
        <f>IF(Orders!E631="","",Orders!E631)</f>
        <v/>
      </c>
      <c r="F631" t="str">
        <f t="shared" si="72"/>
        <v>Robinia Oldbuck</v>
      </c>
      <c r="G631" t="str">
        <f t="shared" si="73"/>
        <v>RobiniaOldbuck</v>
      </c>
      <c r="H631">
        <f>COUNTIFS(CALC_CUSTOMERS!F:F,CALC_ORDERS!G631)</f>
        <v>1</v>
      </c>
      <c r="I631" t="str">
        <f>INDEX(CALC_CUSTOMERS!D:D,MATCH(CALC_ORDERS!G631,CALC_CUSTOMERS!F:F,0))</f>
        <v>The Vulgar Clarinet Pub</v>
      </c>
      <c r="J631" t="str">
        <f>INDEX(CALC_CUSTOMERS!E:E,MATCH(CALC_ORDERS!G631,CALC_CUSTOMERS!F:F,0))</f>
        <v>TUCKBOROUGH</v>
      </c>
      <c r="K631">
        <f>INDEX(Beer!C:C,MATCH(CALC_ORDERS!C631,Beer!B:B,0))</f>
        <v>1</v>
      </c>
      <c r="L631">
        <f t="shared" si="74"/>
        <v>11</v>
      </c>
      <c r="M631">
        <f t="shared" si="75"/>
        <v>0</v>
      </c>
      <c r="N631">
        <f t="shared" si="76"/>
        <v>11</v>
      </c>
      <c r="O631">
        <f t="shared" si="77"/>
        <v>8</v>
      </c>
      <c r="P631" t="str">
        <f t="shared" si="78"/>
        <v>T3</v>
      </c>
      <c r="Q631" t="str">
        <f t="shared" si="79"/>
        <v>M8</v>
      </c>
    </row>
    <row r="632" spans="1:17" x14ac:dyDescent="0.25">
      <c r="A632" t="str">
        <f>IF(Orders!A632="","",Orders!A632)</f>
        <v>Mr Ratold Pott</v>
      </c>
      <c r="B632" s="4">
        <f>IF(Orders!B632="","",Orders!B632)</f>
        <v>390297</v>
      </c>
      <c r="C632" t="str">
        <f>IF(Orders!C632="","",Orders!C632)</f>
        <v>Newcastle Brown Ale</v>
      </c>
      <c r="D632">
        <f>IF(Orders!D632="","",Orders!D632)</f>
        <v>11</v>
      </c>
      <c r="E632" t="str">
        <f>IF(Orders!E632="","",Orders!E632)</f>
        <v/>
      </c>
      <c r="F632" t="str">
        <f t="shared" si="72"/>
        <v>Ratold Pott</v>
      </c>
      <c r="G632" t="str">
        <f t="shared" si="73"/>
        <v>RatoldPott</v>
      </c>
      <c r="H632">
        <f>COUNTIFS(CALC_CUSTOMERS!F:F,CALC_ORDERS!G632)</f>
        <v>1</v>
      </c>
      <c r="I632" t="str">
        <f>INDEX(CALC_CUSTOMERS!D:D,MATCH(CALC_ORDERS!G632,CALC_CUSTOMERS!F:F,0))</f>
        <v>The Beautiful Pants</v>
      </c>
      <c r="J632" t="str">
        <f>INDEX(CALC_CUSTOMERS!E:E,MATCH(CALC_ORDERS!G632,CALC_CUSTOMERS!F:F,0))</f>
        <v>GREENFIELDS</v>
      </c>
      <c r="K632">
        <f>INDEX(Beer!C:C,MATCH(CALC_ORDERS!C632,Beer!B:B,0))</f>
        <v>1</v>
      </c>
      <c r="L632">
        <f t="shared" si="74"/>
        <v>11</v>
      </c>
      <c r="M632">
        <f t="shared" si="75"/>
        <v>0</v>
      </c>
      <c r="N632">
        <f t="shared" si="76"/>
        <v>11</v>
      </c>
      <c r="O632">
        <f t="shared" si="77"/>
        <v>8</v>
      </c>
      <c r="P632" t="str">
        <f t="shared" si="78"/>
        <v>T3</v>
      </c>
      <c r="Q632" t="str">
        <f t="shared" si="79"/>
        <v>M8</v>
      </c>
    </row>
    <row r="633" spans="1:17" x14ac:dyDescent="0.25">
      <c r="A633" t="str">
        <f>IF(Orders!A633="","",Orders!A633)</f>
        <v>Mme Monica Bramblethorn</v>
      </c>
      <c r="B633" s="4">
        <f>IF(Orders!B633="","",Orders!B633)</f>
        <v>390297</v>
      </c>
      <c r="C633" t="str">
        <f>IF(Orders!C633="","",Orders!C633)</f>
        <v>Hofmeister Lager</v>
      </c>
      <c r="D633">
        <f>IF(Orders!D633="","",Orders!D633)</f>
        <v>11</v>
      </c>
      <c r="E633" t="str">
        <f>IF(Orders!E633="","",Orders!E633)</f>
        <v/>
      </c>
      <c r="F633" t="str">
        <f t="shared" si="72"/>
        <v>Monica Bramblethorn</v>
      </c>
      <c r="G633" t="str">
        <f t="shared" si="73"/>
        <v>MonicaBramblethorn</v>
      </c>
      <c r="H633">
        <f>COUNTIFS(CALC_CUSTOMERS!F:F,CALC_ORDERS!G633)</f>
        <v>1</v>
      </c>
      <c r="I633" t="str">
        <f>INDEX(CALC_CUSTOMERS!D:D,MATCH(CALC_ORDERS!G633,CALC_CUSTOMERS!F:F,0))</f>
        <v>The Infamous Skunk Bar</v>
      </c>
      <c r="J633" t="str">
        <f>INDEX(CALC_CUSTOMERS!E:E,MATCH(CALC_ORDERS!G633,CALC_CUSTOMERS!F:F,0))</f>
        <v>LITTLE DELVING</v>
      </c>
      <c r="K633">
        <f>INDEX(Beer!C:C,MATCH(CALC_ORDERS!C633,Beer!B:B,0))</f>
        <v>1</v>
      </c>
      <c r="L633">
        <f t="shared" si="74"/>
        <v>11</v>
      </c>
      <c r="M633">
        <f t="shared" si="75"/>
        <v>0</v>
      </c>
      <c r="N633">
        <f t="shared" si="76"/>
        <v>11</v>
      </c>
      <c r="O633">
        <f t="shared" si="77"/>
        <v>8</v>
      </c>
      <c r="P633" t="str">
        <f t="shared" si="78"/>
        <v>T3</v>
      </c>
      <c r="Q633" t="str">
        <f t="shared" si="79"/>
        <v>M8</v>
      </c>
    </row>
    <row r="634" spans="1:17" x14ac:dyDescent="0.25">
      <c r="A634" t="str">
        <f>IF(Orders!A634="","",Orders!A634)</f>
        <v>Mr Odo Proudfoot</v>
      </c>
      <c r="B634" s="4">
        <f>IF(Orders!B634="","",Orders!B634)</f>
        <v>390297</v>
      </c>
      <c r="C634" t="str">
        <f>IF(Orders!C634="","",Orders!C634)</f>
        <v>Mackeson Stout</v>
      </c>
      <c r="D634">
        <f>IF(Orders!D634="","",Orders!D634)</f>
        <v>5</v>
      </c>
      <c r="E634" t="str">
        <f>IF(Orders!E634="","",Orders!E634)</f>
        <v/>
      </c>
      <c r="F634" t="str">
        <f t="shared" si="72"/>
        <v>Odo Proudfoot</v>
      </c>
      <c r="G634" t="str">
        <f t="shared" si="73"/>
        <v>OdoProudfoot</v>
      </c>
      <c r="H634">
        <f>COUNTIFS(CALC_CUSTOMERS!F:F,CALC_ORDERS!G634)</f>
        <v>1</v>
      </c>
      <c r="I634" t="str">
        <f>INDEX(CALC_CUSTOMERS!D:D,MATCH(CALC_ORDERS!G634,CALC_CUSTOMERS!F:F,0))</f>
        <v>The Fine Toad Pub</v>
      </c>
      <c r="J634" t="str">
        <f>INDEX(CALC_CUSTOMERS!E:E,MATCH(CALC_ORDERS!G634,CALC_CUSTOMERS!F:F,0))</f>
        <v>GREENFIELDS</v>
      </c>
      <c r="K634">
        <f>INDEX(Beer!C:C,MATCH(CALC_ORDERS!C634,Beer!B:B,0))</f>
        <v>1.5</v>
      </c>
      <c r="L634">
        <f t="shared" si="74"/>
        <v>7.5</v>
      </c>
      <c r="M634">
        <f t="shared" si="75"/>
        <v>0</v>
      </c>
      <c r="N634">
        <f t="shared" si="76"/>
        <v>7.5</v>
      </c>
      <c r="O634">
        <f t="shared" si="77"/>
        <v>8</v>
      </c>
      <c r="P634" t="str">
        <f t="shared" si="78"/>
        <v>T3</v>
      </c>
      <c r="Q634" t="str">
        <f t="shared" si="79"/>
        <v>M8</v>
      </c>
    </row>
    <row r="635" spans="1:17" x14ac:dyDescent="0.25">
      <c r="A635" t="str">
        <f>IF(Orders!A635="","",Orders!A635)</f>
        <v>Mlle Daisy Knotwise</v>
      </c>
      <c r="B635" s="4">
        <f>IF(Orders!B635="","",Orders!B635)</f>
        <v>390298</v>
      </c>
      <c r="C635" t="str">
        <f>IF(Orders!C635="","",Orders!C635)</f>
        <v>Newcastle Brown Ale</v>
      </c>
      <c r="D635">
        <f>IF(Orders!D635="","",Orders!D635)</f>
        <v>7</v>
      </c>
      <c r="E635" t="str">
        <f>IF(Orders!E635="","",Orders!E635)</f>
        <v/>
      </c>
      <c r="F635" t="str">
        <f t="shared" si="72"/>
        <v>Daisy Knotwise</v>
      </c>
      <c r="G635" t="str">
        <f t="shared" si="73"/>
        <v>DaisyKnotwise</v>
      </c>
      <c r="H635">
        <f>COUNTIFS(CALC_CUSTOMERS!F:F,CALC_ORDERS!G635)</f>
        <v>1</v>
      </c>
      <c r="I635" t="str">
        <f>INDEX(CALC_CUSTOMERS!D:D,MATCH(CALC_ORDERS!G635,CALC_CUSTOMERS!F:F,0))</f>
        <v>The Opposite Raccoon Bar</v>
      </c>
      <c r="J635" t="str">
        <f>INDEX(CALC_CUSTOMERS!E:E,MATCH(CALC_ORDERS!G635,CALC_CUSTOMERS!F:F,0))</f>
        <v>BROKENBORINGS</v>
      </c>
      <c r="K635">
        <f>INDEX(Beer!C:C,MATCH(CALC_ORDERS!C635,Beer!B:B,0))</f>
        <v>1</v>
      </c>
      <c r="L635">
        <f t="shared" si="74"/>
        <v>7</v>
      </c>
      <c r="M635">
        <f t="shared" si="75"/>
        <v>0</v>
      </c>
      <c r="N635">
        <f t="shared" si="76"/>
        <v>7</v>
      </c>
      <c r="O635">
        <f t="shared" si="77"/>
        <v>8</v>
      </c>
      <c r="P635" t="str">
        <f t="shared" si="78"/>
        <v>T3</v>
      </c>
      <c r="Q635" t="str">
        <f t="shared" si="79"/>
        <v>M8</v>
      </c>
    </row>
    <row r="636" spans="1:17" x14ac:dyDescent="0.25">
      <c r="A636" t="str">
        <f>IF(Orders!A636="","",Orders!A636)</f>
        <v>Mr Erenfried Diggle</v>
      </c>
      <c r="B636" s="4">
        <f>IF(Orders!B636="","",Orders!B636)</f>
        <v>390299</v>
      </c>
      <c r="C636" t="str">
        <f>IF(Orders!C636="","",Orders!C636)</f>
        <v>Foster's Lager</v>
      </c>
      <c r="D636">
        <f>IF(Orders!D636="","",Orders!D636)</f>
        <v>1</v>
      </c>
      <c r="E636" t="str">
        <f>IF(Orders!E636="","",Orders!E636)</f>
        <v/>
      </c>
      <c r="F636" t="str">
        <f t="shared" si="72"/>
        <v>Erenfried Diggle</v>
      </c>
      <c r="G636" t="str">
        <f t="shared" si="73"/>
        <v>ErenfriedDiggle</v>
      </c>
      <c r="H636">
        <f>COUNTIFS(CALC_CUSTOMERS!F:F,CALC_ORDERS!G636)</f>
        <v>1</v>
      </c>
      <c r="I636" t="str">
        <f>INDEX(CALC_CUSTOMERS!D:D,MATCH(CALC_ORDERS!G636,CALC_CUSTOMERS!F:F,0))</f>
        <v>The Deep Shirt Bar</v>
      </c>
      <c r="J636" t="str">
        <f>INDEX(CALC_CUSTOMERS!E:E,MATCH(CALC_ORDERS!G636,CALC_CUSTOMERS!F:F,0))</f>
        <v>GREENFIELDS</v>
      </c>
      <c r="K636">
        <f>INDEX(Beer!C:C,MATCH(CALC_ORDERS!C636,Beer!B:B,0))</f>
        <v>0.7</v>
      </c>
      <c r="L636">
        <f t="shared" si="74"/>
        <v>0.7</v>
      </c>
      <c r="M636">
        <f t="shared" si="75"/>
        <v>0</v>
      </c>
      <c r="N636">
        <f t="shared" si="76"/>
        <v>0.7</v>
      </c>
      <c r="O636">
        <f t="shared" si="77"/>
        <v>8</v>
      </c>
      <c r="P636" t="str">
        <f t="shared" si="78"/>
        <v>T3</v>
      </c>
      <c r="Q636" t="str">
        <f t="shared" si="79"/>
        <v>M8</v>
      </c>
    </row>
    <row r="637" spans="1:17" x14ac:dyDescent="0.25">
      <c r="A637" t="str">
        <f>IF(Orders!A637="","",Orders!A637)</f>
        <v>Mr Brice Grubb</v>
      </c>
      <c r="B637" s="4">
        <f>IF(Orders!B637="","",Orders!B637)</f>
        <v>390299</v>
      </c>
      <c r="C637" t="str">
        <f>IF(Orders!C637="","",Orders!C637)</f>
        <v>Draught Bass</v>
      </c>
      <c r="D637">
        <f>IF(Orders!D637="","",Orders!D637)</f>
        <v>8</v>
      </c>
      <c r="E637" t="str">
        <f>IF(Orders!E637="","",Orders!E637)</f>
        <v/>
      </c>
      <c r="F637" t="str">
        <f t="shared" si="72"/>
        <v>Brice Grubb</v>
      </c>
      <c r="G637" t="str">
        <f t="shared" si="73"/>
        <v>BriceGrubb</v>
      </c>
      <c r="H637">
        <f>COUNTIFS(CALC_CUSTOMERS!F:F,CALC_ORDERS!G637)</f>
        <v>1</v>
      </c>
      <c r="I637" t="str">
        <f>INDEX(CALC_CUSTOMERS!D:D,MATCH(CALC_ORDERS!G637,CALC_CUSTOMERS!F:F,0))</f>
        <v>The Fascinating Snow Inn</v>
      </c>
      <c r="J637" t="str">
        <f>INDEX(CALC_CUSTOMERS!E:E,MATCH(CALC_ORDERS!G637,CALC_CUSTOMERS!F:F,0))</f>
        <v>LITTLE DELVING</v>
      </c>
      <c r="K637">
        <f>INDEX(Beer!C:C,MATCH(CALC_ORDERS!C637,Beer!B:B,0))</f>
        <v>1.2</v>
      </c>
      <c r="L637">
        <f t="shared" si="74"/>
        <v>9.6</v>
      </c>
      <c r="M637">
        <f t="shared" si="75"/>
        <v>0</v>
      </c>
      <c r="N637">
        <f t="shared" si="76"/>
        <v>9.6</v>
      </c>
      <c r="O637">
        <f t="shared" si="77"/>
        <v>8</v>
      </c>
      <c r="P637" t="str">
        <f t="shared" si="78"/>
        <v>T3</v>
      </c>
      <c r="Q637" t="str">
        <f t="shared" si="79"/>
        <v>M8</v>
      </c>
    </row>
    <row r="638" spans="1:17" x14ac:dyDescent="0.25">
      <c r="A638" t="str">
        <f>IF(Orders!A638="","",Orders!A638)</f>
        <v>Mlle Gunza Silentfoot</v>
      </c>
      <c r="B638" s="4">
        <f>IF(Orders!B638="","",Orders!B638)</f>
        <v>390299</v>
      </c>
      <c r="C638" t="str">
        <f>IF(Orders!C638="","",Orders!C638)</f>
        <v>McEwan's</v>
      </c>
      <c r="D638">
        <f>IF(Orders!D638="","",Orders!D638)</f>
        <v>3</v>
      </c>
      <c r="E638" t="str">
        <f>IF(Orders!E638="","",Orders!E638)</f>
        <v/>
      </c>
      <c r="F638" t="str">
        <f t="shared" si="72"/>
        <v>Gunza Silentfoot</v>
      </c>
      <c r="G638" t="str">
        <f t="shared" si="73"/>
        <v>GunzaSilentfoot</v>
      </c>
      <c r="H638">
        <f>COUNTIFS(CALC_CUSTOMERS!F:F,CALC_ORDERS!G638)</f>
        <v>1</v>
      </c>
      <c r="I638" t="str">
        <f>INDEX(CALC_CUSTOMERS!D:D,MATCH(CALC_ORDERS!G638,CALC_CUSTOMERS!F:F,0))</f>
        <v>The Whimsical Baker Inn</v>
      </c>
      <c r="J638" t="str">
        <f>INDEX(CALC_CUSTOMERS!E:E,MATCH(CALC_ORDERS!G638,CALC_CUSTOMERS!F:F,0))</f>
        <v>BROKENBORINGS</v>
      </c>
      <c r="K638">
        <f>INDEX(Beer!C:C,MATCH(CALC_ORDERS!C638,Beer!B:B,0))</f>
        <v>1</v>
      </c>
      <c r="L638">
        <f t="shared" si="74"/>
        <v>3</v>
      </c>
      <c r="M638">
        <f t="shared" si="75"/>
        <v>0</v>
      </c>
      <c r="N638">
        <f t="shared" si="76"/>
        <v>3</v>
      </c>
      <c r="O638">
        <f t="shared" si="77"/>
        <v>8</v>
      </c>
      <c r="P638" t="str">
        <f t="shared" si="78"/>
        <v>T3</v>
      </c>
      <c r="Q638" t="str">
        <f t="shared" si="79"/>
        <v>M8</v>
      </c>
    </row>
    <row r="639" spans="1:17" x14ac:dyDescent="0.25">
      <c r="A639" t="str">
        <f>IF(Orders!A639="","",Orders!A639)</f>
        <v>Mlle Ermentrudis Burrows</v>
      </c>
      <c r="B639" s="4">
        <f>IF(Orders!B639="","",Orders!B639)</f>
        <v>390299</v>
      </c>
      <c r="C639" t="str">
        <f>IF(Orders!C639="","",Orders!C639)</f>
        <v>Foster's Lager</v>
      </c>
      <c r="D639">
        <f>IF(Orders!D639="","",Orders!D639)</f>
        <v>11</v>
      </c>
      <c r="E639" t="str">
        <f>IF(Orders!E639="","",Orders!E639)</f>
        <v/>
      </c>
      <c r="F639" t="str">
        <f t="shared" si="72"/>
        <v>Ermentrudis Burrows</v>
      </c>
      <c r="G639" t="str">
        <f t="shared" si="73"/>
        <v>ErmentrudisBurrows</v>
      </c>
      <c r="H639">
        <f>COUNTIFS(CALC_CUSTOMERS!F:F,CALC_ORDERS!G639)</f>
        <v>1</v>
      </c>
      <c r="I639" t="str">
        <f>INDEX(CALC_CUSTOMERS!D:D,MATCH(CALC_ORDERS!G639,CALC_CUSTOMERS!F:F,0))</f>
        <v>The Dynamic Forest</v>
      </c>
      <c r="J639" t="str">
        <f>INDEX(CALC_CUSTOMERS!E:E,MATCH(CALC_ORDERS!G639,CALC_CUSTOMERS!F:F,0))</f>
        <v>GREEN HILL COUNTRY</v>
      </c>
      <c r="K639">
        <f>INDEX(Beer!C:C,MATCH(CALC_ORDERS!C639,Beer!B:B,0))</f>
        <v>0.7</v>
      </c>
      <c r="L639">
        <f t="shared" si="74"/>
        <v>7.6999999999999993</v>
      </c>
      <c r="M639">
        <f t="shared" si="75"/>
        <v>0</v>
      </c>
      <c r="N639">
        <f t="shared" si="76"/>
        <v>7.6999999999999993</v>
      </c>
      <c r="O639">
        <f t="shared" si="77"/>
        <v>8</v>
      </c>
      <c r="P639" t="str">
        <f t="shared" si="78"/>
        <v>T3</v>
      </c>
      <c r="Q639" t="str">
        <f t="shared" si="79"/>
        <v>M8</v>
      </c>
    </row>
    <row r="640" spans="1:17" x14ac:dyDescent="0.25">
      <c r="A640" t="str">
        <f>IF(Orders!A640="","",Orders!A640)</f>
        <v>Mr Fastolph Took -Brandybuck</v>
      </c>
      <c r="B640" s="4">
        <f>IF(Orders!B640="","",Orders!B640)</f>
        <v>390299</v>
      </c>
      <c r="C640" t="str">
        <f>IF(Orders!C640="","",Orders!C640)</f>
        <v>Tennent's Super</v>
      </c>
      <c r="D640">
        <f>IF(Orders!D640="","",Orders!D640)</f>
        <v>19</v>
      </c>
      <c r="E640" t="str">
        <f>IF(Orders!E640="","",Orders!E640)</f>
        <v/>
      </c>
      <c r="F640" t="str">
        <f t="shared" si="72"/>
        <v>Fastolph Took -Brandybuck</v>
      </c>
      <c r="G640" t="str">
        <f t="shared" si="73"/>
        <v>FastolphTookBrandybuck</v>
      </c>
      <c r="H640">
        <f>COUNTIFS(CALC_CUSTOMERS!F:F,CALC_ORDERS!G640)</f>
        <v>1</v>
      </c>
      <c r="I640" t="str">
        <f>INDEX(CALC_CUSTOMERS!D:D,MATCH(CALC_ORDERS!G640,CALC_CUSTOMERS!F:F,0))</f>
        <v>The Blue Well Tavern</v>
      </c>
      <c r="J640" t="str">
        <f>INDEX(CALC_CUSTOMERS!E:E,MATCH(CALC_ORDERS!G640,CALC_CUSTOMERS!F:F,0))</f>
        <v>BRIDGEFIELDS</v>
      </c>
      <c r="K640">
        <f>INDEX(Beer!C:C,MATCH(CALC_ORDERS!C640,Beer!B:B,0))</f>
        <v>0.9</v>
      </c>
      <c r="L640">
        <f t="shared" si="74"/>
        <v>17.100000000000001</v>
      </c>
      <c r="M640">
        <f t="shared" si="75"/>
        <v>0</v>
      </c>
      <c r="N640">
        <f t="shared" si="76"/>
        <v>17.100000000000001</v>
      </c>
      <c r="O640">
        <f t="shared" si="77"/>
        <v>8</v>
      </c>
      <c r="P640" t="str">
        <f t="shared" si="78"/>
        <v>T3</v>
      </c>
      <c r="Q640" t="str">
        <f t="shared" si="79"/>
        <v>M8</v>
      </c>
    </row>
    <row r="641" spans="1:17" x14ac:dyDescent="0.25">
      <c r="A641" t="str">
        <f>IF(Orders!A641="","",Orders!A641)</f>
        <v>Mme Ruothilde Boulderhill</v>
      </c>
      <c r="B641" s="4">
        <f>IF(Orders!B641="","",Orders!B641)</f>
        <v>390301</v>
      </c>
      <c r="C641" t="str">
        <f>IF(Orders!C641="","",Orders!C641)</f>
        <v>Mackeson Stout</v>
      </c>
      <c r="D641">
        <f>IF(Orders!D641="","",Orders!D641)</f>
        <v>9</v>
      </c>
      <c r="E641" t="str">
        <f>IF(Orders!E641="","",Orders!E641)</f>
        <v/>
      </c>
      <c r="F641" t="str">
        <f t="shared" si="72"/>
        <v>Ruothilde Boulderhill</v>
      </c>
      <c r="G641" t="str">
        <f t="shared" si="73"/>
        <v>RuothildeBoulderhill</v>
      </c>
      <c r="H641">
        <f>COUNTIFS(CALC_CUSTOMERS!F:F,CALC_ORDERS!G641)</f>
        <v>1</v>
      </c>
      <c r="I641" t="str">
        <f>INDEX(CALC_CUSTOMERS!D:D,MATCH(CALC_ORDERS!G641,CALC_CUSTOMERS!F:F,0))</f>
        <v>The Careless Palm Bar</v>
      </c>
      <c r="J641" t="str">
        <f>INDEX(CALC_CUSTOMERS!E:E,MATCH(CALC_ORDERS!G641,CALC_CUSTOMERS!F:F,0))</f>
        <v>LITTLE DELVING</v>
      </c>
      <c r="K641">
        <f>INDEX(Beer!C:C,MATCH(CALC_ORDERS!C641,Beer!B:B,0))</f>
        <v>1.5</v>
      </c>
      <c r="L641">
        <f t="shared" si="74"/>
        <v>13.5</v>
      </c>
      <c r="M641">
        <f t="shared" si="75"/>
        <v>0</v>
      </c>
      <c r="N641">
        <f t="shared" si="76"/>
        <v>13.5</v>
      </c>
      <c r="O641">
        <f t="shared" si="77"/>
        <v>8</v>
      </c>
      <c r="P641" t="str">
        <f t="shared" si="78"/>
        <v>T3</v>
      </c>
      <c r="Q641" t="str">
        <f t="shared" si="79"/>
        <v>M8</v>
      </c>
    </row>
    <row r="642" spans="1:17" x14ac:dyDescent="0.25">
      <c r="A642" t="str">
        <f>IF(Orders!A642="","",Orders!A642)</f>
        <v>Mme Gundradis Underlake</v>
      </c>
      <c r="B642" s="4">
        <f>IF(Orders!B642="","",Orders!B642)</f>
        <v>390301</v>
      </c>
      <c r="C642" t="str">
        <f>IF(Orders!C642="","",Orders!C642)</f>
        <v>Hofmeister Lager</v>
      </c>
      <c r="D642">
        <f>IF(Orders!D642="","",Orders!D642)</f>
        <v>16</v>
      </c>
      <c r="E642" t="str">
        <f>IF(Orders!E642="","",Orders!E642)</f>
        <v/>
      </c>
      <c r="F642" t="str">
        <f t="shared" si="72"/>
        <v>Gundradis Underlake</v>
      </c>
      <c r="G642" t="str">
        <f t="shared" si="73"/>
        <v>GundradisUnderlake</v>
      </c>
      <c r="H642">
        <f>COUNTIFS(CALC_CUSTOMERS!F:F,CALC_ORDERS!G642)</f>
        <v>1</v>
      </c>
      <c r="I642" t="str">
        <f>INDEX(CALC_CUSTOMERS!D:D,MATCH(CALC_ORDERS!G642,CALC_CUSTOMERS!F:F,0))</f>
        <v>The Alligator Tavern</v>
      </c>
      <c r="J642" t="str">
        <f>INDEX(CALC_CUSTOMERS!E:E,MATCH(CALC_ORDERS!G642,CALC_CUSTOMERS!F:F,0))</f>
        <v>BROKENBORINGS</v>
      </c>
      <c r="K642">
        <f>INDEX(Beer!C:C,MATCH(CALC_ORDERS!C642,Beer!B:B,0))</f>
        <v>1</v>
      </c>
      <c r="L642">
        <f t="shared" si="74"/>
        <v>16</v>
      </c>
      <c r="M642">
        <f t="shared" si="75"/>
        <v>0</v>
      </c>
      <c r="N642">
        <f t="shared" si="76"/>
        <v>16</v>
      </c>
      <c r="O642">
        <f t="shared" si="77"/>
        <v>8</v>
      </c>
      <c r="P642" t="str">
        <f t="shared" si="78"/>
        <v>T3</v>
      </c>
      <c r="Q642" t="str">
        <f t="shared" si="79"/>
        <v>M8</v>
      </c>
    </row>
    <row r="643" spans="1:17" x14ac:dyDescent="0.25">
      <c r="A643" t="str">
        <f>IF(Orders!A643="","",Orders!A643)</f>
        <v>Mr Isembold Goodchild</v>
      </c>
      <c r="B643" s="4">
        <f>IF(Orders!B643="","",Orders!B643)</f>
        <v>390301</v>
      </c>
      <c r="C643" t="str">
        <f>IF(Orders!C643="","",Orders!C643)</f>
        <v>Tennent's Lager</v>
      </c>
      <c r="D643">
        <f>IF(Orders!D643="","",Orders!D643)</f>
        <v>2</v>
      </c>
      <c r="E643" t="str">
        <f>IF(Orders!E643="","",Orders!E643)</f>
        <v/>
      </c>
      <c r="F643" t="str">
        <f t="shared" ref="F643:F706" si="80">IF(LEFT(A643,2)="Mr",MID(A643,4,LEN(A643)-3),
IF(LEFT(A643,3)="Mme",MID(A643,5,LEN(A643)-4),
IF(LEFT(A643,4)="Mlle",MID(A643,6,LEN(A643)-5),"")))</f>
        <v>Isembold Goodchild</v>
      </c>
      <c r="G643" t="str">
        <f t="shared" ref="G643:G706" si="81">SUBSTITUTE(SUBSTITUTE(SUBSTITUTE(SUBSTITUTE(SUBSTITUTE(SUBSTITUTE(F643," ",""),"-",""),"é","e"),"ü","u"),"ï","i"),"è","e")</f>
        <v>IsemboldGoodchild</v>
      </c>
      <c r="H643">
        <f>COUNTIFS(CALC_CUSTOMERS!F:F,CALC_ORDERS!G643)</f>
        <v>1</v>
      </c>
      <c r="I643" t="str">
        <f>INDEX(CALC_CUSTOMERS!D:D,MATCH(CALC_ORDERS!G643,CALC_CUSTOMERS!F:F,0))</f>
        <v>The Slippery Trombone</v>
      </c>
      <c r="J643" t="str">
        <f>INDEX(CALC_CUSTOMERS!E:E,MATCH(CALC_ORDERS!G643,CALC_CUSTOMERS!F:F,0))</f>
        <v>HOBBITTON</v>
      </c>
      <c r="K643">
        <f>INDEX(Beer!C:C,MATCH(CALC_ORDERS!C643,Beer!B:B,0))</f>
        <v>0.8</v>
      </c>
      <c r="L643">
        <f t="shared" ref="L643:L706" si="82">K643*D643</f>
        <v>1.6</v>
      </c>
      <c r="M643">
        <f t="shared" ref="M643:M706" si="83">IF(E643="",0,E643*L643)</f>
        <v>0</v>
      </c>
      <c r="N643">
        <f t="shared" ref="N643:N706" si="84">L643-M643</f>
        <v>1.6</v>
      </c>
      <c r="O643">
        <f t="shared" ref="O643:O706" si="85">MONTH(B643)</f>
        <v>8</v>
      </c>
      <c r="P643" t="str">
        <f t="shared" ref="P643:P706" si="86">IF(AND(O643&gt;0,O643&lt;4),"T1",
IF(AND(O643&gt;3,O643&lt;7),"T2",
IF(AND(O643&gt;6,O643&lt;10),"T3",
IF(AND(O643&gt;9,O643&lt;13),"T4","erreur"))))</f>
        <v>T3</v>
      </c>
      <c r="Q643" t="str">
        <f t="shared" ref="Q643:Q706" si="87">"M"&amp;O643</f>
        <v>M8</v>
      </c>
    </row>
    <row r="644" spans="1:17" x14ac:dyDescent="0.25">
      <c r="A644" t="str">
        <f>IF(Orders!A644="","",Orders!A644)</f>
        <v>Mme Suri Hornwood</v>
      </c>
      <c r="B644" s="4">
        <f>IF(Orders!B644="","",Orders!B644)</f>
        <v>390302</v>
      </c>
      <c r="C644" t="str">
        <f>IF(Orders!C644="","",Orders!C644)</f>
        <v>Tennent's Lager</v>
      </c>
      <c r="D644">
        <f>IF(Orders!D644="","",Orders!D644)</f>
        <v>18</v>
      </c>
      <c r="E644" t="str">
        <f>IF(Orders!E644="","",Orders!E644)</f>
        <v/>
      </c>
      <c r="F644" t="str">
        <f t="shared" si="80"/>
        <v>Suri Hornwood</v>
      </c>
      <c r="G644" t="str">
        <f t="shared" si="81"/>
        <v>SuriHornwood</v>
      </c>
      <c r="H644">
        <f>COUNTIFS(CALC_CUSTOMERS!F:F,CALC_ORDERS!G644)</f>
        <v>1</v>
      </c>
      <c r="I644" t="str">
        <f>INDEX(CALC_CUSTOMERS!D:D,MATCH(CALC_ORDERS!G644,CALC_CUSTOMERS!F:F,0))</f>
        <v>The Famous Eagle Tavern</v>
      </c>
      <c r="J644" t="str">
        <f>INDEX(CALC_CUSTOMERS!E:E,MATCH(CALC_ORDERS!G644,CALC_CUSTOMERS!F:F,0))</f>
        <v>THE MARISH</v>
      </c>
      <c r="K644">
        <f>INDEX(Beer!C:C,MATCH(CALC_ORDERS!C644,Beer!B:B,0))</f>
        <v>0.8</v>
      </c>
      <c r="L644">
        <f t="shared" si="82"/>
        <v>14.4</v>
      </c>
      <c r="M644">
        <f t="shared" si="83"/>
        <v>0</v>
      </c>
      <c r="N644">
        <f t="shared" si="84"/>
        <v>14.4</v>
      </c>
      <c r="O644">
        <f t="shared" si="85"/>
        <v>8</v>
      </c>
      <c r="P644" t="str">
        <f t="shared" si="86"/>
        <v>T3</v>
      </c>
      <c r="Q644" t="str">
        <f t="shared" si="87"/>
        <v>M8</v>
      </c>
    </row>
    <row r="645" spans="1:17" x14ac:dyDescent="0.25">
      <c r="A645" t="str">
        <f>IF(Orders!A645="","",Orders!A645)</f>
        <v>Mme Asphodel Burrowes</v>
      </c>
      <c r="B645" s="4">
        <f>IF(Orders!B645="","",Orders!B645)</f>
        <v>390302</v>
      </c>
      <c r="C645" t="str">
        <f>IF(Orders!C645="","",Orders!C645)</f>
        <v>Tennent's Super</v>
      </c>
      <c r="D645">
        <f>IF(Orders!D645="","",Orders!D645)</f>
        <v>6</v>
      </c>
      <c r="E645" t="str">
        <f>IF(Orders!E645="","",Orders!E645)</f>
        <v/>
      </c>
      <c r="F645" t="str">
        <f t="shared" si="80"/>
        <v>Asphodel Burrowes</v>
      </c>
      <c r="G645" t="str">
        <f t="shared" si="81"/>
        <v>AsphodelBurrowes</v>
      </c>
      <c r="H645">
        <f>COUNTIFS(CALC_CUSTOMERS!F:F,CALC_ORDERS!G645)</f>
        <v>1</v>
      </c>
      <c r="I645" t="str">
        <f>INDEX(CALC_CUSTOMERS!D:D,MATCH(CALC_ORDERS!G645,CALC_CUSTOMERS!F:F,0))</f>
        <v>The Impossible Beavers Bar</v>
      </c>
      <c r="J645" t="str">
        <f>INDEX(CALC_CUSTOMERS!E:E,MATCH(CALC_ORDERS!G645,CALC_CUSTOMERS!F:F,0))</f>
        <v>BRIDGEFIELDS</v>
      </c>
      <c r="K645">
        <f>INDEX(Beer!C:C,MATCH(CALC_ORDERS!C645,Beer!B:B,0))</f>
        <v>0.9</v>
      </c>
      <c r="L645">
        <f t="shared" si="82"/>
        <v>5.4</v>
      </c>
      <c r="M645">
        <f t="shared" si="83"/>
        <v>0</v>
      </c>
      <c r="N645">
        <f t="shared" si="84"/>
        <v>5.4</v>
      </c>
      <c r="O645">
        <f t="shared" si="85"/>
        <v>8</v>
      </c>
      <c r="P645" t="str">
        <f t="shared" si="86"/>
        <v>T3</v>
      </c>
      <c r="Q645" t="str">
        <f t="shared" si="87"/>
        <v>M8</v>
      </c>
    </row>
    <row r="646" spans="1:17" x14ac:dyDescent="0.25">
      <c r="A646" t="str">
        <f>IF(Orders!A646="","",Orders!A646)</f>
        <v>Mme Adele Goodchild</v>
      </c>
      <c r="B646" s="4">
        <f>IF(Orders!B646="","",Orders!B646)</f>
        <v>390302</v>
      </c>
      <c r="C646" t="str">
        <f>IF(Orders!C646="","",Orders!C646)</f>
        <v>Mackeson Stout</v>
      </c>
      <c r="D646">
        <f>IF(Orders!D646="","",Orders!D646)</f>
        <v>4</v>
      </c>
      <c r="E646" t="str">
        <f>IF(Orders!E646="","",Orders!E646)</f>
        <v/>
      </c>
      <c r="F646" t="str">
        <f t="shared" si="80"/>
        <v>Adele Goodchild</v>
      </c>
      <c r="G646" t="str">
        <f t="shared" si="81"/>
        <v>AdeleGoodchild</v>
      </c>
      <c r="H646">
        <f>COUNTIFS(CALC_CUSTOMERS!F:F,CALC_ORDERS!G646)</f>
        <v>1</v>
      </c>
      <c r="I646" t="str">
        <f>INDEX(CALC_CUSTOMERS!D:D,MATCH(CALC_ORDERS!G646,CALC_CUSTOMERS!F:F,0))</f>
        <v>The Fiery Ants Inn</v>
      </c>
      <c r="J646" t="str">
        <f>INDEX(CALC_CUSTOMERS!E:E,MATCH(CALC_ORDERS!G646,CALC_CUSTOMERS!F:F,0))</f>
        <v>GREEN HILL COUNTRY</v>
      </c>
      <c r="K646">
        <f>INDEX(Beer!C:C,MATCH(CALC_ORDERS!C646,Beer!B:B,0))</f>
        <v>1.5</v>
      </c>
      <c r="L646">
        <f t="shared" si="82"/>
        <v>6</v>
      </c>
      <c r="M646">
        <f t="shared" si="83"/>
        <v>0</v>
      </c>
      <c r="N646">
        <f t="shared" si="84"/>
        <v>6</v>
      </c>
      <c r="O646">
        <f t="shared" si="85"/>
        <v>8</v>
      </c>
      <c r="P646" t="str">
        <f t="shared" si="86"/>
        <v>T3</v>
      </c>
      <c r="Q646" t="str">
        <f t="shared" si="87"/>
        <v>M8</v>
      </c>
    </row>
    <row r="647" spans="1:17" x14ac:dyDescent="0.25">
      <c r="A647" t="str">
        <f>IF(Orders!A647="","",Orders!A647)</f>
        <v>Mme Nantechildis Greenhill</v>
      </c>
      <c r="B647" s="4">
        <f>IF(Orders!B647="","",Orders!B647)</f>
        <v>390303</v>
      </c>
      <c r="C647" t="str">
        <f>IF(Orders!C647="","",Orders!C647)</f>
        <v>Newcastle Brown Ale</v>
      </c>
      <c r="D647">
        <f>IF(Orders!D647="","",Orders!D647)</f>
        <v>7</v>
      </c>
      <c r="E647" t="str">
        <f>IF(Orders!E647="","",Orders!E647)</f>
        <v/>
      </c>
      <c r="F647" t="str">
        <f t="shared" si="80"/>
        <v>Nantechildis Greenhill</v>
      </c>
      <c r="G647" t="str">
        <f t="shared" si="81"/>
        <v>NantechildisGreenhill</v>
      </c>
      <c r="H647">
        <f>COUNTIFS(CALC_CUSTOMERS!F:F,CALC_ORDERS!G647)</f>
        <v>1</v>
      </c>
      <c r="I647" t="str">
        <f>INDEX(CALC_CUSTOMERS!D:D,MATCH(CALC_ORDERS!G647,CALC_CUSTOMERS!F:F,0))</f>
        <v>The Psychotic Tavern</v>
      </c>
      <c r="J647" t="str">
        <f>INDEX(CALC_CUSTOMERS!E:E,MATCH(CALC_ORDERS!G647,CALC_CUSTOMERS!F:F,0))</f>
        <v>TUCKBOROUGH</v>
      </c>
      <c r="K647">
        <f>INDEX(Beer!C:C,MATCH(CALC_ORDERS!C647,Beer!B:B,0))</f>
        <v>1</v>
      </c>
      <c r="L647">
        <f t="shared" si="82"/>
        <v>7</v>
      </c>
      <c r="M647">
        <f t="shared" si="83"/>
        <v>0</v>
      </c>
      <c r="N647">
        <f t="shared" si="84"/>
        <v>7</v>
      </c>
      <c r="O647">
        <f t="shared" si="85"/>
        <v>8</v>
      </c>
      <c r="P647" t="str">
        <f t="shared" si="86"/>
        <v>T3</v>
      </c>
      <c r="Q647" t="str">
        <f t="shared" si="87"/>
        <v>M8</v>
      </c>
    </row>
    <row r="648" spans="1:17" x14ac:dyDescent="0.25">
      <c r="A648" t="str">
        <f>IF(Orders!A648="","",Orders!A648)</f>
        <v>Mlle Vulfegundis Thornburrow</v>
      </c>
      <c r="B648" s="4">
        <f>IF(Orders!B648="","",Orders!B648)</f>
        <v>390303</v>
      </c>
      <c r="C648" t="str">
        <f>IF(Orders!C648="","",Orders!C648)</f>
        <v>Old Speckled Hen</v>
      </c>
      <c r="D648">
        <f>IF(Orders!D648="","",Orders!D648)</f>
        <v>10</v>
      </c>
      <c r="E648" t="str">
        <f>IF(Orders!E648="","",Orders!E648)</f>
        <v/>
      </c>
      <c r="F648" t="str">
        <f t="shared" si="80"/>
        <v>Vulfegundis Thornburrow</v>
      </c>
      <c r="G648" t="str">
        <f t="shared" si="81"/>
        <v>VulfegundisThornburrow</v>
      </c>
      <c r="H648">
        <f>COUNTIFS(CALC_CUSTOMERS!F:F,CALC_ORDERS!G648)</f>
        <v>1</v>
      </c>
      <c r="I648" t="str">
        <f>INDEX(CALC_CUSTOMERS!D:D,MATCH(CALC_ORDERS!G648,CALC_CUSTOMERS!F:F,0))</f>
        <v>The Painful Lavender Tavern</v>
      </c>
      <c r="J648" t="str">
        <f>INDEX(CALC_CUSTOMERS!E:E,MATCH(CALC_ORDERS!G648,CALC_CUSTOMERS!F:F,0))</f>
        <v>LITTLE DELVING</v>
      </c>
      <c r="K648">
        <f>INDEX(Beer!C:C,MATCH(CALC_ORDERS!C648,Beer!B:B,0))</f>
        <v>1.1000000000000001</v>
      </c>
      <c r="L648">
        <f t="shared" si="82"/>
        <v>11</v>
      </c>
      <c r="M648">
        <f t="shared" si="83"/>
        <v>0</v>
      </c>
      <c r="N648">
        <f t="shared" si="84"/>
        <v>11</v>
      </c>
      <c r="O648">
        <f t="shared" si="85"/>
        <v>8</v>
      </c>
      <c r="P648" t="str">
        <f t="shared" si="86"/>
        <v>T3</v>
      </c>
      <c r="Q648" t="str">
        <f t="shared" si="87"/>
        <v>M8</v>
      </c>
    </row>
    <row r="649" spans="1:17" x14ac:dyDescent="0.25">
      <c r="A649" t="str">
        <f>IF(Orders!A649="","",Orders!A649)</f>
        <v>Mr Hartnid Fallohide</v>
      </c>
      <c r="B649" s="4">
        <f>IF(Orders!B649="","",Orders!B649)</f>
        <v>390303</v>
      </c>
      <c r="C649" t="str">
        <f>IF(Orders!C649="","",Orders!C649)</f>
        <v>Old Speckled Hen</v>
      </c>
      <c r="D649">
        <f>IF(Orders!D649="","",Orders!D649)</f>
        <v>7</v>
      </c>
      <c r="E649" t="str">
        <f>IF(Orders!E649="","",Orders!E649)</f>
        <v/>
      </c>
      <c r="F649" t="str">
        <f t="shared" si="80"/>
        <v>Hartnid Fallohide</v>
      </c>
      <c r="G649" t="str">
        <f t="shared" si="81"/>
        <v>HartnidFallohide</v>
      </c>
      <c r="H649">
        <f>COUNTIFS(CALC_CUSTOMERS!F:F,CALC_ORDERS!G649)</f>
        <v>1</v>
      </c>
      <c r="I649" t="str">
        <f>INDEX(CALC_CUSTOMERS!D:D,MATCH(CALC_ORDERS!G649,CALC_CUSTOMERS!F:F,0))</f>
        <v>The False Sheep</v>
      </c>
      <c r="J649" t="str">
        <f>INDEX(CALC_CUSTOMERS!E:E,MATCH(CALC_ORDERS!G649,CALC_CUSTOMERS!F:F,0))</f>
        <v>BROKENBORINGS</v>
      </c>
      <c r="K649">
        <f>INDEX(Beer!C:C,MATCH(CALC_ORDERS!C649,Beer!B:B,0))</f>
        <v>1.1000000000000001</v>
      </c>
      <c r="L649">
        <f t="shared" si="82"/>
        <v>7.7000000000000011</v>
      </c>
      <c r="M649">
        <f t="shared" si="83"/>
        <v>0</v>
      </c>
      <c r="N649">
        <f t="shared" si="84"/>
        <v>7.7000000000000011</v>
      </c>
      <c r="O649">
        <f t="shared" si="85"/>
        <v>8</v>
      </c>
      <c r="P649" t="str">
        <f t="shared" si="86"/>
        <v>T3</v>
      </c>
      <c r="Q649" t="str">
        <f t="shared" si="87"/>
        <v>M8</v>
      </c>
    </row>
    <row r="650" spans="1:17" x14ac:dyDescent="0.25">
      <c r="A650" t="str">
        <f>IF(Orders!A650="","",Orders!A650)</f>
        <v>Mr Timothy Puddifoot</v>
      </c>
      <c r="B650" s="4">
        <f>IF(Orders!B650="","",Orders!B650)</f>
        <v>390304</v>
      </c>
      <c r="C650" t="str">
        <f>IF(Orders!C650="","",Orders!C650)</f>
        <v>Old Speckled Hen</v>
      </c>
      <c r="D650">
        <f>IF(Orders!D650="","",Orders!D650)</f>
        <v>15</v>
      </c>
      <c r="E650" t="str">
        <f>IF(Orders!E650="","",Orders!E650)</f>
        <v/>
      </c>
      <c r="F650" t="str">
        <f t="shared" si="80"/>
        <v>Timothy Puddifoot</v>
      </c>
      <c r="G650" t="str">
        <f t="shared" si="81"/>
        <v>TimothyPuddifoot</v>
      </c>
      <c r="H650">
        <f>COUNTIFS(CALC_CUSTOMERS!F:F,CALC_ORDERS!G650)</f>
        <v>1</v>
      </c>
      <c r="I650" t="str">
        <f>INDEX(CALC_CUSTOMERS!D:D,MATCH(CALC_ORDERS!G650,CALC_CUSTOMERS!F:F,0))</f>
        <v>The Faded Soup</v>
      </c>
      <c r="J650" t="str">
        <f>INDEX(CALC_CUSTOMERS!E:E,MATCH(CALC_ORDERS!G650,CALC_CUSTOMERS!F:F,0))</f>
        <v>HOBBITTON</v>
      </c>
      <c r="K650">
        <f>INDEX(Beer!C:C,MATCH(CALC_ORDERS!C650,Beer!B:B,0))</f>
        <v>1.1000000000000001</v>
      </c>
      <c r="L650">
        <f t="shared" si="82"/>
        <v>16.5</v>
      </c>
      <c r="M650">
        <f t="shared" si="83"/>
        <v>0</v>
      </c>
      <c r="N650">
        <f t="shared" si="84"/>
        <v>16.5</v>
      </c>
      <c r="O650">
        <f t="shared" si="85"/>
        <v>8</v>
      </c>
      <c r="P650" t="str">
        <f t="shared" si="86"/>
        <v>T3</v>
      </c>
      <c r="Q650" t="str">
        <f t="shared" si="87"/>
        <v>M8</v>
      </c>
    </row>
    <row r="651" spans="1:17" x14ac:dyDescent="0.25">
      <c r="A651" t="str">
        <f>IF(Orders!A651="","",Orders!A651)</f>
        <v>Mlle Vulfegundis Thornburrow</v>
      </c>
      <c r="B651" s="4">
        <f>IF(Orders!B651="","",Orders!B651)</f>
        <v>390304</v>
      </c>
      <c r="C651" t="str">
        <f>IF(Orders!C651="","",Orders!C651)</f>
        <v>Hofmeister Lager</v>
      </c>
      <c r="D651">
        <f>IF(Orders!D651="","",Orders!D651)</f>
        <v>15</v>
      </c>
      <c r="E651" t="str">
        <f>IF(Orders!E651="","",Orders!E651)</f>
        <v/>
      </c>
      <c r="F651" t="str">
        <f t="shared" si="80"/>
        <v>Vulfegundis Thornburrow</v>
      </c>
      <c r="G651" t="str">
        <f t="shared" si="81"/>
        <v>VulfegundisThornburrow</v>
      </c>
      <c r="H651">
        <f>COUNTIFS(CALC_CUSTOMERS!F:F,CALC_ORDERS!G651)</f>
        <v>1</v>
      </c>
      <c r="I651" t="str">
        <f>INDEX(CALC_CUSTOMERS!D:D,MATCH(CALC_ORDERS!G651,CALC_CUSTOMERS!F:F,0))</f>
        <v>The Painful Lavender Tavern</v>
      </c>
      <c r="J651" t="str">
        <f>INDEX(CALC_CUSTOMERS!E:E,MATCH(CALC_ORDERS!G651,CALC_CUSTOMERS!F:F,0))</f>
        <v>LITTLE DELVING</v>
      </c>
      <c r="K651">
        <f>INDEX(Beer!C:C,MATCH(CALC_ORDERS!C651,Beer!B:B,0))</f>
        <v>1</v>
      </c>
      <c r="L651">
        <f t="shared" si="82"/>
        <v>15</v>
      </c>
      <c r="M651">
        <f t="shared" si="83"/>
        <v>0</v>
      </c>
      <c r="N651">
        <f t="shared" si="84"/>
        <v>15</v>
      </c>
      <c r="O651">
        <f t="shared" si="85"/>
        <v>8</v>
      </c>
      <c r="P651" t="str">
        <f t="shared" si="86"/>
        <v>T3</v>
      </c>
      <c r="Q651" t="str">
        <f t="shared" si="87"/>
        <v>M8</v>
      </c>
    </row>
    <row r="652" spans="1:17" x14ac:dyDescent="0.25">
      <c r="A652" t="str">
        <f>IF(Orders!A652="","",Orders!A652)</f>
        <v>Mme Aubirge Longriver</v>
      </c>
      <c r="B652" s="4">
        <f>IF(Orders!B652="","",Orders!B652)</f>
        <v>390304</v>
      </c>
      <c r="C652" t="str">
        <f>IF(Orders!C652="","",Orders!C652)</f>
        <v>Mackeson Stout</v>
      </c>
      <c r="D652">
        <f>IF(Orders!D652="","",Orders!D652)</f>
        <v>7</v>
      </c>
      <c r="E652" t="str">
        <f>IF(Orders!E652="","",Orders!E652)</f>
        <v/>
      </c>
      <c r="F652" t="str">
        <f t="shared" si="80"/>
        <v>Aubirge Longriver</v>
      </c>
      <c r="G652" t="str">
        <f t="shared" si="81"/>
        <v>AubirgeLongriver</v>
      </c>
      <c r="H652">
        <f>COUNTIFS(CALC_CUSTOMERS!F:F,CALC_ORDERS!G652)</f>
        <v>1</v>
      </c>
      <c r="I652" t="str">
        <f>INDEX(CALC_CUSTOMERS!D:D,MATCH(CALC_ORDERS!G652,CALC_CUSTOMERS!F:F,0))</f>
        <v>The Rainy Melons Bar</v>
      </c>
      <c r="J652" t="str">
        <f>INDEX(CALC_CUSTOMERS!E:E,MATCH(CALC_ORDERS!G652,CALC_CUSTOMERS!F:F,0))</f>
        <v>THE MARISH</v>
      </c>
      <c r="K652">
        <f>INDEX(Beer!C:C,MATCH(CALC_ORDERS!C652,Beer!B:B,0))</f>
        <v>1.5</v>
      </c>
      <c r="L652">
        <f t="shared" si="82"/>
        <v>10.5</v>
      </c>
      <c r="M652">
        <f t="shared" si="83"/>
        <v>0</v>
      </c>
      <c r="N652">
        <f t="shared" si="84"/>
        <v>10.5</v>
      </c>
      <c r="O652">
        <f t="shared" si="85"/>
        <v>8</v>
      </c>
      <c r="P652" t="str">
        <f t="shared" si="86"/>
        <v>T3</v>
      </c>
      <c r="Q652" t="str">
        <f t="shared" si="87"/>
        <v>M8</v>
      </c>
    </row>
    <row r="653" spans="1:17" x14ac:dyDescent="0.25">
      <c r="A653" t="str">
        <f>IF(Orders!A653="","",Orders!A653)</f>
        <v>Mlle Darby Sandheaver</v>
      </c>
      <c r="B653" s="4">
        <f>IF(Orders!B653="","",Orders!B653)</f>
        <v>390305</v>
      </c>
      <c r="C653" t="str">
        <f>IF(Orders!C653="","",Orders!C653)</f>
        <v>Foster's Lager</v>
      </c>
      <c r="D653">
        <f>IF(Orders!D653="","",Orders!D653)</f>
        <v>12</v>
      </c>
      <c r="E653" t="str">
        <f>IF(Orders!E653="","",Orders!E653)</f>
        <v/>
      </c>
      <c r="F653" t="str">
        <f t="shared" si="80"/>
        <v>Darby Sandheaver</v>
      </c>
      <c r="G653" t="str">
        <f t="shared" si="81"/>
        <v>DarbySandheaver</v>
      </c>
      <c r="H653">
        <f>COUNTIFS(CALC_CUSTOMERS!F:F,CALC_ORDERS!G653)</f>
        <v>1</v>
      </c>
      <c r="I653" t="str">
        <f>INDEX(CALC_CUSTOMERS!D:D,MATCH(CALC_ORDERS!G653,CALC_CUSTOMERS!F:F,0))</f>
        <v>The Infamous Jester Tavern</v>
      </c>
      <c r="J653" t="str">
        <f>INDEX(CALC_CUSTOMERS!E:E,MATCH(CALC_ORDERS!G653,CALC_CUSTOMERS!F:F,0))</f>
        <v>BUCKLAND</v>
      </c>
      <c r="K653">
        <f>INDEX(Beer!C:C,MATCH(CALC_ORDERS!C653,Beer!B:B,0))</f>
        <v>0.7</v>
      </c>
      <c r="L653">
        <f t="shared" si="82"/>
        <v>8.3999999999999986</v>
      </c>
      <c r="M653">
        <f t="shared" si="83"/>
        <v>0</v>
      </c>
      <c r="N653">
        <f t="shared" si="84"/>
        <v>8.3999999999999986</v>
      </c>
      <c r="O653">
        <f t="shared" si="85"/>
        <v>8</v>
      </c>
      <c r="P653" t="str">
        <f t="shared" si="86"/>
        <v>T3</v>
      </c>
      <c r="Q653" t="str">
        <f t="shared" si="87"/>
        <v>M8</v>
      </c>
    </row>
    <row r="654" spans="1:17" x14ac:dyDescent="0.25">
      <c r="A654" t="str">
        <f>IF(Orders!A654="","",Orders!A654)</f>
        <v>Mme Regnetrudis Puddlefoot</v>
      </c>
      <c r="B654" s="4">
        <f>IF(Orders!B654="","",Orders!B654)</f>
        <v>390305</v>
      </c>
      <c r="C654" t="str">
        <f>IF(Orders!C654="","",Orders!C654)</f>
        <v>Hofmeister Lager</v>
      </c>
      <c r="D654">
        <f>IF(Orders!D654="","",Orders!D654)</f>
        <v>19</v>
      </c>
      <c r="E654" t="str">
        <f>IF(Orders!E654="","",Orders!E654)</f>
        <v/>
      </c>
      <c r="F654" t="str">
        <f t="shared" si="80"/>
        <v>Regnetrudis Puddlefoot</v>
      </c>
      <c r="G654" t="str">
        <f t="shared" si="81"/>
        <v>RegnetrudisPuddlefoot</v>
      </c>
      <c r="H654">
        <f>COUNTIFS(CALC_CUSTOMERS!F:F,CALC_ORDERS!G654)</f>
        <v>1</v>
      </c>
      <c r="I654" t="str">
        <f>INDEX(CALC_CUSTOMERS!D:D,MATCH(CALC_ORDERS!G654,CALC_CUSTOMERS!F:F,0))</f>
        <v>The Vagabond Falcon</v>
      </c>
      <c r="J654" t="str">
        <f>INDEX(CALC_CUSTOMERS!E:E,MATCH(CALC_ORDERS!G654,CALC_CUSTOMERS!F:F,0))</f>
        <v>BRIDGEFIELDS</v>
      </c>
      <c r="K654">
        <f>INDEX(Beer!C:C,MATCH(CALC_ORDERS!C654,Beer!B:B,0))</f>
        <v>1</v>
      </c>
      <c r="L654">
        <f t="shared" si="82"/>
        <v>19</v>
      </c>
      <c r="M654">
        <f t="shared" si="83"/>
        <v>0</v>
      </c>
      <c r="N654">
        <f t="shared" si="84"/>
        <v>19</v>
      </c>
      <c r="O654">
        <f t="shared" si="85"/>
        <v>8</v>
      </c>
      <c r="P654" t="str">
        <f t="shared" si="86"/>
        <v>T3</v>
      </c>
      <c r="Q654" t="str">
        <f t="shared" si="87"/>
        <v>M8</v>
      </c>
    </row>
    <row r="655" spans="1:17" x14ac:dyDescent="0.25">
      <c r="A655" t="str">
        <f>IF(Orders!A655="","",Orders!A655)</f>
        <v>Mr Cheldric Brandybuck</v>
      </c>
      <c r="B655" s="4">
        <f>IF(Orders!B655="","",Orders!B655)</f>
        <v>390305</v>
      </c>
      <c r="C655" t="str">
        <f>IF(Orders!C655="","",Orders!C655)</f>
        <v>Mackeson Stout</v>
      </c>
      <c r="D655">
        <f>IF(Orders!D655="","",Orders!D655)</f>
        <v>14</v>
      </c>
      <c r="E655" t="str">
        <f>IF(Orders!E655="","",Orders!E655)</f>
        <v/>
      </c>
      <c r="F655" t="str">
        <f t="shared" si="80"/>
        <v>Cheldric Brandybuck</v>
      </c>
      <c r="G655" t="str">
        <f t="shared" si="81"/>
        <v>CheldricBrandybuck</v>
      </c>
      <c r="H655">
        <f>COUNTIFS(CALC_CUSTOMERS!F:F,CALC_ORDERS!G655)</f>
        <v>1</v>
      </c>
      <c r="I655" t="str">
        <f>INDEX(CALC_CUSTOMERS!D:D,MATCH(CALC_ORDERS!G655,CALC_CUSTOMERS!F:F,0))</f>
        <v>The Scary Saxophone Bar</v>
      </c>
      <c r="J655" t="str">
        <f>INDEX(CALC_CUSTOMERS!E:E,MATCH(CALC_ORDERS!G655,CALC_CUSTOMERS!F:F,0))</f>
        <v>THE HILL</v>
      </c>
      <c r="K655">
        <f>INDEX(Beer!C:C,MATCH(CALC_ORDERS!C655,Beer!B:B,0))</f>
        <v>1.5</v>
      </c>
      <c r="L655">
        <f t="shared" si="82"/>
        <v>21</v>
      </c>
      <c r="M655">
        <f t="shared" si="83"/>
        <v>0</v>
      </c>
      <c r="N655">
        <f t="shared" si="84"/>
        <v>21</v>
      </c>
      <c r="O655">
        <f t="shared" si="85"/>
        <v>8</v>
      </c>
      <c r="P655" t="str">
        <f t="shared" si="86"/>
        <v>T3</v>
      </c>
      <c r="Q655" t="str">
        <f t="shared" si="87"/>
        <v>M8</v>
      </c>
    </row>
    <row r="656" spans="1:17" x14ac:dyDescent="0.25">
      <c r="A656" t="str">
        <f>IF(Orders!A656="","",Orders!A656)</f>
        <v>Mme Kelsey Leafwalker</v>
      </c>
      <c r="B656" s="4">
        <f>IF(Orders!B656="","",Orders!B656)</f>
        <v>390305</v>
      </c>
      <c r="C656" t="str">
        <f>IF(Orders!C656="","",Orders!C656)</f>
        <v>Newcastle Brown Ale</v>
      </c>
      <c r="D656">
        <f>IF(Orders!D656="","",Orders!D656)</f>
        <v>7</v>
      </c>
      <c r="E656" t="str">
        <f>IF(Orders!E656="","",Orders!E656)</f>
        <v/>
      </c>
      <c r="F656" t="str">
        <f t="shared" si="80"/>
        <v>Kelsey Leafwalker</v>
      </c>
      <c r="G656" t="str">
        <f t="shared" si="81"/>
        <v>KelseyLeafwalker</v>
      </c>
      <c r="H656">
        <f>COUNTIFS(CALC_CUSTOMERS!F:F,CALC_ORDERS!G656)</f>
        <v>1</v>
      </c>
      <c r="I656" t="str">
        <f>INDEX(CALC_CUSTOMERS!D:D,MATCH(CALC_ORDERS!G656,CALC_CUSTOMERS!F:F,0))</f>
        <v>The Aggressive Inn</v>
      </c>
      <c r="J656" t="str">
        <f>INDEX(CALC_CUSTOMERS!E:E,MATCH(CALC_ORDERS!G656,CALC_CUSTOMERS!F:F,0))</f>
        <v>BROKENBORINGS</v>
      </c>
      <c r="K656">
        <f>INDEX(Beer!C:C,MATCH(CALC_ORDERS!C656,Beer!B:B,0))</f>
        <v>1</v>
      </c>
      <c r="L656">
        <f t="shared" si="82"/>
        <v>7</v>
      </c>
      <c r="M656">
        <f t="shared" si="83"/>
        <v>0</v>
      </c>
      <c r="N656">
        <f t="shared" si="84"/>
        <v>7</v>
      </c>
      <c r="O656">
        <f t="shared" si="85"/>
        <v>8</v>
      </c>
      <c r="P656" t="str">
        <f t="shared" si="86"/>
        <v>T3</v>
      </c>
      <c r="Q656" t="str">
        <f t="shared" si="87"/>
        <v>M8</v>
      </c>
    </row>
    <row r="657" spans="1:17" x14ac:dyDescent="0.25">
      <c r="A657" t="str">
        <f>IF(Orders!A657="","",Orders!A657)</f>
        <v>Mlle Pamphila Proudbottom</v>
      </c>
      <c r="B657" s="4">
        <f>IF(Orders!B657="","",Orders!B657)</f>
        <v>390306</v>
      </c>
      <c r="C657" t="str">
        <f>IF(Orders!C657="","",Orders!C657)</f>
        <v>Tennent's Super</v>
      </c>
      <c r="D657">
        <f>IF(Orders!D657="","",Orders!D657)</f>
        <v>1</v>
      </c>
      <c r="E657" t="str">
        <f>IF(Orders!E657="","",Orders!E657)</f>
        <v/>
      </c>
      <c r="F657" t="str">
        <f t="shared" si="80"/>
        <v>Pamphila Proudbottom</v>
      </c>
      <c r="G657" t="str">
        <f t="shared" si="81"/>
        <v>PamphilaProudbottom</v>
      </c>
      <c r="H657">
        <f>COUNTIFS(CALC_CUSTOMERS!F:F,CALC_ORDERS!G657)</f>
        <v>1</v>
      </c>
      <c r="I657" t="str">
        <f>INDEX(CALC_CUSTOMERS!D:D,MATCH(CALC_ORDERS!G657,CALC_CUSTOMERS!F:F,0))</f>
        <v>The Oriental Ore Tavern</v>
      </c>
      <c r="J657" t="str">
        <f>INDEX(CALC_CUSTOMERS!E:E,MATCH(CALC_ORDERS!G657,CALC_CUSTOMERS!F:F,0))</f>
        <v>TUCKBOROUGH</v>
      </c>
      <c r="K657">
        <f>INDEX(Beer!C:C,MATCH(CALC_ORDERS!C657,Beer!B:B,0))</f>
        <v>0.9</v>
      </c>
      <c r="L657">
        <f t="shared" si="82"/>
        <v>0.9</v>
      </c>
      <c r="M657">
        <f t="shared" si="83"/>
        <v>0</v>
      </c>
      <c r="N657">
        <f t="shared" si="84"/>
        <v>0.9</v>
      </c>
      <c r="O657">
        <f t="shared" si="85"/>
        <v>8</v>
      </c>
      <c r="P657" t="str">
        <f t="shared" si="86"/>
        <v>T3</v>
      </c>
      <c r="Q657" t="str">
        <f t="shared" si="87"/>
        <v>M8</v>
      </c>
    </row>
    <row r="658" spans="1:17" x14ac:dyDescent="0.25">
      <c r="A658" t="str">
        <f>IF(Orders!A658="","",Orders!A658)</f>
        <v>Mlle Fredegunde Banks</v>
      </c>
      <c r="B658" s="4">
        <f>IF(Orders!B658="","",Orders!B658)</f>
        <v>390306</v>
      </c>
      <c r="C658" t="str">
        <f>IF(Orders!C658="","",Orders!C658)</f>
        <v>McEwan's</v>
      </c>
      <c r="D658">
        <f>IF(Orders!D658="","",Orders!D658)</f>
        <v>9</v>
      </c>
      <c r="E658" t="str">
        <f>IF(Orders!E658="","",Orders!E658)</f>
        <v/>
      </c>
      <c r="F658" t="str">
        <f t="shared" si="80"/>
        <v>Fredegunde Banks</v>
      </c>
      <c r="G658" t="str">
        <f t="shared" si="81"/>
        <v>FredegundeBanks</v>
      </c>
      <c r="H658">
        <f>COUNTIFS(CALC_CUSTOMERS!F:F,CALC_ORDERS!G658)</f>
        <v>1</v>
      </c>
      <c r="I658" t="str">
        <f>INDEX(CALC_CUSTOMERS!D:D,MATCH(CALC_ORDERS!G658,CALC_CUSTOMERS!F:F,0))</f>
        <v>The Best Cello</v>
      </c>
      <c r="J658" t="str">
        <f>INDEX(CALC_CUSTOMERS!E:E,MATCH(CALC_ORDERS!G658,CALC_CUSTOMERS!F:F,0))</f>
        <v>GREENFIELDS</v>
      </c>
      <c r="K658">
        <f>INDEX(Beer!C:C,MATCH(CALC_ORDERS!C658,Beer!B:B,0))</f>
        <v>1</v>
      </c>
      <c r="L658">
        <f t="shared" si="82"/>
        <v>9</v>
      </c>
      <c r="M658">
        <f t="shared" si="83"/>
        <v>0</v>
      </c>
      <c r="N658">
        <f t="shared" si="84"/>
        <v>9</v>
      </c>
      <c r="O658">
        <f t="shared" si="85"/>
        <v>8</v>
      </c>
      <c r="P658" t="str">
        <f t="shared" si="86"/>
        <v>T3</v>
      </c>
      <c r="Q658" t="str">
        <f t="shared" si="87"/>
        <v>M8</v>
      </c>
    </row>
    <row r="659" spans="1:17" x14ac:dyDescent="0.25">
      <c r="A659" t="str">
        <f>IF(Orders!A659="","",Orders!A659)</f>
        <v>Mme Christina Cotton</v>
      </c>
      <c r="B659" s="4">
        <f>IF(Orders!B659="","",Orders!B659)</f>
        <v>390306</v>
      </c>
      <c r="C659" t="str">
        <f>IF(Orders!C659="","",Orders!C659)</f>
        <v>Boddingtons Bitter</v>
      </c>
      <c r="D659">
        <f>IF(Orders!D659="","",Orders!D659)</f>
        <v>8</v>
      </c>
      <c r="E659" t="str">
        <f>IF(Orders!E659="","",Orders!E659)</f>
        <v/>
      </c>
      <c r="F659" t="str">
        <f t="shared" si="80"/>
        <v>Christina Cotton</v>
      </c>
      <c r="G659" t="str">
        <f t="shared" si="81"/>
        <v>ChristinaCotton</v>
      </c>
      <c r="H659">
        <f>COUNTIFS(CALC_CUSTOMERS!F:F,CALC_ORDERS!G659)</f>
        <v>1</v>
      </c>
      <c r="I659" t="str">
        <f>INDEX(CALC_CUSTOMERS!D:D,MATCH(CALC_ORDERS!G659,CALC_CUSTOMERS!F:F,0))</f>
        <v>The Lovely Barracuda</v>
      </c>
      <c r="J659" t="str">
        <f>INDEX(CALC_CUSTOMERS!E:E,MATCH(CALC_ORDERS!G659,CALC_CUSTOMERS!F:F,0))</f>
        <v>HOBBITTON</v>
      </c>
      <c r="K659">
        <f>INDEX(Beer!C:C,MATCH(CALC_ORDERS!C659,Beer!B:B,0))</f>
        <v>0.8</v>
      </c>
      <c r="L659">
        <f t="shared" si="82"/>
        <v>6.4</v>
      </c>
      <c r="M659">
        <f t="shared" si="83"/>
        <v>0</v>
      </c>
      <c r="N659">
        <f t="shared" si="84"/>
        <v>6.4</v>
      </c>
      <c r="O659">
        <f t="shared" si="85"/>
        <v>8</v>
      </c>
      <c r="P659" t="str">
        <f t="shared" si="86"/>
        <v>T3</v>
      </c>
      <c r="Q659" t="str">
        <f t="shared" si="87"/>
        <v>M8</v>
      </c>
    </row>
    <row r="660" spans="1:17" x14ac:dyDescent="0.25">
      <c r="A660" t="str">
        <f>IF(Orders!A660="","",Orders!A660)</f>
        <v>Mr Bob Gammidge</v>
      </c>
      <c r="B660" s="4">
        <f>IF(Orders!B660="","",Orders!B660)</f>
        <v>390306</v>
      </c>
      <c r="C660" t="str">
        <f>IF(Orders!C660="","",Orders!C660)</f>
        <v>Foster's Lager</v>
      </c>
      <c r="D660">
        <f>IF(Orders!D660="","",Orders!D660)</f>
        <v>8</v>
      </c>
      <c r="E660" t="str">
        <f>IF(Orders!E660="","",Orders!E660)</f>
        <v/>
      </c>
      <c r="F660" t="str">
        <f t="shared" si="80"/>
        <v>Bob Gammidge</v>
      </c>
      <c r="G660" t="str">
        <f t="shared" si="81"/>
        <v>BobGammidge</v>
      </c>
      <c r="H660">
        <f>COUNTIFS(CALC_CUSTOMERS!F:F,CALC_ORDERS!G660)</f>
        <v>1</v>
      </c>
      <c r="I660" t="str">
        <f>INDEX(CALC_CUSTOMERS!D:D,MATCH(CALC_ORDERS!G660,CALC_CUSTOMERS!F:F,0))</f>
        <v>The Awful Ship</v>
      </c>
      <c r="J660" t="str">
        <f>INDEX(CALC_CUSTOMERS!E:E,MATCH(CALC_ORDERS!G660,CALC_CUSTOMERS!F:F,0))</f>
        <v>BROKENBORINGS</v>
      </c>
      <c r="K660">
        <f>INDEX(Beer!C:C,MATCH(CALC_ORDERS!C660,Beer!B:B,0))</f>
        <v>0.7</v>
      </c>
      <c r="L660">
        <f t="shared" si="82"/>
        <v>5.6</v>
      </c>
      <c r="M660">
        <f t="shared" si="83"/>
        <v>0</v>
      </c>
      <c r="N660">
        <f t="shared" si="84"/>
        <v>5.6</v>
      </c>
      <c r="O660">
        <f t="shared" si="85"/>
        <v>8</v>
      </c>
      <c r="P660" t="str">
        <f t="shared" si="86"/>
        <v>T3</v>
      </c>
      <c r="Q660" t="str">
        <f t="shared" si="87"/>
        <v>M8</v>
      </c>
    </row>
    <row r="661" spans="1:17" x14ac:dyDescent="0.25">
      <c r="A661" t="str">
        <f>IF(Orders!A661="","",Orders!A661)</f>
        <v>Mr Ebrulf Greenhand</v>
      </c>
      <c r="B661" s="4">
        <f>IF(Orders!B661="","",Orders!B661)</f>
        <v>390307</v>
      </c>
      <c r="C661" t="str">
        <f>IF(Orders!C661="","",Orders!C661)</f>
        <v>Tennent's Lager</v>
      </c>
      <c r="D661">
        <f>IF(Orders!D661="","",Orders!D661)</f>
        <v>5</v>
      </c>
      <c r="E661" t="str">
        <f>IF(Orders!E661="","",Orders!E661)</f>
        <v/>
      </c>
      <c r="F661" t="str">
        <f t="shared" si="80"/>
        <v>Ebrulf Greenhand</v>
      </c>
      <c r="G661" t="str">
        <f t="shared" si="81"/>
        <v>EbrulfGreenhand</v>
      </c>
      <c r="H661">
        <f>COUNTIFS(CALC_CUSTOMERS!F:F,CALC_ORDERS!G661)</f>
        <v>1</v>
      </c>
      <c r="I661" t="str">
        <f>INDEX(CALC_CUSTOMERS!D:D,MATCH(CALC_ORDERS!G661,CALC_CUSTOMERS!F:F,0))</f>
        <v>The Lethal Trunk Bar</v>
      </c>
      <c r="J661" t="str">
        <f>INDEX(CALC_CUSTOMERS!E:E,MATCH(CALC_ORDERS!G661,CALC_CUSTOMERS!F:F,0))</f>
        <v>GREENFIELDS</v>
      </c>
      <c r="K661">
        <f>INDEX(Beer!C:C,MATCH(CALC_ORDERS!C661,Beer!B:B,0))</f>
        <v>0.8</v>
      </c>
      <c r="L661">
        <f t="shared" si="82"/>
        <v>4</v>
      </c>
      <c r="M661">
        <f t="shared" si="83"/>
        <v>0</v>
      </c>
      <c r="N661">
        <f t="shared" si="84"/>
        <v>4</v>
      </c>
      <c r="O661">
        <f t="shared" si="85"/>
        <v>8</v>
      </c>
      <c r="P661" t="str">
        <f t="shared" si="86"/>
        <v>T3</v>
      </c>
      <c r="Q661" t="str">
        <f t="shared" si="87"/>
        <v>M8</v>
      </c>
    </row>
    <row r="662" spans="1:17" x14ac:dyDescent="0.25">
      <c r="A662" t="str">
        <f>IF(Orders!A662="","",Orders!A662)</f>
        <v>Mme Bellisima Cutton</v>
      </c>
      <c r="B662" s="4">
        <f>IF(Orders!B662="","",Orders!B662)</f>
        <v>390307</v>
      </c>
      <c r="C662" t="str">
        <f>IF(Orders!C662="","",Orders!C662)</f>
        <v>Foster's Lager</v>
      </c>
      <c r="D662">
        <f>IF(Orders!D662="","",Orders!D662)</f>
        <v>17</v>
      </c>
      <c r="E662" t="str">
        <f>IF(Orders!E662="","",Orders!E662)</f>
        <v/>
      </c>
      <c r="F662" t="str">
        <f t="shared" si="80"/>
        <v>Bellisima Cutton</v>
      </c>
      <c r="G662" t="str">
        <f t="shared" si="81"/>
        <v>BellisimaCutton</v>
      </c>
      <c r="H662">
        <f>COUNTIFS(CALC_CUSTOMERS!F:F,CALC_ORDERS!G662)</f>
        <v>1</v>
      </c>
      <c r="I662" t="str">
        <f>INDEX(CALC_CUSTOMERS!D:D,MATCH(CALC_ORDERS!G662,CALC_CUSTOMERS!F:F,0))</f>
        <v>The Whispering Gang Tavern</v>
      </c>
      <c r="J662" t="str">
        <f>INDEX(CALC_CUSTOMERS!E:E,MATCH(CALC_ORDERS!G662,CALC_CUSTOMERS!F:F,0))</f>
        <v>TUCKBOROUGH</v>
      </c>
      <c r="K662">
        <f>INDEX(Beer!C:C,MATCH(CALC_ORDERS!C662,Beer!B:B,0))</f>
        <v>0.7</v>
      </c>
      <c r="L662">
        <f t="shared" si="82"/>
        <v>11.899999999999999</v>
      </c>
      <c r="M662">
        <f t="shared" si="83"/>
        <v>0</v>
      </c>
      <c r="N662">
        <f t="shared" si="84"/>
        <v>11.899999999999999</v>
      </c>
      <c r="O662">
        <f t="shared" si="85"/>
        <v>8</v>
      </c>
      <c r="P662" t="str">
        <f t="shared" si="86"/>
        <v>T3</v>
      </c>
      <c r="Q662" t="str">
        <f t="shared" si="87"/>
        <v>M8</v>
      </c>
    </row>
    <row r="663" spans="1:17" x14ac:dyDescent="0.25">
      <c r="A663" t="str">
        <f>IF(Orders!A663="","",Orders!A663)</f>
        <v>Mr Fastolph Took -Brandybuck</v>
      </c>
      <c r="B663" s="4">
        <f>IF(Orders!B663="","",Orders!B663)</f>
        <v>390307</v>
      </c>
      <c r="C663" t="str">
        <f>IF(Orders!C663="","",Orders!C663)</f>
        <v>Hofmeister Lager</v>
      </c>
      <c r="D663">
        <f>IF(Orders!D663="","",Orders!D663)</f>
        <v>9</v>
      </c>
      <c r="E663" t="str">
        <f>IF(Orders!E663="","",Orders!E663)</f>
        <v/>
      </c>
      <c r="F663" t="str">
        <f t="shared" si="80"/>
        <v>Fastolph Took -Brandybuck</v>
      </c>
      <c r="G663" t="str">
        <f t="shared" si="81"/>
        <v>FastolphTookBrandybuck</v>
      </c>
      <c r="H663">
        <f>COUNTIFS(CALC_CUSTOMERS!F:F,CALC_ORDERS!G663)</f>
        <v>1</v>
      </c>
      <c r="I663" t="str">
        <f>INDEX(CALC_CUSTOMERS!D:D,MATCH(CALC_ORDERS!G663,CALC_CUSTOMERS!F:F,0))</f>
        <v>The Blue Well Tavern</v>
      </c>
      <c r="J663" t="str">
        <f>INDEX(CALC_CUSTOMERS!E:E,MATCH(CALC_ORDERS!G663,CALC_CUSTOMERS!F:F,0))</f>
        <v>BRIDGEFIELDS</v>
      </c>
      <c r="K663">
        <f>INDEX(Beer!C:C,MATCH(CALC_ORDERS!C663,Beer!B:B,0))</f>
        <v>1</v>
      </c>
      <c r="L663">
        <f t="shared" si="82"/>
        <v>9</v>
      </c>
      <c r="M663">
        <f t="shared" si="83"/>
        <v>0</v>
      </c>
      <c r="N663">
        <f t="shared" si="84"/>
        <v>9</v>
      </c>
      <c r="O663">
        <f t="shared" si="85"/>
        <v>8</v>
      </c>
      <c r="P663" t="str">
        <f t="shared" si="86"/>
        <v>T3</v>
      </c>
      <c r="Q663" t="str">
        <f t="shared" si="87"/>
        <v>M8</v>
      </c>
    </row>
    <row r="664" spans="1:17" x14ac:dyDescent="0.25">
      <c r="A664" t="str">
        <f>IF(Orders!A664="","",Orders!A664)</f>
        <v>Mr Bob Gammidge</v>
      </c>
      <c r="B664" s="4">
        <f>IF(Orders!B664="","",Orders!B664)</f>
        <v>390307</v>
      </c>
      <c r="C664" t="str">
        <f>IF(Orders!C664="","",Orders!C664)</f>
        <v>Tennent's Super</v>
      </c>
      <c r="D664">
        <f>IF(Orders!D664="","",Orders!D664)</f>
        <v>16</v>
      </c>
      <c r="E664" t="str">
        <f>IF(Orders!E664="","",Orders!E664)</f>
        <v/>
      </c>
      <c r="F664" t="str">
        <f t="shared" si="80"/>
        <v>Bob Gammidge</v>
      </c>
      <c r="G664" t="str">
        <f t="shared" si="81"/>
        <v>BobGammidge</v>
      </c>
      <c r="H664">
        <f>COUNTIFS(CALC_CUSTOMERS!F:F,CALC_ORDERS!G664)</f>
        <v>1</v>
      </c>
      <c r="I664" t="str">
        <f>INDEX(CALC_CUSTOMERS!D:D,MATCH(CALC_ORDERS!G664,CALC_CUSTOMERS!F:F,0))</f>
        <v>The Awful Ship</v>
      </c>
      <c r="J664" t="str">
        <f>INDEX(CALC_CUSTOMERS!E:E,MATCH(CALC_ORDERS!G664,CALC_CUSTOMERS!F:F,0))</f>
        <v>BROKENBORINGS</v>
      </c>
      <c r="K664">
        <f>INDEX(Beer!C:C,MATCH(CALC_ORDERS!C664,Beer!B:B,0))</f>
        <v>0.9</v>
      </c>
      <c r="L664">
        <f t="shared" si="82"/>
        <v>14.4</v>
      </c>
      <c r="M664">
        <f t="shared" si="83"/>
        <v>0</v>
      </c>
      <c r="N664">
        <f t="shared" si="84"/>
        <v>14.4</v>
      </c>
      <c r="O664">
        <f t="shared" si="85"/>
        <v>8</v>
      </c>
      <c r="P664" t="str">
        <f t="shared" si="86"/>
        <v>T3</v>
      </c>
      <c r="Q664" t="str">
        <f t="shared" si="87"/>
        <v>M8</v>
      </c>
    </row>
    <row r="665" spans="1:17" x14ac:dyDescent="0.25">
      <c r="A665" t="str">
        <f>IF(Orders!A665="","",Orders!A665)</f>
        <v>Mlle Ingelburga Roper</v>
      </c>
      <c r="B665" s="4">
        <f>IF(Orders!B665="","",Orders!B665)</f>
        <v>390308</v>
      </c>
      <c r="C665" t="str">
        <f>IF(Orders!C665="","",Orders!C665)</f>
        <v>Mackeson Stout</v>
      </c>
      <c r="D665">
        <f>IF(Orders!D665="","",Orders!D665)</f>
        <v>15</v>
      </c>
      <c r="E665" t="str">
        <f>IF(Orders!E665="","",Orders!E665)</f>
        <v/>
      </c>
      <c r="F665" t="str">
        <f t="shared" si="80"/>
        <v>Ingelburga Roper</v>
      </c>
      <c r="G665" t="str">
        <f t="shared" si="81"/>
        <v>IngelburgaRoper</v>
      </c>
      <c r="H665">
        <f>COUNTIFS(CALC_CUSTOMERS!F:F,CALC_ORDERS!G665)</f>
        <v>1</v>
      </c>
      <c r="I665" t="str">
        <f>INDEX(CALC_CUSTOMERS!D:D,MATCH(CALC_ORDERS!G665,CALC_CUSTOMERS!F:F,0))</f>
        <v>The Unusual Demons Inn</v>
      </c>
      <c r="J665" t="str">
        <f>INDEX(CALC_CUSTOMERS!E:E,MATCH(CALC_ORDERS!G665,CALC_CUSTOMERS!F:F,0))</f>
        <v>TUCKBOROUGH</v>
      </c>
      <c r="K665">
        <f>INDEX(Beer!C:C,MATCH(CALC_ORDERS!C665,Beer!B:B,0))</f>
        <v>1.5</v>
      </c>
      <c r="L665">
        <f t="shared" si="82"/>
        <v>22.5</v>
      </c>
      <c r="M665">
        <f t="shared" si="83"/>
        <v>0</v>
      </c>
      <c r="N665">
        <f t="shared" si="84"/>
        <v>22.5</v>
      </c>
      <c r="O665">
        <f t="shared" si="85"/>
        <v>8</v>
      </c>
      <c r="P665" t="str">
        <f t="shared" si="86"/>
        <v>T3</v>
      </c>
      <c r="Q665" t="str">
        <f t="shared" si="87"/>
        <v>M8</v>
      </c>
    </row>
    <row r="666" spans="1:17" x14ac:dyDescent="0.25">
      <c r="A666" t="str">
        <f>IF(Orders!A666="","",Orders!A666)</f>
        <v>Mlle Fatima Tunnelly</v>
      </c>
      <c r="B666" s="4">
        <f>IF(Orders!B666="","",Orders!B666)</f>
        <v>390308</v>
      </c>
      <c r="C666" t="str">
        <f>IF(Orders!C666="","",Orders!C666)</f>
        <v>Old Speckled Hen</v>
      </c>
      <c r="D666">
        <f>IF(Orders!D666="","",Orders!D666)</f>
        <v>13</v>
      </c>
      <c r="E666" t="str">
        <f>IF(Orders!E666="","",Orders!E666)</f>
        <v/>
      </c>
      <c r="F666" t="str">
        <f t="shared" si="80"/>
        <v>Fatima Tunnelly</v>
      </c>
      <c r="G666" t="str">
        <f t="shared" si="81"/>
        <v>FatimaTunnelly</v>
      </c>
      <c r="H666">
        <f>COUNTIFS(CALC_CUSTOMERS!F:F,CALC_ORDERS!G666)</f>
        <v>1</v>
      </c>
      <c r="I666" t="str">
        <f>INDEX(CALC_CUSTOMERS!D:D,MATCH(CALC_ORDERS!G666,CALC_CUSTOMERS!F:F,0))</f>
        <v>The New Pelican Inn</v>
      </c>
      <c r="J666" t="str">
        <f>INDEX(CALC_CUSTOMERS!E:E,MATCH(CALC_ORDERS!G666,CALC_CUSTOMERS!F:F,0))</f>
        <v>TUCKBOROUGH</v>
      </c>
      <c r="K666">
        <f>INDEX(Beer!C:C,MATCH(CALC_ORDERS!C666,Beer!B:B,0))</f>
        <v>1.1000000000000001</v>
      </c>
      <c r="L666">
        <f t="shared" si="82"/>
        <v>14.3</v>
      </c>
      <c r="M666">
        <f t="shared" si="83"/>
        <v>0</v>
      </c>
      <c r="N666">
        <f t="shared" si="84"/>
        <v>14.3</v>
      </c>
      <c r="O666">
        <f t="shared" si="85"/>
        <v>8</v>
      </c>
      <c r="P666" t="str">
        <f t="shared" si="86"/>
        <v>T3</v>
      </c>
      <c r="Q666" t="str">
        <f t="shared" si="87"/>
        <v>M8</v>
      </c>
    </row>
    <row r="667" spans="1:17" x14ac:dyDescent="0.25">
      <c r="A667" t="str">
        <f>IF(Orders!A667="","",Orders!A667)</f>
        <v>Mme Marissa Brown</v>
      </c>
      <c r="B667" s="4">
        <f>IF(Orders!B667="","",Orders!B667)</f>
        <v>390309</v>
      </c>
      <c r="C667" t="str">
        <f>IF(Orders!C667="","",Orders!C667)</f>
        <v>Boddingtons Bitter</v>
      </c>
      <c r="D667">
        <f>IF(Orders!D667="","",Orders!D667)</f>
        <v>15</v>
      </c>
      <c r="E667" t="str">
        <f>IF(Orders!E667="","",Orders!E667)</f>
        <v/>
      </c>
      <c r="F667" t="str">
        <f t="shared" si="80"/>
        <v>Marissa Brown</v>
      </c>
      <c r="G667" t="str">
        <f t="shared" si="81"/>
        <v>MarissaBrown</v>
      </c>
      <c r="H667">
        <f>COUNTIFS(CALC_CUSTOMERS!F:F,CALC_ORDERS!G667)</f>
        <v>1</v>
      </c>
      <c r="I667" t="str">
        <f>INDEX(CALC_CUSTOMERS!D:D,MATCH(CALC_ORDERS!G667,CALC_CUSTOMERS!F:F,0))</f>
        <v>The Russian Curry Bar</v>
      </c>
      <c r="J667" t="str">
        <f>INDEX(CALC_CUSTOMERS!E:E,MATCH(CALC_ORDERS!G667,CALC_CUSTOMERS!F:F,0))</f>
        <v>BREE</v>
      </c>
      <c r="K667">
        <f>INDEX(Beer!C:C,MATCH(CALC_ORDERS!C667,Beer!B:B,0))</f>
        <v>0.8</v>
      </c>
      <c r="L667">
        <f t="shared" si="82"/>
        <v>12</v>
      </c>
      <c r="M667">
        <f t="shared" si="83"/>
        <v>0</v>
      </c>
      <c r="N667">
        <f t="shared" si="84"/>
        <v>12</v>
      </c>
      <c r="O667">
        <f t="shared" si="85"/>
        <v>8</v>
      </c>
      <c r="P667" t="str">
        <f t="shared" si="86"/>
        <v>T3</v>
      </c>
      <c r="Q667" t="str">
        <f t="shared" si="87"/>
        <v>M8</v>
      </c>
    </row>
    <row r="668" spans="1:17" x14ac:dyDescent="0.25">
      <c r="A668" t="str">
        <f>IF(Orders!A668="","",Orders!A668)</f>
        <v>Mme Basina  Tunnelly</v>
      </c>
      <c r="B668" s="4">
        <f>IF(Orders!B668="","",Orders!B668)</f>
        <v>390309</v>
      </c>
      <c r="C668" t="str">
        <f>IF(Orders!C668="","",Orders!C668)</f>
        <v>Draught Bass</v>
      </c>
      <c r="D668">
        <f>IF(Orders!D668="","",Orders!D668)</f>
        <v>13</v>
      </c>
      <c r="E668" t="str">
        <f>IF(Orders!E668="","",Orders!E668)</f>
        <v/>
      </c>
      <c r="F668" t="str">
        <f t="shared" si="80"/>
        <v>Basina  Tunnelly</v>
      </c>
      <c r="G668" t="str">
        <f t="shared" si="81"/>
        <v>BasinaTunnelly</v>
      </c>
      <c r="H668">
        <f>COUNTIFS(CALC_CUSTOMERS!F:F,CALC_ORDERS!G668)</f>
        <v>1</v>
      </c>
      <c r="I668" t="str">
        <f>INDEX(CALC_CUSTOMERS!D:D,MATCH(CALC_ORDERS!G668,CALC_CUSTOMERS!F:F,0))</f>
        <v>The Blushing Caterpillar</v>
      </c>
      <c r="J668" t="str">
        <f>INDEX(CALC_CUSTOMERS!E:E,MATCH(CALC_ORDERS!G668,CALC_CUSTOMERS!F:F,0))</f>
        <v>TUCKBOROUGH</v>
      </c>
      <c r="K668">
        <f>INDEX(Beer!C:C,MATCH(CALC_ORDERS!C668,Beer!B:B,0))</f>
        <v>1.2</v>
      </c>
      <c r="L668">
        <f t="shared" si="82"/>
        <v>15.6</v>
      </c>
      <c r="M668">
        <f t="shared" si="83"/>
        <v>0</v>
      </c>
      <c r="N668">
        <f t="shared" si="84"/>
        <v>15.6</v>
      </c>
      <c r="O668">
        <f t="shared" si="85"/>
        <v>8</v>
      </c>
      <c r="P668" t="str">
        <f t="shared" si="86"/>
        <v>T3</v>
      </c>
      <c r="Q668" t="str">
        <f t="shared" si="87"/>
        <v>M8</v>
      </c>
    </row>
    <row r="669" spans="1:17" x14ac:dyDescent="0.25">
      <c r="A669" t="str">
        <f>IF(Orders!A669="","",Orders!A669)</f>
        <v>Mr Remacle Bramblethorn</v>
      </c>
      <c r="B669" s="4">
        <f>IF(Orders!B669="","",Orders!B669)</f>
        <v>390309</v>
      </c>
      <c r="C669" t="str">
        <f>IF(Orders!C669="","",Orders!C669)</f>
        <v>Foster's Lager</v>
      </c>
      <c r="D669">
        <f>IF(Orders!D669="","",Orders!D669)</f>
        <v>20</v>
      </c>
      <c r="E669" t="str">
        <f>IF(Orders!E669="","",Orders!E669)</f>
        <v/>
      </c>
      <c r="F669" t="str">
        <f t="shared" si="80"/>
        <v>Remacle Bramblethorn</v>
      </c>
      <c r="G669" t="str">
        <f t="shared" si="81"/>
        <v>RemacleBramblethorn</v>
      </c>
      <c r="H669">
        <f>COUNTIFS(CALC_CUSTOMERS!F:F,CALC_ORDERS!G669)</f>
        <v>1</v>
      </c>
      <c r="I669" t="str">
        <f>INDEX(CALC_CUSTOMERS!D:D,MATCH(CALC_ORDERS!G669,CALC_CUSTOMERS!F:F,0))</f>
        <v>The Super Hamsters</v>
      </c>
      <c r="J669" t="str">
        <f>INDEX(CALC_CUSTOMERS!E:E,MATCH(CALC_ORDERS!G669,CALC_CUSTOMERS!F:F,0))</f>
        <v>GREENFIELDS</v>
      </c>
      <c r="K669">
        <f>INDEX(Beer!C:C,MATCH(CALC_ORDERS!C669,Beer!B:B,0))</f>
        <v>0.7</v>
      </c>
      <c r="L669">
        <f t="shared" si="82"/>
        <v>14</v>
      </c>
      <c r="M669">
        <f t="shared" si="83"/>
        <v>0</v>
      </c>
      <c r="N669">
        <f t="shared" si="84"/>
        <v>14</v>
      </c>
      <c r="O669">
        <f t="shared" si="85"/>
        <v>8</v>
      </c>
      <c r="P669" t="str">
        <f t="shared" si="86"/>
        <v>T3</v>
      </c>
      <c r="Q669" t="str">
        <f t="shared" si="87"/>
        <v>M8</v>
      </c>
    </row>
    <row r="670" spans="1:17" x14ac:dyDescent="0.25">
      <c r="A670" t="str">
        <f>IF(Orders!A670="","",Orders!A670)</f>
        <v>Mlle Andrea Banks</v>
      </c>
      <c r="B670" s="4">
        <f>IF(Orders!B670="","",Orders!B670)</f>
        <v>390310</v>
      </c>
      <c r="C670" t="str">
        <f>IF(Orders!C670="","",Orders!C670)</f>
        <v>Hofmeister Lager</v>
      </c>
      <c r="D670">
        <f>IF(Orders!D670="","",Orders!D670)</f>
        <v>6</v>
      </c>
      <c r="E670" t="str">
        <f>IF(Orders!E670="","",Orders!E670)</f>
        <v/>
      </c>
      <c r="F670" t="str">
        <f t="shared" si="80"/>
        <v>Andrea Banks</v>
      </c>
      <c r="G670" t="str">
        <f t="shared" si="81"/>
        <v>AndreaBanks</v>
      </c>
      <c r="H670">
        <f>COUNTIFS(CALC_CUSTOMERS!F:F,CALC_ORDERS!G670)</f>
        <v>1</v>
      </c>
      <c r="I670" t="str">
        <f>INDEX(CALC_CUSTOMERS!D:D,MATCH(CALC_ORDERS!G670,CALC_CUSTOMERS!F:F,0))</f>
        <v>The Singing Fox Pub</v>
      </c>
      <c r="J670" t="str">
        <f>INDEX(CALC_CUSTOMERS!E:E,MATCH(CALC_ORDERS!G670,CALC_CUSTOMERS!F:F,0))</f>
        <v>GREENFIELDS</v>
      </c>
      <c r="K670">
        <f>INDEX(Beer!C:C,MATCH(CALC_ORDERS!C670,Beer!B:B,0))</f>
        <v>1</v>
      </c>
      <c r="L670">
        <f t="shared" si="82"/>
        <v>6</v>
      </c>
      <c r="M670">
        <f t="shared" si="83"/>
        <v>0</v>
      </c>
      <c r="N670">
        <f t="shared" si="84"/>
        <v>6</v>
      </c>
      <c r="O670">
        <f t="shared" si="85"/>
        <v>8</v>
      </c>
      <c r="P670" t="str">
        <f t="shared" si="86"/>
        <v>T3</v>
      </c>
      <c r="Q670" t="str">
        <f t="shared" si="87"/>
        <v>M8</v>
      </c>
    </row>
    <row r="671" spans="1:17" x14ac:dyDescent="0.25">
      <c r="A671" t="str">
        <f>IF(Orders!A671="","",Orders!A671)</f>
        <v>Mr Mélampus Barrowes</v>
      </c>
      <c r="B671" s="4">
        <f>IF(Orders!B671="","",Orders!B671)</f>
        <v>390310</v>
      </c>
      <c r="C671" t="str">
        <f>IF(Orders!C671="","",Orders!C671)</f>
        <v>Foster's Lager</v>
      </c>
      <c r="D671">
        <f>IF(Orders!D671="","",Orders!D671)</f>
        <v>16</v>
      </c>
      <c r="E671" t="str">
        <f>IF(Orders!E671="","",Orders!E671)</f>
        <v/>
      </c>
      <c r="F671" t="str">
        <f t="shared" si="80"/>
        <v>Mélampus Barrowes</v>
      </c>
      <c r="G671" t="str">
        <f t="shared" si="81"/>
        <v>MelampusBarrowes</v>
      </c>
      <c r="H671">
        <f>COUNTIFS(CALC_CUSTOMERS!F:F,CALC_ORDERS!G671)</f>
        <v>1</v>
      </c>
      <c r="I671" t="str">
        <f>INDEX(CALC_CUSTOMERS!D:D,MATCH(CALC_ORDERS!G671,CALC_CUSTOMERS!F:F,0))</f>
        <v>The Armed Wife Pub</v>
      </c>
      <c r="J671" t="str">
        <f>INDEX(CALC_CUSTOMERS!E:E,MATCH(CALC_ORDERS!G671,CALC_CUSTOMERS!F:F,0))</f>
        <v>TUCKBOROUGH</v>
      </c>
      <c r="K671">
        <f>INDEX(Beer!C:C,MATCH(CALC_ORDERS!C671,Beer!B:B,0))</f>
        <v>0.7</v>
      </c>
      <c r="L671">
        <f t="shared" si="82"/>
        <v>11.2</v>
      </c>
      <c r="M671">
        <f t="shared" si="83"/>
        <v>0</v>
      </c>
      <c r="N671">
        <f t="shared" si="84"/>
        <v>11.2</v>
      </c>
      <c r="O671">
        <f t="shared" si="85"/>
        <v>8</v>
      </c>
      <c r="P671" t="str">
        <f t="shared" si="86"/>
        <v>T3</v>
      </c>
      <c r="Q671" t="str">
        <f t="shared" si="87"/>
        <v>M8</v>
      </c>
    </row>
    <row r="672" spans="1:17" x14ac:dyDescent="0.25">
      <c r="A672" t="str">
        <f>IF(Orders!A672="","",Orders!A672)</f>
        <v>Mme Liutgarde Rumble</v>
      </c>
      <c r="B672" s="4">
        <f>IF(Orders!B672="","",Orders!B672)</f>
        <v>390310</v>
      </c>
      <c r="C672" t="str">
        <f>IF(Orders!C672="","",Orders!C672)</f>
        <v>Foster's Lager</v>
      </c>
      <c r="D672">
        <f>IF(Orders!D672="","",Orders!D672)</f>
        <v>11</v>
      </c>
      <c r="E672" t="str">
        <f>IF(Orders!E672="","",Orders!E672)</f>
        <v/>
      </c>
      <c r="F672" t="str">
        <f t="shared" si="80"/>
        <v>Liutgarde Rumble</v>
      </c>
      <c r="G672" t="str">
        <f t="shared" si="81"/>
        <v>LiutgardeRumble</v>
      </c>
      <c r="H672">
        <f>COUNTIFS(CALC_CUSTOMERS!F:F,CALC_ORDERS!G672)</f>
        <v>1</v>
      </c>
      <c r="I672" t="str">
        <f>INDEX(CALC_CUSTOMERS!D:D,MATCH(CALC_ORDERS!G672,CALC_CUSTOMERS!F:F,0))</f>
        <v>The Quiet Triangle Bar</v>
      </c>
      <c r="J672" t="str">
        <f>INDEX(CALC_CUSTOMERS!E:E,MATCH(CALC_ORDERS!G672,CALC_CUSTOMERS!F:F,0))</f>
        <v>LITTLE DELVING</v>
      </c>
      <c r="K672">
        <f>INDEX(Beer!C:C,MATCH(CALC_ORDERS!C672,Beer!B:B,0))</f>
        <v>0.7</v>
      </c>
      <c r="L672">
        <f t="shared" si="82"/>
        <v>7.6999999999999993</v>
      </c>
      <c r="M672">
        <f t="shared" si="83"/>
        <v>0</v>
      </c>
      <c r="N672">
        <f t="shared" si="84"/>
        <v>7.6999999999999993</v>
      </c>
      <c r="O672">
        <f t="shared" si="85"/>
        <v>8</v>
      </c>
      <c r="P672" t="str">
        <f t="shared" si="86"/>
        <v>T3</v>
      </c>
      <c r="Q672" t="str">
        <f t="shared" si="87"/>
        <v>M8</v>
      </c>
    </row>
    <row r="673" spans="1:17" x14ac:dyDescent="0.25">
      <c r="A673" t="str">
        <f>IF(Orders!A673="","",Orders!A673)</f>
        <v>Mr Walcaud Gamwich</v>
      </c>
      <c r="B673" s="4">
        <f>IF(Orders!B673="","",Orders!B673)</f>
        <v>390310</v>
      </c>
      <c r="C673" t="str">
        <f>IF(Orders!C673="","",Orders!C673)</f>
        <v>Newcastle Brown Ale</v>
      </c>
      <c r="D673">
        <f>IF(Orders!D673="","",Orders!D673)</f>
        <v>3</v>
      </c>
      <c r="E673" t="str">
        <f>IF(Orders!E673="","",Orders!E673)</f>
        <v/>
      </c>
      <c r="F673" t="str">
        <f t="shared" si="80"/>
        <v>Walcaud Gamwich</v>
      </c>
      <c r="G673" t="str">
        <f t="shared" si="81"/>
        <v>WalcaudGamwich</v>
      </c>
      <c r="H673">
        <f>COUNTIFS(CALC_CUSTOMERS!F:F,CALC_ORDERS!G673)</f>
        <v>1</v>
      </c>
      <c r="I673" t="str">
        <f>INDEX(CALC_CUSTOMERS!D:D,MATCH(CALC_ORDERS!G673,CALC_CUSTOMERS!F:F,0))</f>
        <v>The Regular Orc Bar</v>
      </c>
      <c r="J673" t="str">
        <f>INDEX(CALC_CUSTOMERS!E:E,MATCH(CALC_ORDERS!G673,CALC_CUSTOMERS!F:F,0))</f>
        <v>HOBBITTON</v>
      </c>
      <c r="K673">
        <f>INDEX(Beer!C:C,MATCH(CALC_ORDERS!C673,Beer!B:B,0))</f>
        <v>1</v>
      </c>
      <c r="L673">
        <f t="shared" si="82"/>
        <v>3</v>
      </c>
      <c r="M673">
        <f t="shared" si="83"/>
        <v>0</v>
      </c>
      <c r="N673">
        <f t="shared" si="84"/>
        <v>3</v>
      </c>
      <c r="O673">
        <f t="shared" si="85"/>
        <v>8</v>
      </c>
      <c r="P673" t="str">
        <f t="shared" si="86"/>
        <v>T3</v>
      </c>
      <c r="Q673" t="str">
        <f t="shared" si="87"/>
        <v>M8</v>
      </c>
    </row>
    <row r="674" spans="1:17" x14ac:dyDescent="0.25">
      <c r="A674" t="str">
        <f>IF(Orders!A674="","",Orders!A674)</f>
        <v>Mlle Amanda Oldbuck</v>
      </c>
      <c r="B674" s="4">
        <f>IF(Orders!B674="","",Orders!B674)</f>
        <v>390310</v>
      </c>
      <c r="C674" t="str">
        <f>IF(Orders!C674="","",Orders!C674)</f>
        <v>McEwan's</v>
      </c>
      <c r="D674">
        <f>IF(Orders!D674="","",Orders!D674)</f>
        <v>16</v>
      </c>
      <c r="E674" t="str">
        <f>IF(Orders!E674="","",Orders!E674)</f>
        <v/>
      </c>
      <c r="F674" t="str">
        <f t="shared" si="80"/>
        <v>Amanda Oldbuck</v>
      </c>
      <c r="G674" t="str">
        <f t="shared" si="81"/>
        <v>AmandaOldbuck</v>
      </c>
      <c r="H674">
        <f>COUNTIFS(CALC_CUSTOMERS!F:F,CALC_ORDERS!G674)</f>
        <v>1</v>
      </c>
      <c r="I674" t="str">
        <f>INDEX(CALC_CUSTOMERS!D:D,MATCH(CALC_ORDERS!G674,CALC_CUSTOMERS!F:F,0))</f>
        <v>The Impossible Tauren</v>
      </c>
      <c r="J674" t="str">
        <f>INDEX(CALC_CUSTOMERS!E:E,MATCH(CALC_ORDERS!G674,CALC_CUSTOMERS!F:F,0))</f>
        <v>SHIRE HOMESTEADS</v>
      </c>
      <c r="K674">
        <f>INDEX(Beer!C:C,MATCH(CALC_ORDERS!C674,Beer!B:B,0))</f>
        <v>1</v>
      </c>
      <c r="L674">
        <f t="shared" si="82"/>
        <v>16</v>
      </c>
      <c r="M674">
        <f t="shared" si="83"/>
        <v>0</v>
      </c>
      <c r="N674">
        <f t="shared" si="84"/>
        <v>16</v>
      </c>
      <c r="O674">
        <f t="shared" si="85"/>
        <v>8</v>
      </c>
      <c r="P674" t="str">
        <f t="shared" si="86"/>
        <v>T3</v>
      </c>
      <c r="Q674" t="str">
        <f t="shared" si="87"/>
        <v>M8</v>
      </c>
    </row>
    <row r="675" spans="1:17" x14ac:dyDescent="0.25">
      <c r="A675" t="str">
        <f>IF(Orders!A675="","",Orders!A675)</f>
        <v>Mr Chlodomer Bramblethorn</v>
      </c>
      <c r="B675" s="4">
        <f>IF(Orders!B675="","",Orders!B675)</f>
        <v>390310</v>
      </c>
      <c r="C675" t="str">
        <f>IF(Orders!C675="","",Orders!C675)</f>
        <v>Tennent's Lager</v>
      </c>
      <c r="D675">
        <f>IF(Orders!D675="","",Orders!D675)</f>
        <v>16</v>
      </c>
      <c r="E675" t="str">
        <f>IF(Orders!E675="","",Orders!E675)</f>
        <v/>
      </c>
      <c r="F675" t="str">
        <f t="shared" si="80"/>
        <v>Chlodomer Bramblethorn</v>
      </c>
      <c r="G675" t="str">
        <f t="shared" si="81"/>
        <v>ChlodomerBramblethorn</v>
      </c>
      <c r="H675">
        <f>COUNTIFS(CALC_CUSTOMERS!F:F,CALC_ORDERS!G675)</f>
        <v>1</v>
      </c>
      <c r="I675" t="str">
        <f>INDEX(CALC_CUSTOMERS!D:D,MATCH(CALC_ORDERS!G675,CALC_CUSTOMERS!F:F,0))</f>
        <v>The Familiar Leg</v>
      </c>
      <c r="J675" t="str">
        <f>INDEX(CALC_CUSTOMERS!E:E,MATCH(CALC_ORDERS!G675,CALC_CUSTOMERS!F:F,0))</f>
        <v>TUCKBOROUGH</v>
      </c>
      <c r="K675">
        <f>INDEX(Beer!C:C,MATCH(CALC_ORDERS!C675,Beer!B:B,0))</f>
        <v>0.8</v>
      </c>
      <c r="L675">
        <f t="shared" si="82"/>
        <v>12.8</v>
      </c>
      <c r="M675">
        <f t="shared" si="83"/>
        <v>0</v>
      </c>
      <c r="N675">
        <f t="shared" si="84"/>
        <v>12.8</v>
      </c>
      <c r="O675">
        <f t="shared" si="85"/>
        <v>8</v>
      </c>
      <c r="P675" t="str">
        <f t="shared" si="86"/>
        <v>T3</v>
      </c>
      <c r="Q675" t="str">
        <f t="shared" si="87"/>
        <v>M8</v>
      </c>
    </row>
    <row r="676" spans="1:17" x14ac:dyDescent="0.25">
      <c r="A676" t="str">
        <f>IF(Orders!A676="","",Orders!A676)</f>
        <v>Mr Willichar Silverstring</v>
      </c>
      <c r="B676" s="4">
        <f>IF(Orders!B676="","",Orders!B676)</f>
        <v>390311</v>
      </c>
      <c r="C676" t="str">
        <f>IF(Orders!C676="","",Orders!C676)</f>
        <v>Foster's Lager</v>
      </c>
      <c r="D676">
        <f>IF(Orders!D676="","",Orders!D676)</f>
        <v>3</v>
      </c>
      <c r="E676" t="str">
        <f>IF(Orders!E676="","",Orders!E676)</f>
        <v/>
      </c>
      <c r="F676" t="str">
        <f t="shared" si="80"/>
        <v>Willichar Silverstring</v>
      </c>
      <c r="G676" t="str">
        <f t="shared" si="81"/>
        <v>WillicharSilverstring</v>
      </c>
      <c r="H676">
        <f>COUNTIFS(CALC_CUSTOMERS!F:F,CALC_ORDERS!G676)</f>
        <v>1</v>
      </c>
      <c r="I676" t="str">
        <f>INDEX(CALC_CUSTOMERS!D:D,MATCH(CALC_ORDERS!G676,CALC_CUSTOMERS!F:F,0))</f>
        <v>The Dwarven Wife Inn</v>
      </c>
      <c r="J676" t="str">
        <f>INDEX(CALC_CUSTOMERS!E:E,MATCH(CALC_ORDERS!G676,CALC_CUSTOMERS!F:F,0))</f>
        <v>BRIDGEFIELDS</v>
      </c>
      <c r="K676">
        <f>INDEX(Beer!C:C,MATCH(CALC_ORDERS!C676,Beer!B:B,0))</f>
        <v>0.7</v>
      </c>
      <c r="L676">
        <f t="shared" si="82"/>
        <v>2.0999999999999996</v>
      </c>
      <c r="M676">
        <f t="shared" si="83"/>
        <v>0</v>
      </c>
      <c r="N676">
        <f t="shared" si="84"/>
        <v>2.0999999999999996</v>
      </c>
      <c r="O676">
        <f t="shared" si="85"/>
        <v>8</v>
      </c>
      <c r="P676" t="str">
        <f t="shared" si="86"/>
        <v>T3</v>
      </c>
      <c r="Q676" t="str">
        <f t="shared" si="87"/>
        <v>M8</v>
      </c>
    </row>
    <row r="677" spans="1:17" x14ac:dyDescent="0.25">
      <c r="A677" t="str">
        <f>IF(Orders!A677="","",Orders!A677)</f>
        <v>Mme Hatilde Goodwort</v>
      </c>
      <c r="B677" s="4">
        <f>IF(Orders!B677="","",Orders!B677)</f>
        <v>390311</v>
      </c>
      <c r="C677" t="str">
        <f>IF(Orders!C677="","",Orders!C677)</f>
        <v>Old Speckled Hen</v>
      </c>
      <c r="D677">
        <f>IF(Orders!D677="","",Orders!D677)</f>
        <v>9</v>
      </c>
      <c r="E677" t="str">
        <f>IF(Orders!E677="","",Orders!E677)</f>
        <v/>
      </c>
      <c r="F677" t="str">
        <f t="shared" si="80"/>
        <v>Hatilde Goodwort</v>
      </c>
      <c r="G677" t="str">
        <f t="shared" si="81"/>
        <v>HatildeGoodwort</v>
      </c>
      <c r="H677">
        <f>COUNTIFS(CALC_CUSTOMERS!F:F,CALC_ORDERS!G677)</f>
        <v>1</v>
      </c>
      <c r="I677" t="str">
        <f>INDEX(CALC_CUSTOMERS!D:D,MATCH(CALC_ORDERS!G677,CALC_CUSTOMERS!F:F,0))</f>
        <v>The Intelligent Tusk Pub</v>
      </c>
      <c r="J677" t="str">
        <f>INDEX(CALC_CUSTOMERS!E:E,MATCH(CALC_ORDERS!G677,CALC_CUSTOMERS!F:F,0))</f>
        <v>BUCKLAND</v>
      </c>
      <c r="K677">
        <f>INDEX(Beer!C:C,MATCH(CALC_ORDERS!C677,Beer!B:B,0))</f>
        <v>1.1000000000000001</v>
      </c>
      <c r="L677">
        <f t="shared" si="82"/>
        <v>9.9</v>
      </c>
      <c r="M677">
        <f t="shared" si="83"/>
        <v>0</v>
      </c>
      <c r="N677">
        <f t="shared" si="84"/>
        <v>9.9</v>
      </c>
      <c r="O677">
        <f t="shared" si="85"/>
        <v>8</v>
      </c>
      <c r="P677" t="str">
        <f t="shared" si="86"/>
        <v>T3</v>
      </c>
      <c r="Q677" t="str">
        <f t="shared" si="87"/>
        <v>M8</v>
      </c>
    </row>
    <row r="678" spans="1:17" x14ac:dyDescent="0.25">
      <c r="A678" t="str">
        <f>IF(Orders!A678="","",Orders!A678)</f>
        <v>Mme Bertha Hornblower</v>
      </c>
      <c r="B678" s="4">
        <f>IF(Orders!B678="","",Orders!B678)</f>
        <v>390311</v>
      </c>
      <c r="C678" t="str">
        <f>IF(Orders!C678="","",Orders!C678)</f>
        <v>Tennent's Super</v>
      </c>
      <c r="D678">
        <f>IF(Orders!D678="","",Orders!D678)</f>
        <v>2</v>
      </c>
      <c r="E678" t="str">
        <f>IF(Orders!E678="","",Orders!E678)</f>
        <v/>
      </c>
      <c r="F678" t="str">
        <f t="shared" si="80"/>
        <v>Bertha Hornblower</v>
      </c>
      <c r="G678" t="str">
        <f t="shared" si="81"/>
        <v>BerthaHornblower</v>
      </c>
      <c r="H678">
        <f>COUNTIFS(CALC_CUSTOMERS!F:F,CALC_ORDERS!G678)</f>
        <v>1</v>
      </c>
      <c r="I678" t="str">
        <f>INDEX(CALC_CUSTOMERS!D:D,MATCH(CALC_ORDERS!G678,CALC_CUSTOMERS!F:F,0))</f>
        <v>The Harsh Seagulls</v>
      </c>
      <c r="J678" t="str">
        <f>INDEX(CALC_CUSTOMERS!E:E,MATCH(CALC_ORDERS!G678,CALC_CUSTOMERS!F:F,0))</f>
        <v>LITTLE DELVING</v>
      </c>
      <c r="K678">
        <f>INDEX(Beer!C:C,MATCH(CALC_ORDERS!C678,Beer!B:B,0))</f>
        <v>0.9</v>
      </c>
      <c r="L678">
        <f t="shared" si="82"/>
        <v>1.8</v>
      </c>
      <c r="M678">
        <f t="shared" si="83"/>
        <v>0</v>
      </c>
      <c r="N678">
        <f t="shared" si="84"/>
        <v>1.8</v>
      </c>
      <c r="O678">
        <f t="shared" si="85"/>
        <v>8</v>
      </c>
      <c r="P678" t="str">
        <f t="shared" si="86"/>
        <v>T3</v>
      </c>
      <c r="Q678" t="str">
        <f t="shared" si="87"/>
        <v>M8</v>
      </c>
    </row>
    <row r="679" spans="1:17" x14ac:dyDescent="0.25">
      <c r="A679" t="str">
        <f>IF(Orders!A679="","",Orders!A679)</f>
        <v>Mr Lambert Underburrow</v>
      </c>
      <c r="B679" s="4">
        <f>IF(Orders!B679="","",Orders!B679)</f>
        <v>390311</v>
      </c>
      <c r="C679" t="str">
        <f>IF(Orders!C679="","",Orders!C679)</f>
        <v>Hofmeister Lager</v>
      </c>
      <c r="D679">
        <f>IF(Orders!D679="","",Orders!D679)</f>
        <v>5</v>
      </c>
      <c r="E679" t="str">
        <f>IF(Orders!E679="","",Orders!E679)</f>
        <v/>
      </c>
      <c r="F679" t="str">
        <f t="shared" si="80"/>
        <v>Lambert Underburrow</v>
      </c>
      <c r="G679" t="str">
        <f t="shared" si="81"/>
        <v>LambertUnderburrow</v>
      </c>
      <c r="H679">
        <f>COUNTIFS(CALC_CUSTOMERS!F:F,CALC_ORDERS!G679)</f>
        <v>1</v>
      </c>
      <c r="I679" t="str">
        <f>INDEX(CALC_CUSTOMERS!D:D,MATCH(CALC_ORDERS!G679,CALC_CUSTOMERS!F:F,0))</f>
        <v>The Bumpy Battleaxe</v>
      </c>
      <c r="J679" t="str">
        <f>INDEX(CALC_CUSTOMERS!E:E,MATCH(CALC_ORDERS!G679,CALC_CUSTOMERS!F:F,0))</f>
        <v>BROKENBORINGS</v>
      </c>
      <c r="K679">
        <f>INDEX(Beer!C:C,MATCH(CALC_ORDERS!C679,Beer!B:B,0))</f>
        <v>1</v>
      </c>
      <c r="L679">
        <f t="shared" si="82"/>
        <v>5</v>
      </c>
      <c r="M679">
        <f t="shared" si="83"/>
        <v>0</v>
      </c>
      <c r="N679">
        <f t="shared" si="84"/>
        <v>5</v>
      </c>
      <c r="O679">
        <f t="shared" si="85"/>
        <v>8</v>
      </c>
      <c r="P679" t="str">
        <f t="shared" si="86"/>
        <v>T3</v>
      </c>
      <c r="Q679" t="str">
        <f t="shared" si="87"/>
        <v>M8</v>
      </c>
    </row>
    <row r="680" spans="1:17" x14ac:dyDescent="0.25">
      <c r="A680" t="str">
        <f>IF(Orders!A680="","",Orders!A680)</f>
        <v>Mr Rollo Fairfoot</v>
      </c>
      <c r="B680" s="4">
        <f>IF(Orders!B680="","",Orders!B680)</f>
        <v>390312</v>
      </c>
      <c r="C680" t="str">
        <f>IF(Orders!C680="","",Orders!C680)</f>
        <v>Old Speckled Hen</v>
      </c>
      <c r="D680">
        <f>IF(Orders!D680="","",Orders!D680)</f>
        <v>15</v>
      </c>
      <c r="E680" t="str">
        <f>IF(Orders!E680="","",Orders!E680)</f>
        <v/>
      </c>
      <c r="F680" t="str">
        <f t="shared" si="80"/>
        <v>Rollo Fairfoot</v>
      </c>
      <c r="G680" t="str">
        <f t="shared" si="81"/>
        <v>RolloFairfoot</v>
      </c>
      <c r="H680">
        <f>COUNTIFS(CALC_CUSTOMERS!F:F,CALC_ORDERS!G680)</f>
        <v>1</v>
      </c>
      <c r="I680" t="str">
        <f>INDEX(CALC_CUSTOMERS!D:D,MATCH(CALC_ORDERS!G680,CALC_CUSTOMERS!F:F,0))</f>
        <v>The Proud Crow Pub</v>
      </c>
      <c r="J680" t="str">
        <f>INDEX(CALC_CUSTOMERS!E:E,MATCH(CALC_ORDERS!G680,CALC_CUSTOMERS!F:F,0))</f>
        <v>STOCK</v>
      </c>
      <c r="K680">
        <f>INDEX(Beer!C:C,MATCH(CALC_ORDERS!C680,Beer!B:B,0))</f>
        <v>1.1000000000000001</v>
      </c>
      <c r="L680">
        <f t="shared" si="82"/>
        <v>16.5</v>
      </c>
      <c r="M680">
        <f t="shared" si="83"/>
        <v>0</v>
      </c>
      <c r="N680">
        <f t="shared" si="84"/>
        <v>16.5</v>
      </c>
      <c r="O680">
        <f t="shared" si="85"/>
        <v>8</v>
      </c>
      <c r="P680" t="str">
        <f t="shared" si="86"/>
        <v>T3</v>
      </c>
      <c r="Q680" t="str">
        <f t="shared" si="87"/>
        <v>M8</v>
      </c>
    </row>
    <row r="681" spans="1:17" x14ac:dyDescent="0.25">
      <c r="A681" t="str">
        <f>IF(Orders!A681="","",Orders!A681)</f>
        <v>Mlle Mantissa Gamwich</v>
      </c>
      <c r="B681" s="4">
        <f>IF(Orders!B681="","",Orders!B681)</f>
        <v>390313</v>
      </c>
      <c r="C681" t="str">
        <f>IF(Orders!C681="","",Orders!C681)</f>
        <v>Draught Bass</v>
      </c>
      <c r="D681">
        <f>IF(Orders!D681="","",Orders!D681)</f>
        <v>5</v>
      </c>
      <c r="E681" t="str">
        <f>IF(Orders!E681="","",Orders!E681)</f>
        <v/>
      </c>
      <c r="F681" t="str">
        <f t="shared" si="80"/>
        <v>Mantissa Gamwich</v>
      </c>
      <c r="G681" t="str">
        <f t="shared" si="81"/>
        <v>MantissaGamwich</v>
      </c>
      <c r="H681">
        <f>COUNTIFS(CALC_CUSTOMERS!F:F,CALC_ORDERS!G681)</f>
        <v>1</v>
      </c>
      <c r="I681" t="str">
        <f>INDEX(CALC_CUSTOMERS!D:D,MATCH(CALC_ORDERS!G681,CALC_CUSTOMERS!F:F,0))</f>
        <v>The Gray Bat Inn</v>
      </c>
      <c r="J681" t="str">
        <f>INDEX(CALC_CUSTOMERS!E:E,MATCH(CALC_ORDERS!G681,CALC_CUSTOMERS!F:F,0))</f>
        <v>TUCKBOROUGH</v>
      </c>
      <c r="K681">
        <f>INDEX(Beer!C:C,MATCH(CALC_ORDERS!C681,Beer!B:B,0))</f>
        <v>1.2</v>
      </c>
      <c r="L681">
        <f t="shared" si="82"/>
        <v>6</v>
      </c>
      <c r="M681">
        <f t="shared" si="83"/>
        <v>0</v>
      </c>
      <c r="N681">
        <f t="shared" si="84"/>
        <v>6</v>
      </c>
      <c r="O681">
        <f t="shared" si="85"/>
        <v>8</v>
      </c>
      <c r="P681" t="str">
        <f t="shared" si="86"/>
        <v>T3</v>
      </c>
      <c r="Q681" t="str">
        <f t="shared" si="87"/>
        <v>M8</v>
      </c>
    </row>
    <row r="682" spans="1:17" x14ac:dyDescent="0.25">
      <c r="A682" t="str">
        <f>IF(Orders!A682="","",Orders!A682)</f>
        <v>Mme Liutgarde Twofoot</v>
      </c>
      <c r="B682" s="4">
        <f>IF(Orders!B682="","",Orders!B682)</f>
        <v>390313</v>
      </c>
      <c r="C682" t="str">
        <f>IF(Orders!C682="","",Orders!C682)</f>
        <v>Tennent's Super</v>
      </c>
      <c r="D682">
        <f>IF(Orders!D682="","",Orders!D682)</f>
        <v>3</v>
      </c>
      <c r="E682" t="str">
        <f>IF(Orders!E682="","",Orders!E682)</f>
        <v/>
      </c>
      <c r="F682" t="str">
        <f t="shared" si="80"/>
        <v>Liutgarde Twofoot</v>
      </c>
      <c r="G682" t="str">
        <f t="shared" si="81"/>
        <v>LiutgardeTwofoot</v>
      </c>
      <c r="H682">
        <f>COUNTIFS(CALC_CUSTOMERS!F:F,CALC_ORDERS!G682)</f>
        <v>1</v>
      </c>
      <c r="I682" t="str">
        <f>INDEX(CALC_CUSTOMERS!D:D,MATCH(CALC_ORDERS!G682,CALC_CUSTOMERS!F:F,0))</f>
        <v>The Excellent Woodpecker Inn</v>
      </c>
      <c r="J682" t="str">
        <f>INDEX(CALC_CUSTOMERS!E:E,MATCH(CALC_ORDERS!G682,CALC_CUSTOMERS!F:F,0))</f>
        <v>SHIRE HOMESTEADS</v>
      </c>
      <c r="K682">
        <f>INDEX(Beer!C:C,MATCH(CALC_ORDERS!C682,Beer!B:B,0))</f>
        <v>0.9</v>
      </c>
      <c r="L682">
        <f t="shared" si="82"/>
        <v>2.7</v>
      </c>
      <c r="M682">
        <f t="shared" si="83"/>
        <v>0</v>
      </c>
      <c r="N682">
        <f t="shared" si="84"/>
        <v>2.7</v>
      </c>
      <c r="O682">
        <f t="shared" si="85"/>
        <v>8</v>
      </c>
      <c r="P682" t="str">
        <f t="shared" si="86"/>
        <v>T3</v>
      </c>
      <c r="Q682" t="str">
        <f t="shared" si="87"/>
        <v>M8</v>
      </c>
    </row>
    <row r="683" spans="1:17" x14ac:dyDescent="0.25">
      <c r="A683" t="str">
        <f>IF(Orders!A683="","",Orders!A683)</f>
        <v>Mr Evrard Burrows</v>
      </c>
      <c r="B683" s="4">
        <f>IF(Orders!B683="","",Orders!B683)</f>
        <v>390314</v>
      </c>
      <c r="C683" t="str">
        <f>IF(Orders!C683="","",Orders!C683)</f>
        <v>Hofmeister Lager</v>
      </c>
      <c r="D683">
        <f>IF(Orders!D683="","",Orders!D683)</f>
        <v>11</v>
      </c>
      <c r="E683" t="str">
        <f>IF(Orders!E683="","",Orders!E683)</f>
        <v/>
      </c>
      <c r="F683" t="str">
        <f t="shared" si="80"/>
        <v>Evrard Burrows</v>
      </c>
      <c r="G683" t="str">
        <f t="shared" si="81"/>
        <v>EvrardBurrows</v>
      </c>
      <c r="H683">
        <f>COUNTIFS(CALC_CUSTOMERS!F:F,CALC_ORDERS!G683)</f>
        <v>1</v>
      </c>
      <c r="I683" t="str">
        <f>INDEX(CALC_CUSTOMERS!D:D,MATCH(CALC_ORDERS!G683,CALC_CUSTOMERS!F:F,0))</f>
        <v>The Glorious Head Bar</v>
      </c>
      <c r="J683" t="str">
        <f>INDEX(CALC_CUSTOMERS!E:E,MATCH(CALC_ORDERS!G683,CALC_CUSTOMERS!F:F,0))</f>
        <v>SHIRE HOMESTEADS</v>
      </c>
      <c r="K683">
        <f>INDEX(Beer!C:C,MATCH(CALC_ORDERS!C683,Beer!B:B,0))</f>
        <v>1</v>
      </c>
      <c r="L683">
        <f t="shared" si="82"/>
        <v>11</v>
      </c>
      <c r="M683">
        <f t="shared" si="83"/>
        <v>0</v>
      </c>
      <c r="N683">
        <f t="shared" si="84"/>
        <v>11</v>
      </c>
      <c r="O683">
        <f t="shared" si="85"/>
        <v>8</v>
      </c>
      <c r="P683" t="str">
        <f t="shared" si="86"/>
        <v>T3</v>
      </c>
      <c r="Q683" t="str">
        <f t="shared" si="87"/>
        <v>M8</v>
      </c>
    </row>
    <row r="684" spans="1:17" x14ac:dyDescent="0.25">
      <c r="A684" t="str">
        <f>IF(Orders!A684="","",Orders!A684)</f>
        <v>Mme Eglantine Bilberry</v>
      </c>
      <c r="B684" s="4">
        <f>IF(Orders!B684="","",Orders!B684)</f>
        <v>390314</v>
      </c>
      <c r="C684" t="str">
        <f>IF(Orders!C684="","",Orders!C684)</f>
        <v>Hofmeister Lager</v>
      </c>
      <c r="D684">
        <f>IF(Orders!D684="","",Orders!D684)</f>
        <v>5</v>
      </c>
      <c r="E684" t="str">
        <f>IF(Orders!E684="","",Orders!E684)</f>
        <v/>
      </c>
      <c r="F684" t="str">
        <f t="shared" si="80"/>
        <v>Eglantine Bilberry</v>
      </c>
      <c r="G684" t="str">
        <f t="shared" si="81"/>
        <v>EglantineBilberry</v>
      </c>
      <c r="H684">
        <f>COUNTIFS(CALC_CUSTOMERS!F:F,CALC_ORDERS!G684)</f>
        <v>1</v>
      </c>
      <c r="I684" t="str">
        <f>INDEX(CALC_CUSTOMERS!D:D,MATCH(CALC_ORDERS!G684,CALC_CUSTOMERS!F:F,0))</f>
        <v>The Lyrical Apple Tavern</v>
      </c>
      <c r="J684" t="str">
        <f>INDEX(CALC_CUSTOMERS!E:E,MATCH(CALC_ORDERS!G684,CALC_CUSTOMERS!F:F,0))</f>
        <v>HOBBITTON</v>
      </c>
      <c r="K684">
        <f>INDEX(Beer!C:C,MATCH(CALC_ORDERS!C684,Beer!B:B,0))</f>
        <v>1</v>
      </c>
      <c r="L684">
        <f t="shared" si="82"/>
        <v>5</v>
      </c>
      <c r="M684">
        <f t="shared" si="83"/>
        <v>0</v>
      </c>
      <c r="N684">
        <f t="shared" si="84"/>
        <v>5</v>
      </c>
      <c r="O684">
        <f t="shared" si="85"/>
        <v>8</v>
      </c>
      <c r="P684" t="str">
        <f t="shared" si="86"/>
        <v>T3</v>
      </c>
      <c r="Q684" t="str">
        <f t="shared" si="87"/>
        <v>M8</v>
      </c>
    </row>
    <row r="685" spans="1:17" x14ac:dyDescent="0.25">
      <c r="A685" t="str">
        <f>IF(Orders!A685="","",Orders!A685)</f>
        <v>Mlle Amy Sandheaver</v>
      </c>
      <c r="B685" s="4">
        <f>IF(Orders!B685="","",Orders!B685)</f>
        <v>390314</v>
      </c>
      <c r="C685" t="str">
        <f>IF(Orders!C685="","",Orders!C685)</f>
        <v>Boddingtons Bitter</v>
      </c>
      <c r="D685">
        <f>IF(Orders!D685="","",Orders!D685)</f>
        <v>11</v>
      </c>
      <c r="E685" t="str">
        <f>IF(Orders!E685="","",Orders!E685)</f>
        <v/>
      </c>
      <c r="F685" t="str">
        <f t="shared" si="80"/>
        <v>Amy Sandheaver</v>
      </c>
      <c r="G685" t="str">
        <f t="shared" si="81"/>
        <v>AmySandheaver</v>
      </c>
      <c r="H685">
        <f>COUNTIFS(CALC_CUSTOMERS!F:F,CALC_ORDERS!G685)</f>
        <v>1</v>
      </c>
      <c r="I685" t="str">
        <f>INDEX(CALC_CUSTOMERS!D:D,MATCH(CALC_ORDERS!G685,CALC_CUSTOMERS!F:F,0))</f>
        <v>The Tiny Crows Bar</v>
      </c>
      <c r="J685" t="str">
        <f>INDEX(CALC_CUSTOMERS!E:E,MATCH(CALC_ORDERS!G685,CALC_CUSTOMERS!F:F,0))</f>
        <v>TUCKBOROUGH</v>
      </c>
      <c r="K685">
        <f>INDEX(Beer!C:C,MATCH(CALC_ORDERS!C685,Beer!B:B,0))</f>
        <v>0.8</v>
      </c>
      <c r="L685">
        <f t="shared" si="82"/>
        <v>8.8000000000000007</v>
      </c>
      <c r="M685">
        <f t="shared" si="83"/>
        <v>0</v>
      </c>
      <c r="N685">
        <f t="shared" si="84"/>
        <v>8.8000000000000007</v>
      </c>
      <c r="O685">
        <f t="shared" si="85"/>
        <v>8</v>
      </c>
      <c r="P685" t="str">
        <f t="shared" si="86"/>
        <v>T3</v>
      </c>
      <c r="Q685" t="str">
        <f t="shared" si="87"/>
        <v>M8</v>
      </c>
    </row>
    <row r="686" spans="1:17" x14ac:dyDescent="0.25">
      <c r="A686" t="str">
        <f>IF(Orders!A686="","",Orders!A686)</f>
        <v>Mme Gerda Headstrong</v>
      </c>
      <c r="B686" s="4">
        <f>IF(Orders!B686="","",Orders!B686)</f>
        <v>390314</v>
      </c>
      <c r="C686" t="str">
        <f>IF(Orders!C686="","",Orders!C686)</f>
        <v>Tennent's Lager</v>
      </c>
      <c r="D686">
        <f>IF(Orders!D686="","",Orders!D686)</f>
        <v>4</v>
      </c>
      <c r="E686" t="str">
        <f>IF(Orders!E686="","",Orders!E686)</f>
        <v/>
      </c>
      <c r="F686" t="str">
        <f t="shared" si="80"/>
        <v>Gerda Headstrong</v>
      </c>
      <c r="G686" t="str">
        <f t="shared" si="81"/>
        <v>GerdaHeadstrong</v>
      </c>
      <c r="H686">
        <f>COUNTIFS(CALC_CUSTOMERS!F:F,CALC_ORDERS!G686)</f>
        <v>1</v>
      </c>
      <c r="I686" t="str">
        <f>INDEX(CALC_CUSTOMERS!D:D,MATCH(CALC_ORDERS!G686,CALC_CUSTOMERS!F:F,0))</f>
        <v>The Gigantic Pickaxe</v>
      </c>
      <c r="J686" t="str">
        <f>INDEX(CALC_CUSTOMERS!E:E,MATCH(CALC_ORDERS!G686,CALC_CUSTOMERS!F:F,0))</f>
        <v>BRIDGEFIELDS</v>
      </c>
      <c r="K686">
        <f>INDEX(Beer!C:C,MATCH(CALC_ORDERS!C686,Beer!B:B,0))</f>
        <v>0.8</v>
      </c>
      <c r="L686">
        <f t="shared" si="82"/>
        <v>3.2</v>
      </c>
      <c r="M686">
        <f t="shared" si="83"/>
        <v>0</v>
      </c>
      <c r="N686">
        <f t="shared" si="84"/>
        <v>3.2</v>
      </c>
      <c r="O686">
        <f t="shared" si="85"/>
        <v>8</v>
      </c>
      <c r="P686" t="str">
        <f t="shared" si="86"/>
        <v>T3</v>
      </c>
      <c r="Q686" t="str">
        <f t="shared" si="87"/>
        <v>M8</v>
      </c>
    </row>
    <row r="687" spans="1:17" x14ac:dyDescent="0.25">
      <c r="A687" t="str">
        <f>IF(Orders!A687="","",Orders!A687)</f>
        <v>Mme Pansy Labingi</v>
      </c>
      <c r="B687" s="4">
        <f>IF(Orders!B687="","",Orders!B687)</f>
        <v>390314</v>
      </c>
      <c r="C687" t="str">
        <f>IF(Orders!C687="","",Orders!C687)</f>
        <v>Tennent's Lager</v>
      </c>
      <c r="D687">
        <f>IF(Orders!D687="","",Orders!D687)</f>
        <v>12</v>
      </c>
      <c r="E687" t="str">
        <f>IF(Orders!E687="","",Orders!E687)</f>
        <v/>
      </c>
      <c r="F687" t="str">
        <f t="shared" si="80"/>
        <v>Pansy Labingi</v>
      </c>
      <c r="G687" t="str">
        <f t="shared" si="81"/>
        <v>PansyLabingi</v>
      </c>
      <c r="H687">
        <f>COUNTIFS(CALC_CUSTOMERS!F:F,CALC_ORDERS!G687)</f>
        <v>1</v>
      </c>
      <c r="I687" t="str">
        <f>INDEX(CALC_CUSTOMERS!D:D,MATCH(CALC_ORDERS!G687,CALC_CUSTOMERS!F:F,0))</f>
        <v>The Clumsy City</v>
      </c>
      <c r="J687" t="str">
        <f>INDEX(CALC_CUSTOMERS!E:E,MATCH(CALC_ORDERS!G687,CALC_CUSTOMERS!F:F,0))</f>
        <v>THE HILL</v>
      </c>
      <c r="K687">
        <f>INDEX(Beer!C:C,MATCH(CALC_ORDERS!C687,Beer!B:B,0))</f>
        <v>0.8</v>
      </c>
      <c r="L687">
        <f t="shared" si="82"/>
        <v>9.6000000000000014</v>
      </c>
      <c r="M687">
        <f t="shared" si="83"/>
        <v>0</v>
      </c>
      <c r="N687">
        <f t="shared" si="84"/>
        <v>9.6000000000000014</v>
      </c>
      <c r="O687">
        <f t="shared" si="85"/>
        <v>8</v>
      </c>
      <c r="P687" t="str">
        <f t="shared" si="86"/>
        <v>T3</v>
      </c>
      <c r="Q687" t="str">
        <f t="shared" si="87"/>
        <v>M8</v>
      </c>
    </row>
    <row r="688" spans="1:17" x14ac:dyDescent="0.25">
      <c r="A688" t="str">
        <f>IF(Orders!A688="","",Orders!A688)</f>
        <v>Mlle Cheryl Knotwise</v>
      </c>
      <c r="B688" s="4">
        <f>IF(Orders!B688="","",Orders!B688)</f>
        <v>390314</v>
      </c>
      <c r="C688" t="str">
        <f>IF(Orders!C688="","",Orders!C688)</f>
        <v>Newcastle Brown Ale</v>
      </c>
      <c r="D688">
        <f>IF(Orders!D688="","",Orders!D688)</f>
        <v>17</v>
      </c>
      <c r="E688" t="str">
        <f>IF(Orders!E688="","",Orders!E688)</f>
        <v/>
      </c>
      <c r="F688" t="str">
        <f t="shared" si="80"/>
        <v>Cheryl Knotwise</v>
      </c>
      <c r="G688" t="str">
        <f t="shared" si="81"/>
        <v>CherylKnotwise</v>
      </c>
      <c r="H688">
        <f>COUNTIFS(CALC_CUSTOMERS!F:F,CALC_ORDERS!G688)</f>
        <v>1</v>
      </c>
      <c r="I688" t="str">
        <f>INDEX(CALC_CUSTOMERS!D:D,MATCH(CALC_ORDERS!G688,CALC_CUSTOMERS!F:F,0))</f>
        <v>The Excited Glass Tavern</v>
      </c>
      <c r="J688" t="str">
        <f>INDEX(CALC_CUSTOMERS!E:E,MATCH(CALC_ORDERS!G688,CALC_CUSTOMERS!F:F,0))</f>
        <v>BUCKLAND</v>
      </c>
      <c r="K688">
        <f>INDEX(Beer!C:C,MATCH(CALC_ORDERS!C688,Beer!B:B,0))</f>
        <v>1</v>
      </c>
      <c r="L688">
        <f t="shared" si="82"/>
        <v>17</v>
      </c>
      <c r="M688">
        <f t="shared" si="83"/>
        <v>0</v>
      </c>
      <c r="N688">
        <f t="shared" si="84"/>
        <v>17</v>
      </c>
      <c r="O688">
        <f t="shared" si="85"/>
        <v>8</v>
      </c>
      <c r="P688" t="str">
        <f t="shared" si="86"/>
        <v>T3</v>
      </c>
      <c r="Q688" t="str">
        <f t="shared" si="87"/>
        <v>M8</v>
      </c>
    </row>
    <row r="689" spans="1:17" x14ac:dyDescent="0.25">
      <c r="A689" t="str">
        <f>IF(Orders!A689="","",Orders!A689)</f>
        <v>Mlle Esmeralda Goldworthy</v>
      </c>
      <c r="B689" s="4">
        <f>IF(Orders!B689="","",Orders!B689)</f>
        <v>390315</v>
      </c>
      <c r="C689" t="str">
        <f>IF(Orders!C689="","",Orders!C689)</f>
        <v>Mackeson Stout</v>
      </c>
      <c r="D689">
        <f>IF(Orders!D689="","",Orders!D689)</f>
        <v>20</v>
      </c>
      <c r="E689" t="str">
        <f>IF(Orders!E689="","",Orders!E689)</f>
        <v/>
      </c>
      <c r="F689" t="str">
        <f t="shared" si="80"/>
        <v>Esmeralda Goldworthy</v>
      </c>
      <c r="G689" t="str">
        <f t="shared" si="81"/>
        <v>EsmeraldaGoldworthy</v>
      </c>
      <c r="H689">
        <f>COUNTIFS(CALC_CUSTOMERS!F:F,CALC_ORDERS!G689)</f>
        <v>1</v>
      </c>
      <c r="I689" t="str">
        <f>INDEX(CALC_CUSTOMERS!D:D,MATCH(CALC_ORDERS!G689,CALC_CUSTOMERS!F:F,0))</f>
        <v>The Quack Banjo Bar</v>
      </c>
      <c r="J689" t="str">
        <f>INDEX(CALC_CUSTOMERS!E:E,MATCH(CALC_ORDERS!G689,CALC_CUSTOMERS!F:F,0))</f>
        <v>HOBBITTON</v>
      </c>
      <c r="K689">
        <f>INDEX(Beer!C:C,MATCH(CALC_ORDERS!C689,Beer!B:B,0))</f>
        <v>1.5</v>
      </c>
      <c r="L689">
        <f t="shared" si="82"/>
        <v>30</v>
      </c>
      <c r="M689">
        <f t="shared" si="83"/>
        <v>0</v>
      </c>
      <c r="N689">
        <f t="shared" si="84"/>
        <v>30</v>
      </c>
      <c r="O689">
        <f t="shared" si="85"/>
        <v>8</v>
      </c>
      <c r="P689" t="str">
        <f t="shared" si="86"/>
        <v>T3</v>
      </c>
      <c r="Q689" t="str">
        <f t="shared" si="87"/>
        <v>M8</v>
      </c>
    </row>
    <row r="690" spans="1:17" x14ac:dyDescent="0.25">
      <c r="A690" t="str">
        <f>IF(Orders!A690="","",Orders!A690)</f>
        <v>Mr Erenfried Diggle</v>
      </c>
      <c r="B690" s="4">
        <f>IF(Orders!B690="","",Orders!B690)</f>
        <v>390316</v>
      </c>
      <c r="C690" t="str">
        <f>IF(Orders!C690="","",Orders!C690)</f>
        <v>Boddingtons Bitter</v>
      </c>
      <c r="D690">
        <f>IF(Orders!D690="","",Orders!D690)</f>
        <v>12</v>
      </c>
      <c r="E690" t="str">
        <f>IF(Orders!E690="","",Orders!E690)</f>
        <v/>
      </c>
      <c r="F690" t="str">
        <f t="shared" si="80"/>
        <v>Erenfried Diggle</v>
      </c>
      <c r="G690" t="str">
        <f t="shared" si="81"/>
        <v>ErenfriedDiggle</v>
      </c>
      <c r="H690">
        <f>COUNTIFS(CALC_CUSTOMERS!F:F,CALC_ORDERS!G690)</f>
        <v>1</v>
      </c>
      <c r="I690" t="str">
        <f>INDEX(CALC_CUSTOMERS!D:D,MATCH(CALC_ORDERS!G690,CALC_CUSTOMERS!F:F,0))</f>
        <v>The Deep Shirt Bar</v>
      </c>
      <c r="J690" t="str">
        <f>INDEX(CALC_CUSTOMERS!E:E,MATCH(CALC_ORDERS!G690,CALC_CUSTOMERS!F:F,0))</f>
        <v>GREENFIELDS</v>
      </c>
      <c r="K690">
        <f>INDEX(Beer!C:C,MATCH(CALC_ORDERS!C690,Beer!B:B,0))</f>
        <v>0.8</v>
      </c>
      <c r="L690">
        <f t="shared" si="82"/>
        <v>9.6000000000000014</v>
      </c>
      <c r="M690">
        <f t="shared" si="83"/>
        <v>0</v>
      </c>
      <c r="N690">
        <f t="shared" si="84"/>
        <v>9.6000000000000014</v>
      </c>
      <c r="O690">
        <f t="shared" si="85"/>
        <v>8</v>
      </c>
      <c r="P690" t="str">
        <f t="shared" si="86"/>
        <v>T3</v>
      </c>
      <c r="Q690" t="str">
        <f t="shared" si="87"/>
        <v>M8</v>
      </c>
    </row>
    <row r="691" spans="1:17" x14ac:dyDescent="0.25">
      <c r="A691" t="str">
        <f>IF(Orders!A691="","",Orders!A691)</f>
        <v>Mr Hal Gammidge</v>
      </c>
      <c r="B691" s="4">
        <f>IF(Orders!B691="","",Orders!B691)</f>
        <v>390316</v>
      </c>
      <c r="C691" t="str">
        <f>IF(Orders!C691="","",Orders!C691)</f>
        <v>Mackeson Stout</v>
      </c>
      <c r="D691">
        <f>IF(Orders!D691="","",Orders!D691)</f>
        <v>19</v>
      </c>
      <c r="E691" t="str">
        <f>IF(Orders!E691="","",Orders!E691)</f>
        <v/>
      </c>
      <c r="F691" t="str">
        <f t="shared" si="80"/>
        <v>Hal Gammidge</v>
      </c>
      <c r="G691" t="str">
        <f t="shared" si="81"/>
        <v>HalGammidge</v>
      </c>
      <c r="H691">
        <f>COUNTIFS(CALC_CUSTOMERS!F:F,CALC_ORDERS!G691)</f>
        <v>1</v>
      </c>
      <c r="I691" t="str">
        <f>INDEX(CALC_CUSTOMERS!D:D,MATCH(CALC_ORDERS!G691,CALC_CUSTOMERS!F:F,0))</f>
        <v>The Vagabond Potato</v>
      </c>
      <c r="J691" t="str">
        <f>INDEX(CALC_CUSTOMERS!E:E,MATCH(CALC_ORDERS!G691,CALC_CUSTOMERS!F:F,0))</f>
        <v>HOBBITTON</v>
      </c>
      <c r="K691">
        <f>INDEX(Beer!C:C,MATCH(CALC_ORDERS!C691,Beer!B:B,0))</f>
        <v>1.5</v>
      </c>
      <c r="L691">
        <f t="shared" si="82"/>
        <v>28.5</v>
      </c>
      <c r="M691">
        <f t="shared" si="83"/>
        <v>0</v>
      </c>
      <c r="N691">
        <f t="shared" si="84"/>
        <v>28.5</v>
      </c>
      <c r="O691">
        <f t="shared" si="85"/>
        <v>8</v>
      </c>
      <c r="P691" t="str">
        <f t="shared" si="86"/>
        <v>T3</v>
      </c>
      <c r="Q691" t="str">
        <f t="shared" si="87"/>
        <v>M8</v>
      </c>
    </row>
    <row r="692" spans="1:17" x14ac:dyDescent="0.25">
      <c r="A692" t="str">
        <f>IF(Orders!A692="","",Orders!A692)</f>
        <v>Mr Bruno Headstrong</v>
      </c>
      <c r="B692" s="4">
        <f>IF(Orders!B692="","",Orders!B692)</f>
        <v>390316</v>
      </c>
      <c r="C692" t="str">
        <f>IF(Orders!C692="","",Orders!C692)</f>
        <v>Old Speckled Hen</v>
      </c>
      <c r="D692">
        <f>IF(Orders!D692="","",Orders!D692)</f>
        <v>12</v>
      </c>
      <c r="E692" t="str">
        <f>IF(Orders!E692="","",Orders!E692)</f>
        <v/>
      </c>
      <c r="F692" t="str">
        <f t="shared" si="80"/>
        <v>Bruno Headstrong</v>
      </c>
      <c r="G692" t="str">
        <f t="shared" si="81"/>
        <v>BrunoHeadstrong</v>
      </c>
      <c r="H692">
        <f>COUNTIFS(CALC_CUSTOMERS!F:F,CALC_ORDERS!G692)</f>
        <v>1</v>
      </c>
      <c r="I692" t="str">
        <f>INDEX(CALC_CUSTOMERS!D:D,MATCH(CALC_ORDERS!G692,CALC_CUSTOMERS!F:F,0))</f>
        <v>The Dire Captain Inn</v>
      </c>
      <c r="J692" t="str">
        <f>INDEX(CALC_CUSTOMERS!E:E,MATCH(CALC_ORDERS!G692,CALC_CUSTOMERS!F:F,0))</f>
        <v>HOBBITTON</v>
      </c>
      <c r="K692">
        <f>INDEX(Beer!C:C,MATCH(CALC_ORDERS!C692,Beer!B:B,0))</f>
        <v>1.1000000000000001</v>
      </c>
      <c r="L692">
        <f t="shared" si="82"/>
        <v>13.200000000000001</v>
      </c>
      <c r="M692">
        <f t="shared" si="83"/>
        <v>0</v>
      </c>
      <c r="N692">
        <f t="shared" si="84"/>
        <v>13.200000000000001</v>
      </c>
      <c r="O692">
        <f t="shared" si="85"/>
        <v>8</v>
      </c>
      <c r="P692" t="str">
        <f t="shared" si="86"/>
        <v>T3</v>
      </c>
      <c r="Q692" t="str">
        <f t="shared" si="87"/>
        <v>M8</v>
      </c>
    </row>
    <row r="693" spans="1:17" x14ac:dyDescent="0.25">
      <c r="A693" t="str">
        <f>IF(Orders!A693="","",Orders!A693)</f>
        <v>Mr Ingund Pott</v>
      </c>
      <c r="B693" s="4">
        <f>IF(Orders!B693="","",Orders!B693)</f>
        <v>390317</v>
      </c>
      <c r="C693" t="str">
        <f>IF(Orders!C693="","",Orders!C693)</f>
        <v>Draught Bass</v>
      </c>
      <c r="D693">
        <f>IF(Orders!D693="","",Orders!D693)</f>
        <v>19</v>
      </c>
      <c r="E693" t="str">
        <f>IF(Orders!E693="","",Orders!E693)</f>
        <v/>
      </c>
      <c r="F693" t="str">
        <f t="shared" si="80"/>
        <v>Ingund Pott</v>
      </c>
      <c r="G693" t="str">
        <f t="shared" si="81"/>
        <v>IngundPott</v>
      </c>
      <c r="H693">
        <f>COUNTIFS(CALC_CUSTOMERS!F:F,CALC_ORDERS!G693)</f>
        <v>1</v>
      </c>
      <c r="I693" t="str">
        <f>INDEX(CALC_CUSTOMERS!D:D,MATCH(CALC_ORDERS!G693,CALC_CUSTOMERS!F:F,0))</f>
        <v>The Pointless Snapdragon Tavern</v>
      </c>
      <c r="J693" t="str">
        <f>INDEX(CALC_CUSTOMERS!E:E,MATCH(CALC_ORDERS!G693,CALC_CUSTOMERS!F:F,0))</f>
        <v>HOBBITTON</v>
      </c>
      <c r="K693">
        <f>INDEX(Beer!C:C,MATCH(CALC_ORDERS!C693,Beer!B:B,0))</f>
        <v>1.2</v>
      </c>
      <c r="L693">
        <f t="shared" si="82"/>
        <v>22.8</v>
      </c>
      <c r="M693">
        <f t="shared" si="83"/>
        <v>0</v>
      </c>
      <c r="N693">
        <f t="shared" si="84"/>
        <v>22.8</v>
      </c>
      <c r="O693">
        <f t="shared" si="85"/>
        <v>8</v>
      </c>
      <c r="P693" t="str">
        <f t="shared" si="86"/>
        <v>T3</v>
      </c>
      <c r="Q693" t="str">
        <f t="shared" si="87"/>
        <v>M8</v>
      </c>
    </row>
    <row r="694" spans="1:17" x14ac:dyDescent="0.25">
      <c r="A694" t="str">
        <f>IF(Orders!A694="","",Orders!A694)</f>
        <v>Mme Rotrud Headstrong</v>
      </c>
      <c r="B694" s="4">
        <f>IF(Orders!B694="","",Orders!B694)</f>
        <v>390317</v>
      </c>
      <c r="C694" t="str">
        <f>IF(Orders!C694="","",Orders!C694)</f>
        <v>Draught Bass</v>
      </c>
      <c r="D694">
        <f>IF(Orders!D694="","",Orders!D694)</f>
        <v>17</v>
      </c>
      <c r="E694" t="str">
        <f>IF(Orders!E694="","",Orders!E694)</f>
        <v/>
      </c>
      <c r="F694" t="str">
        <f t="shared" si="80"/>
        <v>Rotrud Headstrong</v>
      </c>
      <c r="G694" t="str">
        <f t="shared" si="81"/>
        <v>RotrudHeadstrong</v>
      </c>
      <c r="H694">
        <f>COUNTIFS(CALC_CUSTOMERS!F:F,CALC_ORDERS!G694)</f>
        <v>1</v>
      </c>
      <c r="I694" t="str">
        <f>INDEX(CALC_CUSTOMERS!D:D,MATCH(CALC_ORDERS!G694,CALC_CUSTOMERS!F:F,0))</f>
        <v>The Good Ice</v>
      </c>
      <c r="J694" t="str">
        <f>INDEX(CALC_CUSTOMERS!E:E,MATCH(CALC_ORDERS!G694,CALC_CUSTOMERS!F:F,0))</f>
        <v>BREE</v>
      </c>
      <c r="K694">
        <f>INDEX(Beer!C:C,MATCH(CALC_ORDERS!C694,Beer!B:B,0))</f>
        <v>1.2</v>
      </c>
      <c r="L694">
        <f t="shared" si="82"/>
        <v>20.399999999999999</v>
      </c>
      <c r="M694">
        <f t="shared" si="83"/>
        <v>0</v>
      </c>
      <c r="N694">
        <f t="shared" si="84"/>
        <v>20.399999999999999</v>
      </c>
      <c r="O694">
        <f t="shared" si="85"/>
        <v>8</v>
      </c>
      <c r="P694" t="str">
        <f t="shared" si="86"/>
        <v>T3</v>
      </c>
      <c r="Q694" t="str">
        <f t="shared" si="87"/>
        <v>M8</v>
      </c>
    </row>
    <row r="695" spans="1:17" x14ac:dyDescent="0.25">
      <c r="A695" t="str">
        <f>IF(Orders!A695="","",Orders!A695)</f>
        <v>Mr Leodegar Pott</v>
      </c>
      <c r="B695" s="4">
        <f>IF(Orders!B695="","",Orders!B695)</f>
        <v>390317</v>
      </c>
      <c r="C695" t="str">
        <f>IF(Orders!C695="","",Orders!C695)</f>
        <v>Tennent's Super</v>
      </c>
      <c r="D695">
        <f>IF(Orders!D695="","",Orders!D695)</f>
        <v>9</v>
      </c>
      <c r="E695" t="str">
        <f>IF(Orders!E695="","",Orders!E695)</f>
        <v/>
      </c>
      <c r="F695" t="str">
        <f t="shared" si="80"/>
        <v>Leodegar Pott</v>
      </c>
      <c r="G695" t="str">
        <f t="shared" si="81"/>
        <v>LeodegarPott</v>
      </c>
      <c r="H695">
        <f>COUNTIFS(CALC_CUSTOMERS!F:F,CALC_ORDERS!G695)</f>
        <v>1</v>
      </c>
      <c r="I695" t="str">
        <f>INDEX(CALC_CUSTOMERS!D:D,MATCH(CALC_ORDERS!G695,CALC_CUSTOMERS!F:F,0))</f>
        <v>The Dapper Tomato Tavern</v>
      </c>
      <c r="J695" t="str">
        <f>INDEX(CALC_CUSTOMERS!E:E,MATCH(CALC_ORDERS!G695,CALC_CUSTOMERS!F:F,0))</f>
        <v>GREEN HILL COUNTRY</v>
      </c>
      <c r="K695">
        <f>INDEX(Beer!C:C,MATCH(CALC_ORDERS!C695,Beer!B:B,0))</f>
        <v>0.9</v>
      </c>
      <c r="L695">
        <f t="shared" si="82"/>
        <v>8.1</v>
      </c>
      <c r="M695">
        <f t="shared" si="83"/>
        <v>0</v>
      </c>
      <c r="N695">
        <f t="shared" si="84"/>
        <v>8.1</v>
      </c>
      <c r="O695">
        <f t="shared" si="85"/>
        <v>8</v>
      </c>
      <c r="P695" t="str">
        <f t="shared" si="86"/>
        <v>T3</v>
      </c>
      <c r="Q695" t="str">
        <f t="shared" si="87"/>
        <v>M8</v>
      </c>
    </row>
    <row r="696" spans="1:17" x14ac:dyDescent="0.25">
      <c r="A696" t="str">
        <f>IF(Orders!A696="","",Orders!A696)</f>
        <v>Mme Robinia Oldbuck</v>
      </c>
      <c r="B696" s="4">
        <f>IF(Orders!B696="","",Orders!B696)</f>
        <v>390318</v>
      </c>
      <c r="C696" t="str">
        <f>IF(Orders!C696="","",Orders!C696)</f>
        <v>Boddingtons Bitter</v>
      </c>
      <c r="D696">
        <f>IF(Orders!D696="","",Orders!D696)</f>
        <v>6</v>
      </c>
      <c r="E696" t="str">
        <f>IF(Orders!E696="","",Orders!E696)</f>
        <v/>
      </c>
      <c r="F696" t="str">
        <f t="shared" si="80"/>
        <v>Robinia Oldbuck</v>
      </c>
      <c r="G696" t="str">
        <f t="shared" si="81"/>
        <v>RobiniaOldbuck</v>
      </c>
      <c r="H696">
        <f>COUNTIFS(CALC_CUSTOMERS!F:F,CALC_ORDERS!G696)</f>
        <v>1</v>
      </c>
      <c r="I696" t="str">
        <f>INDEX(CALC_CUSTOMERS!D:D,MATCH(CALC_ORDERS!G696,CALC_CUSTOMERS!F:F,0))</f>
        <v>The Vulgar Clarinet Pub</v>
      </c>
      <c r="J696" t="str">
        <f>INDEX(CALC_CUSTOMERS!E:E,MATCH(CALC_ORDERS!G696,CALC_CUSTOMERS!F:F,0))</f>
        <v>TUCKBOROUGH</v>
      </c>
      <c r="K696">
        <f>INDEX(Beer!C:C,MATCH(CALC_ORDERS!C696,Beer!B:B,0))</f>
        <v>0.8</v>
      </c>
      <c r="L696">
        <f t="shared" si="82"/>
        <v>4.8000000000000007</v>
      </c>
      <c r="M696">
        <f t="shared" si="83"/>
        <v>0</v>
      </c>
      <c r="N696">
        <f t="shared" si="84"/>
        <v>4.8000000000000007</v>
      </c>
      <c r="O696">
        <f t="shared" si="85"/>
        <v>8</v>
      </c>
      <c r="P696" t="str">
        <f t="shared" si="86"/>
        <v>T3</v>
      </c>
      <c r="Q696" t="str">
        <f t="shared" si="87"/>
        <v>M8</v>
      </c>
    </row>
    <row r="697" spans="1:17" x14ac:dyDescent="0.25">
      <c r="A697" t="str">
        <f>IF(Orders!A697="","",Orders!A697)</f>
        <v>Mr Ebregisel Hornwood</v>
      </c>
      <c r="B697" s="4">
        <f>IF(Orders!B697="","",Orders!B697)</f>
        <v>390318</v>
      </c>
      <c r="C697" t="str">
        <f>IF(Orders!C697="","",Orders!C697)</f>
        <v>McEwan's</v>
      </c>
      <c r="D697">
        <f>IF(Orders!D697="","",Orders!D697)</f>
        <v>17</v>
      </c>
      <c r="E697" t="str">
        <f>IF(Orders!E697="","",Orders!E697)</f>
        <v/>
      </c>
      <c r="F697" t="str">
        <f t="shared" si="80"/>
        <v>Ebregisel Hornwood</v>
      </c>
      <c r="G697" t="str">
        <f t="shared" si="81"/>
        <v>EbregiselHornwood</v>
      </c>
      <c r="H697">
        <f>COUNTIFS(CALC_CUSTOMERS!F:F,CALC_ORDERS!G697)</f>
        <v>1</v>
      </c>
      <c r="I697" t="str">
        <f>INDEX(CALC_CUSTOMERS!D:D,MATCH(CALC_ORDERS!G697,CALC_CUSTOMERS!F:F,0))</f>
        <v>The Embarrassed Swallow Bar</v>
      </c>
      <c r="J697" t="str">
        <f>INDEX(CALC_CUSTOMERS!E:E,MATCH(CALC_ORDERS!G697,CALC_CUSTOMERS!F:F,0))</f>
        <v>GREENFIELDS</v>
      </c>
      <c r="K697">
        <f>INDEX(Beer!C:C,MATCH(CALC_ORDERS!C697,Beer!B:B,0))</f>
        <v>1</v>
      </c>
      <c r="L697">
        <f t="shared" si="82"/>
        <v>17</v>
      </c>
      <c r="M697">
        <f t="shared" si="83"/>
        <v>0</v>
      </c>
      <c r="N697">
        <f t="shared" si="84"/>
        <v>17</v>
      </c>
      <c r="O697">
        <f t="shared" si="85"/>
        <v>8</v>
      </c>
      <c r="P697" t="str">
        <f t="shared" si="86"/>
        <v>T3</v>
      </c>
      <c r="Q697" t="str">
        <f t="shared" si="87"/>
        <v>M8</v>
      </c>
    </row>
    <row r="698" spans="1:17" x14ac:dyDescent="0.25">
      <c r="A698" t="str">
        <f>IF(Orders!A698="","",Orders!A698)</f>
        <v>Mme Christina Cotton</v>
      </c>
      <c r="B698" s="4">
        <f>IF(Orders!B698="","",Orders!B698)</f>
        <v>390318</v>
      </c>
      <c r="C698" t="str">
        <f>IF(Orders!C698="","",Orders!C698)</f>
        <v>Boddingtons Bitter</v>
      </c>
      <c r="D698">
        <f>IF(Orders!D698="","",Orders!D698)</f>
        <v>11</v>
      </c>
      <c r="E698" t="str">
        <f>IF(Orders!E698="","",Orders!E698)</f>
        <v/>
      </c>
      <c r="F698" t="str">
        <f t="shared" si="80"/>
        <v>Christina Cotton</v>
      </c>
      <c r="G698" t="str">
        <f t="shared" si="81"/>
        <v>ChristinaCotton</v>
      </c>
      <c r="H698">
        <f>COUNTIFS(CALC_CUSTOMERS!F:F,CALC_ORDERS!G698)</f>
        <v>1</v>
      </c>
      <c r="I698" t="str">
        <f>INDEX(CALC_CUSTOMERS!D:D,MATCH(CALC_ORDERS!G698,CALC_CUSTOMERS!F:F,0))</f>
        <v>The Lovely Barracuda</v>
      </c>
      <c r="J698" t="str">
        <f>INDEX(CALC_CUSTOMERS!E:E,MATCH(CALC_ORDERS!G698,CALC_CUSTOMERS!F:F,0))</f>
        <v>HOBBITTON</v>
      </c>
      <c r="K698">
        <f>INDEX(Beer!C:C,MATCH(CALC_ORDERS!C698,Beer!B:B,0))</f>
        <v>0.8</v>
      </c>
      <c r="L698">
        <f t="shared" si="82"/>
        <v>8.8000000000000007</v>
      </c>
      <c r="M698">
        <f t="shared" si="83"/>
        <v>0</v>
      </c>
      <c r="N698">
        <f t="shared" si="84"/>
        <v>8.8000000000000007</v>
      </c>
      <c r="O698">
        <f t="shared" si="85"/>
        <v>8</v>
      </c>
      <c r="P698" t="str">
        <f t="shared" si="86"/>
        <v>T3</v>
      </c>
      <c r="Q698" t="str">
        <f t="shared" si="87"/>
        <v>M8</v>
      </c>
    </row>
    <row r="699" spans="1:17" x14ac:dyDescent="0.25">
      <c r="A699" t="str">
        <f>IF(Orders!A699="","",Orders!A699)</f>
        <v>Mr Bruno Headstrong</v>
      </c>
      <c r="B699" s="4">
        <f>IF(Orders!B699="","",Orders!B699)</f>
        <v>390318</v>
      </c>
      <c r="C699" t="str">
        <f>IF(Orders!C699="","",Orders!C699)</f>
        <v>Hofmeister Lager</v>
      </c>
      <c r="D699">
        <f>IF(Orders!D699="","",Orders!D699)</f>
        <v>10</v>
      </c>
      <c r="E699" t="str">
        <f>IF(Orders!E699="","",Orders!E699)</f>
        <v/>
      </c>
      <c r="F699" t="str">
        <f t="shared" si="80"/>
        <v>Bruno Headstrong</v>
      </c>
      <c r="G699" t="str">
        <f t="shared" si="81"/>
        <v>BrunoHeadstrong</v>
      </c>
      <c r="H699">
        <f>COUNTIFS(CALC_CUSTOMERS!F:F,CALC_ORDERS!G699)</f>
        <v>1</v>
      </c>
      <c r="I699" t="str">
        <f>INDEX(CALC_CUSTOMERS!D:D,MATCH(CALC_ORDERS!G699,CALC_CUSTOMERS!F:F,0))</f>
        <v>The Dire Captain Inn</v>
      </c>
      <c r="J699" t="str">
        <f>INDEX(CALC_CUSTOMERS!E:E,MATCH(CALC_ORDERS!G699,CALC_CUSTOMERS!F:F,0))</f>
        <v>HOBBITTON</v>
      </c>
      <c r="K699">
        <f>INDEX(Beer!C:C,MATCH(CALC_ORDERS!C699,Beer!B:B,0))</f>
        <v>1</v>
      </c>
      <c r="L699">
        <f t="shared" si="82"/>
        <v>10</v>
      </c>
      <c r="M699">
        <f t="shared" si="83"/>
        <v>0</v>
      </c>
      <c r="N699">
        <f t="shared" si="84"/>
        <v>10</v>
      </c>
      <c r="O699">
        <f t="shared" si="85"/>
        <v>8</v>
      </c>
      <c r="P699" t="str">
        <f t="shared" si="86"/>
        <v>T3</v>
      </c>
      <c r="Q699" t="str">
        <f t="shared" si="87"/>
        <v>M8</v>
      </c>
    </row>
    <row r="700" spans="1:17" x14ac:dyDescent="0.25">
      <c r="A700" t="str">
        <f>IF(Orders!A700="","",Orders!A700)</f>
        <v>Mr Einhard Tinyfoot</v>
      </c>
      <c r="B700" s="4">
        <f>IF(Orders!B700="","",Orders!B700)</f>
        <v>390319</v>
      </c>
      <c r="C700" t="str">
        <f>IF(Orders!C700="","",Orders!C700)</f>
        <v>Old Speckled Hen</v>
      </c>
      <c r="D700">
        <f>IF(Orders!D700="","",Orders!D700)</f>
        <v>16</v>
      </c>
      <c r="E700" t="str">
        <f>IF(Orders!E700="","",Orders!E700)</f>
        <v/>
      </c>
      <c r="F700" t="str">
        <f t="shared" si="80"/>
        <v>Einhard Tinyfoot</v>
      </c>
      <c r="G700" t="str">
        <f t="shared" si="81"/>
        <v>EinhardTinyfoot</v>
      </c>
      <c r="H700">
        <f>COUNTIFS(CALC_CUSTOMERS!F:F,CALC_ORDERS!G700)</f>
        <v>1</v>
      </c>
      <c r="I700" t="str">
        <f>INDEX(CALC_CUSTOMERS!D:D,MATCH(CALC_ORDERS!G700,CALC_CUSTOMERS!F:F,0))</f>
        <v>The Flashy Bells Bar</v>
      </c>
      <c r="J700" t="str">
        <f>INDEX(CALC_CUSTOMERS!E:E,MATCH(CALC_ORDERS!G700,CALC_CUSTOMERS!F:F,0))</f>
        <v>TUCKBOROUGH</v>
      </c>
      <c r="K700">
        <f>INDEX(Beer!C:C,MATCH(CALC_ORDERS!C700,Beer!B:B,0))</f>
        <v>1.1000000000000001</v>
      </c>
      <c r="L700">
        <f t="shared" si="82"/>
        <v>17.600000000000001</v>
      </c>
      <c r="M700">
        <f t="shared" si="83"/>
        <v>0</v>
      </c>
      <c r="N700">
        <f t="shared" si="84"/>
        <v>17.600000000000001</v>
      </c>
      <c r="O700">
        <f t="shared" si="85"/>
        <v>8</v>
      </c>
      <c r="P700" t="str">
        <f t="shared" si="86"/>
        <v>T3</v>
      </c>
      <c r="Q700" t="str">
        <f t="shared" si="87"/>
        <v>M8</v>
      </c>
    </row>
    <row r="701" spans="1:17" x14ac:dyDescent="0.25">
      <c r="A701" t="str">
        <f>IF(Orders!A701="","",Orders!A701)</f>
        <v>Mlle Ermentrudis Burrows</v>
      </c>
      <c r="B701" s="4">
        <f>IF(Orders!B701="","",Orders!B701)</f>
        <v>390319</v>
      </c>
      <c r="C701" t="str">
        <f>IF(Orders!C701="","",Orders!C701)</f>
        <v>Boddingtons Bitter</v>
      </c>
      <c r="D701">
        <f>IF(Orders!D701="","",Orders!D701)</f>
        <v>1</v>
      </c>
      <c r="E701" t="str">
        <f>IF(Orders!E701="","",Orders!E701)</f>
        <v/>
      </c>
      <c r="F701" t="str">
        <f t="shared" si="80"/>
        <v>Ermentrudis Burrows</v>
      </c>
      <c r="G701" t="str">
        <f t="shared" si="81"/>
        <v>ErmentrudisBurrows</v>
      </c>
      <c r="H701">
        <f>COUNTIFS(CALC_CUSTOMERS!F:F,CALC_ORDERS!G701)</f>
        <v>1</v>
      </c>
      <c r="I701" t="str">
        <f>INDEX(CALC_CUSTOMERS!D:D,MATCH(CALC_ORDERS!G701,CALC_CUSTOMERS!F:F,0))</f>
        <v>The Dynamic Forest</v>
      </c>
      <c r="J701" t="str">
        <f>INDEX(CALC_CUSTOMERS!E:E,MATCH(CALC_ORDERS!G701,CALC_CUSTOMERS!F:F,0))</f>
        <v>GREEN HILL COUNTRY</v>
      </c>
      <c r="K701">
        <f>INDEX(Beer!C:C,MATCH(CALC_ORDERS!C701,Beer!B:B,0))</f>
        <v>0.8</v>
      </c>
      <c r="L701">
        <f t="shared" si="82"/>
        <v>0.8</v>
      </c>
      <c r="M701">
        <f t="shared" si="83"/>
        <v>0</v>
      </c>
      <c r="N701">
        <f t="shared" si="84"/>
        <v>0.8</v>
      </c>
      <c r="O701">
        <f t="shared" si="85"/>
        <v>8</v>
      </c>
      <c r="P701" t="str">
        <f t="shared" si="86"/>
        <v>T3</v>
      </c>
      <c r="Q701" t="str">
        <f t="shared" si="87"/>
        <v>M8</v>
      </c>
    </row>
    <row r="702" spans="1:17" x14ac:dyDescent="0.25">
      <c r="A702" t="str">
        <f>IF(Orders!A702="","",Orders!A702)</f>
        <v>Mme Gundrada Burrowes</v>
      </c>
      <c r="B702" s="4">
        <f>IF(Orders!B702="","",Orders!B702)</f>
        <v>390319</v>
      </c>
      <c r="C702" t="str">
        <f>IF(Orders!C702="","",Orders!C702)</f>
        <v>Tennent's Super</v>
      </c>
      <c r="D702">
        <f>IF(Orders!D702="","",Orders!D702)</f>
        <v>17</v>
      </c>
      <c r="E702" t="str">
        <f>IF(Orders!E702="","",Orders!E702)</f>
        <v/>
      </c>
      <c r="F702" t="str">
        <f t="shared" si="80"/>
        <v>Gundrada Burrowes</v>
      </c>
      <c r="G702" t="str">
        <f t="shared" si="81"/>
        <v>GundradaBurrowes</v>
      </c>
      <c r="H702">
        <f>COUNTIFS(CALC_CUSTOMERS!F:F,CALC_ORDERS!G702)</f>
        <v>1</v>
      </c>
      <c r="I702" t="str">
        <f>INDEX(CALC_CUSTOMERS!D:D,MATCH(CALC_ORDERS!G702,CALC_CUSTOMERS!F:F,0))</f>
        <v>The Puny Demon Tavern</v>
      </c>
      <c r="J702" t="str">
        <f>INDEX(CALC_CUSTOMERS!E:E,MATCH(CALC_ORDERS!G702,CALC_CUSTOMERS!F:F,0))</f>
        <v>BRIDGEFIELDS</v>
      </c>
      <c r="K702">
        <f>INDEX(Beer!C:C,MATCH(CALC_ORDERS!C702,Beer!B:B,0))</f>
        <v>0.9</v>
      </c>
      <c r="L702">
        <f t="shared" si="82"/>
        <v>15.3</v>
      </c>
      <c r="M702">
        <f t="shared" si="83"/>
        <v>0</v>
      </c>
      <c r="N702">
        <f t="shared" si="84"/>
        <v>15.3</v>
      </c>
      <c r="O702">
        <f t="shared" si="85"/>
        <v>8</v>
      </c>
      <c r="P702" t="str">
        <f t="shared" si="86"/>
        <v>T3</v>
      </c>
      <c r="Q702" t="str">
        <f t="shared" si="87"/>
        <v>M8</v>
      </c>
    </row>
    <row r="703" spans="1:17" x14ac:dyDescent="0.25">
      <c r="A703" t="str">
        <f>IF(Orders!A703="","",Orders!A703)</f>
        <v>Mr Adalhaïd Boulderhill</v>
      </c>
      <c r="B703" s="4">
        <f>IF(Orders!B703="","",Orders!B703)</f>
        <v>390319</v>
      </c>
      <c r="C703" t="str">
        <f>IF(Orders!C703="","",Orders!C703)</f>
        <v>Tennent's Super</v>
      </c>
      <c r="D703">
        <f>IF(Orders!D703="","",Orders!D703)</f>
        <v>5</v>
      </c>
      <c r="E703" t="str">
        <f>IF(Orders!E703="","",Orders!E703)</f>
        <v/>
      </c>
      <c r="F703" t="str">
        <f t="shared" si="80"/>
        <v>Adalhaïd Boulderhill</v>
      </c>
      <c r="G703" t="str">
        <f t="shared" si="81"/>
        <v>AdalhaidBoulderhill</v>
      </c>
      <c r="H703">
        <f>COUNTIFS(CALC_CUSTOMERS!F:F,CALC_ORDERS!G703)</f>
        <v>1</v>
      </c>
      <c r="I703" t="str">
        <f>INDEX(CALC_CUSTOMERS!D:D,MATCH(CALC_ORDERS!G703,CALC_CUSTOMERS!F:F,0))</f>
        <v>The Even Pub</v>
      </c>
      <c r="J703" t="str">
        <f>INDEX(CALC_CUSTOMERS!E:E,MATCH(CALC_ORDERS!G703,CALC_CUSTOMERS!F:F,0))</f>
        <v>TUCKBOROUGH</v>
      </c>
      <c r="K703">
        <f>INDEX(Beer!C:C,MATCH(CALC_ORDERS!C703,Beer!B:B,0))</f>
        <v>0.9</v>
      </c>
      <c r="L703">
        <f t="shared" si="82"/>
        <v>4.5</v>
      </c>
      <c r="M703">
        <f t="shared" si="83"/>
        <v>0</v>
      </c>
      <c r="N703">
        <f t="shared" si="84"/>
        <v>4.5</v>
      </c>
      <c r="O703">
        <f t="shared" si="85"/>
        <v>8</v>
      </c>
      <c r="P703" t="str">
        <f t="shared" si="86"/>
        <v>T3</v>
      </c>
      <c r="Q703" t="str">
        <f t="shared" si="87"/>
        <v>M8</v>
      </c>
    </row>
    <row r="704" spans="1:17" x14ac:dyDescent="0.25">
      <c r="A704" t="str">
        <f>IF(Orders!A704="","",Orders!A704)</f>
        <v>Mr Nick Heathertoes</v>
      </c>
      <c r="B704" s="4">
        <f>IF(Orders!B704="","",Orders!B704)</f>
        <v>390320</v>
      </c>
      <c r="C704" t="str">
        <f>IF(Orders!C704="","",Orders!C704)</f>
        <v>Mackeson Stout</v>
      </c>
      <c r="D704">
        <f>IF(Orders!D704="","",Orders!D704)</f>
        <v>2</v>
      </c>
      <c r="E704" t="str">
        <f>IF(Orders!E704="","",Orders!E704)</f>
        <v/>
      </c>
      <c r="F704" t="str">
        <f t="shared" si="80"/>
        <v>Nick Heathertoes</v>
      </c>
      <c r="G704" t="str">
        <f t="shared" si="81"/>
        <v>NickHeathertoes</v>
      </c>
      <c r="H704">
        <f>COUNTIFS(CALC_CUSTOMERS!F:F,CALC_ORDERS!G704)</f>
        <v>1</v>
      </c>
      <c r="I704" t="str">
        <f>INDEX(CALC_CUSTOMERS!D:D,MATCH(CALC_ORDERS!G704,CALC_CUSTOMERS!F:F,0))</f>
        <v>The Bow Inn</v>
      </c>
      <c r="J704" t="str">
        <f>INDEX(CALC_CUSTOMERS!E:E,MATCH(CALC_ORDERS!G704,CALC_CUSTOMERS!F:F,0))</f>
        <v>STOCK</v>
      </c>
      <c r="K704">
        <f>INDEX(Beer!C:C,MATCH(CALC_ORDERS!C704,Beer!B:B,0))</f>
        <v>1.5</v>
      </c>
      <c r="L704">
        <f t="shared" si="82"/>
        <v>3</v>
      </c>
      <c r="M704">
        <f t="shared" si="83"/>
        <v>0</v>
      </c>
      <c r="N704">
        <f t="shared" si="84"/>
        <v>3</v>
      </c>
      <c r="O704">
        <f t="shared" si="85"/>
        <v>8</v>
      </c>
      <c r="P704" t="str">
        <f t="shared" si="86"/>
        <v>T3</v>
      </c>
      <c r="Q704" t="str">
        <f t="shared" si="87"/>
        <v>M8</v>
      </c>
    </row>
    <row r="705" spans="1:17" x14ac:dyDescent="0.25">
      <c r="A705" t="str">
        <f>IF(Orders!A705="","",Orders!A705)</f>
        <v>Mlle Selina Goodwort</v>
      </c>
      <c r="B705" s="4">
        <f>IF(Orders!B705="","",Orders!B705)</f>
        <v>390320</v>
      </c>
      <c r="C705" t="str">
        <f>IF(Orders!C705="","",Orders!C705)</f>
        <v>Old Speckled Hen</v>
      </c>
      <c r="D705">
        <f>IF(Orders!D705="","",Orders!D705)</f>
        <v>15</v>
      </c>
      <c r="E705" t="str">
        <f>IF(Orders!E705="","",Orders!E705)</f>
        <v/>
      </c>
      <c r="F705" t="str">
        <f t="shared" si="80"/>
        <v>Selina Goodwort</v>
      </c>
      <c r="G705" t="str">
        <f t="shared" si="81"/>
        <v>SelinaGoodwort</v>
      </c>
      <c r="H705">
        <f>COUNTIFS(CALC_CUSTOMERS!F:F,CALC_ORDERS!G705)</f>
        <v>1</v>
      </c>
      <c r="I705" t="str">
        <f>INDEX(CALC_CUSTOMERS!D:D,MATCH(CALC_ORDERS!G705,CALC_CUSTOMERS!F:F,0))</f>
        <v>The Mysterious Canary Pub</v>
      </c>
      <c r="J705" t="str">
        <f>INDEX(CALC_CUSTOMERS!E:E,MATCH(CALC_ORDERS!G705,CALC_CUSTOMERS!F:F,0))</f>
        <v>GREENFIELDS</v>
      </c>
      <c r="K705">
        <f>INDEX(Beer!C:C,MATCH(CALC_ORDERS!C705,Beer!B:B,0))</f>
        <v>1.1000000000000001</v>
      </c>
      <c r="L705">
        <f t="shared" si="82"/>
        <v>16.5</v>
      </c>
      <c r="M705">
        <f t="shared" si="83"/>
        <v>0</v>
      </c>
      <c r="N705">
        <f t="shared" si="84"/>
        <v>16.5</v>
      </c>
      <c r="O705">
        <f t="shared" si="85"/>
        <v>8</v>
      </c>
      <c r="P705" t="str">
        <f t="shared" si="86"/>
        <v>T3</v>
      </c>
      <c r="Q705" t="str">
        <f t="shared" si="87"/>
        <v>M8</v>
      </c>
    </row>
    <row r="706" spans="1:17" x14ac:dyDescent="0.25">
      <c r="A706" t="str">
        <f>IF(Orders!A706="","",Orders!A706)</f>
        <v>Mr Bob Gammidge</v>
      </c>
      <c r="B706" s="4">
        <f>IF(Orders!B706="","",Orders!B706)</f>
        <v>390320</v>
      </c>
      <c r="C706" t="str">
        <f>IF(Orders!C706="","",Orders!C706)</f>
        <v>Draught Bass</v>
      </c>
      <c r="D706">
        <f>IF(Orders!D706="","",Orders!D706)</f>
        <v>18</v>
      </c>
      <c r="E706" t="str">
        <f>IF(Orders!E706="","",Orders!E706)</f>
        <v/>
      </c>
      <c r="F706" t="str">
        <f t="shared" si="80"/>
        <v>Bob Gammidge</v>
      </c>
      <c r="G706" t="str">
        <f t="shared" si="81"/>
        <v>BobGammidge</v>
      </c>
      <c r="H706">
        <f>COUNTIFS(CALC_CUSTOMERS!F:F,CALC_ORDERS!G706)</f>
        <v>1</v>
      </c>
      <c r="I706" t="str">
        <f>INDEX(CALC_CUSTOMERS!D:D,MATCH(CALC_ORDERS!G706,CALC_CUSTOMERS!F:F,0))</f>
        <v>The Awful Ship</v>
      </c>
      <c r="J706" t="str">
        <f>INDEX(CALC_CUSTOMERS!E:E,MATCH(CALC_ORDERS!G706,CALC_CUSTOMERS!F:F,0))</f>
        <v>BROKENBORINGS</v>
      </c>
      <c r="K706">
        <f>INDEX(Beer!C:C,MATCH(CALC_ORDERS!C706,Beer!B:B,0))</f>
        <v>1.2</v>
      </c>
      <c r="L706">
        <f t="shared" si="82"/>
        <v>21.599999999999998</v>
      </c>
      <c r="M706">
        <f t="shared" si="83"/>
        <v>0</v>
      </c>
      <c r="N706">
        <f t="shared" si="84"/>
        <v>21.599999999999998</v>
      </c>
      <c r="O706">
        <f t="shared" si="85"/>
        <v>8</v>
      </c>
      <c r="P706" t="str">
        <f t="shared" si="86"/>
        <v>T3</v>
      </c>
      <c r="Q706" t="str">
        <f t="shared" si="87"/>
        <v>M8</v>
      </c>
    </row>
    <row r="707" spans="1:17" x14ac:dyDescent="0.25">
      <c r="A707" t="str">
        <f>IF(Orders!A707="","",Orders!A707)</f>
        <v>Mr Flambard Oakbottom</v>
      </c>
      <c r="B707" s="4">
        <f>IF(Orders!B707="","",Orders!B707)</f>
        <v>390321</v>
      </c>
      <c r="C707" t="str">
        <f>IF(Orders!C707="","",Orders!C707)</f>
        <v>Hofmeister Lager</v>
      </c>
      <c r="D707">
        <f>IF(Orders!D707="","",Orders!D707)</f>
        <v>2</v>
      </c>
      <c r="E707" t="str">
        <f>IF(Orders!E707="","",Orders!E707)</f>
        <v/>
      </c>
      <c r="F707" t="str">
        <f t="shared" ref="F707:F770" si="88">IF(LEFT(A707,2)="Mr",MID(A707,4,LEN(A707)-3),
IF(LEFT(A707,3)="Mme",MID(A707,5,LEN(A707)-4),
IF(LEFT(A707,4)="Mlle",MID(A707,6,LEN(A707)-5),"")))</f>
        <v>Flambard Oakbottom</v>
      </c>
      <c r="G707" t="str">
        <f t="shared" ref="G707:G770" si="89">SUBSTITUTE(SUBSTITUTE(SUBSTITUTE(SUBSTITUTE(SUBSTITUTE(SUBSTITUTE(F707," ",""),"-",""),"é","e"),"ü","u"),"ï","i"),"è","e")</f>
        <v>FlambardOakbottom</v>
      </c>
      <c r="H707">
        <f>COUNTIFS(CALC_CUSTOMERS!F:F,CALC_ORDERS!G707)</f>
        <v>1</v>
      </c>
      <c r="I707" t="str">
        <f>INDEX(CALC_CUSTOMERS!D:D,MATCH(CALC_ORDERS!G707,CALC_CUSTOMERS!F:F,0))</f>
        <v>The Whimsical Ship Inn</v>
      </c>
      <c r="J707" t="str">
        <f>INDEX(CALC_CUSTOMERS!E:E,MATCH(CALC_ORDERS!G707,CALC_CUSTOMERS!F:F,0))</f>
        <v>GREENFIELDS</v>
      </c>
      <c r="K707">
        <f>INDEX(Beer!C:C,MATCH(CALC_ORDERS!C707,Beer!B:B,0))</f>
        <v>1</v>
      </c>
      <c r="L707">
        <f t="shared" ref="L707:L770" si="90">K707*D707</f>
        <v>2</v>
      </c>
      <c r="M707">
        <f t="shared" ref="M707:M770" si="91">IF(E707="",0,E707*L707)</f>
        <v>0</v>
      </c>
      <c r="N707">
        <f t="shared" ref="N707:N770" si="92">L707-M707</f>
        <v>2</v>
      </c>
      <c r="O707">
        <f t="shared" ref="O707:O770" si="93">MONTH(B707)</f>
        <v>8</v>
      </c>
      <c r="P707" t="str">
        <f t="shared" ref="P707:P770" si="94">IF(AND(O707&gt;0,O707&lt;4),"T1",
IF(AND(O707&gt;3,O707&lt;7),"T2",
IF(AND(O707&gt;6,O707&lt;10),"T3",
IF(AND(O707&gt;9,O707&lt;13),"T4","erreur"))))</f>
        <v>T3</v>
      </c>
      <c r="Q707" t="str">
        <f t="shared" ref="Q707:Q770" si="95">"M"&amp;O707</f>
        <v>M8</v>
      </c>
    </row>
    <row r="708" spans="1:17" x14ac:dyDescent="0.25">
      <c r="A708" t="str">
        <f>IF(Orders!A708="","",Orders!A708)</f>
        <v>Mlle Darby Sandheaver</v>
      </c>
      <c r="B708" s="4">
        <f>IF(Orders!B708="","",Orders!B708)</f>
        <v>390321</v>
      </c>
      <c r="C708" t="str">
        <f>IF(Orders!C708="","",Orders!C708)</f>
        <v>Boddingtons Bitter</v>
      </c>
      <c r="D708">
        <f>IF(Orders!D708="","",Orders!D708)</f>
        <v>14</v>
      </c>
      <c r="E708" t="str">
        <f>IF(Orders!E708="","",Orders!E708)</f>
        <v/>
      </c>
      <c r="F708" t="str">
        <f t="shared" si="88"/>
        <v>Darby Sandheaver</v>
      </c>
      <c r="G708" t="str">
        <f t="shared" si="89"/>
        <v>DarbySandheaver</v>
      </c>
      <c r="H708">
        <f>COUNTIFS(CALC_CUSTOMERS!F:F,CALC_ORDERS!G708)</f>
        <v>1</v>
      </c>
      <c r="I708" t="str">
        <f>INDEX(CALC_CUSTOMERS!D:D,MATCH(CALC_ORDERS!G708,CALC_CUSTOMERS!F:F,0))</f>
        <v>The Infamous Jester Tavern</v>
      </c>
      <c r="J708" t="str">
        <f>INDEX(CALC_CUSTOMERS!E:E,MATCH(CALC_ORDERS!G708,CALC_CUSTOMERS!F:F,0))</f>
        <v>BUCKLAND</v>
      </c>
      <c r="K708">
        <f>INDEX(Beer!C:C,MATCH(CALC_ORDERS!C708,Beer!B:B,0))</f>
        <v>0.8</v>
      </c>
      <c r="L708">
        <f t="shared" si="90"/>
        <v>11.200000000000001</v>
      </c>
      <c r="M708">
        <f t="shared" si="91"/>
        <v>0</v>
      </c>
      <c r="N708">
        <f t="shared" si="92"/>
        <v>11.200000000000001</v>
      </c>
      <c r="O708">
        <f t="shared" si="93"/>
        <v>8</v>
      </c>
      <c r="P708" t="str">
        <f t="shared" si="94"/>
        <v>T3</v>
      </c>
      <c r="Q708" t="str">
        <f t="shared" si="95"/>
        <v>M8</v>
      </c>
    </row>
    <row r="709" spans="1:17" x14ac:dyDescent="0.25">
      <c r="A709" t="str">
        <f>IF(Orders!A709="","",Orders!A709)</f>
        <v>Mr Philibert Proudmead</v>
      </c>
      <c r="B709" s="4">
        <f>IF(Orders!B709="","",Orders!B709)</f>
        <v>390322</v>
      </c>
      <c r="C709" t="str">
        <f>IF(Orders!C709="","",Orders!C709)</f>
        <v>Boddingtons Bitter</v>
      </c>
      <c r="D709">
        <f>IF(Orders!D709="","",Orders!D709)</f>
        <v>18</v>
      </c>
      <c r="E709" t="str">
        <f>IF(Orders!E709="","",Orders!E709)</f>
        <v/>
      </c>
      <c r="F709" t="str">
        <f t="shared" si="88"/>
        <v>Philibert Proudmead</v>
      </c>
      <c r="G709" t="str">
        <f t="shared" si="89"/>
        <v>PhilibertProudmead</v>
      </c>
      <c r="H709">
        <f>COUNTIFS(CALC_CUSTOMERS!F:F,CALC_ORDERS!G709)</f>
        <v>1</v>
      </c>
      <c r="I709" t="str">
        <f>INDEX(CALC_CUSTOMERS!D:D,MATCH(CALC_ORDERS!G709,CALC_CUSTOMERS!F:F,0))</f>
        <v>The Bored Puppy Tavern</v>
      </c>
      <c r="J709" t="str">
        <f>INDEX(CALC_CUSTOMERS!E:E,MATCH(CALC_ORDERS!G709,CALC_CUSTOMERS!F:F,0))</f>
        <v>HOBBITTON</v>
      </c>
      <c r="K709">
        <f>INDEX(Beer!C:C,MATCH(CALC_ORDERS!C709,Beer!B:B,0))</f>
        <v>0.8</v>
      </c>
      <c r="L709">
        <f t="shared" si="90"/>
        <v>14.4</v>
      </c>
      <c r="M709">
        <f t="shared" si="91"/>
        <v>0</v>
      </c>
      <c r="N709">
        <f t="shared" si="92"/>
        <v>14.4</v>
      </c>
      <c r="O709">
        <f t="shared" si="93"/>
        <v>8</v>
      </c>
      <c r="P709" t="str">
        <f t="shared" si="94"/>
        <v>T3</v>
      </c>
      <c r="Q709" t="str">
        <f t="shared" si="95"/>
        <v>M8</v>
      </c>
    </row>
    <row r="710" spans="1:17" x14ac:dyDescent="0.25">
      <c r="A710" t="str">
        <f>IF(Orders!A710="","",Orders!A710)</f>
        <v xml:space="preserve">Mr Robur Gamwich </v>
      </c>
      <c r="B710" s="4">
        <f>IF(Orders!B710="","",Orders!B710)</f>
        <v>390325</v>
      </c>
      <c r="C710" t="str">
        <f>IF(Orders!C710="","",Orders!C710)</f>
        <v>Mackeson Stout</v>
      </c>
      <c r="D710">
        <f>IF(Orders!D710="","",Orders!D710)</f>
        <v>14</v>
      </c>
      <c r="E710" t="str">
        <f>IF(Orders!E710="","",Orders!E710)</f>
        <v/>
      </c>
      <c r="F710" t="str">
        <f t="shared" si="88"/>
        <v xml:space="preserve">Robur Gamwich </v>
      </c>
      <c r="G710" t="str">
        <f t="shared" si="89"/>
        <v>RoburGamwich</v>
      </c>
      <c r="H710">
        <f>COUNTIFS(CALC_CUSTOMERS!F:F,CALC_ORDERS!G710)</f>
        <v>1</v>
      </c>
      <c r="I710" t="str">
        <f>INDEX(CALC_CUSTOMERS!D:D,MATCH(CALC_ORDERS!G710,CALC_CUSTOMERS!F:F,0))</f>
        <v>The Sour Canary Tavern</v>
      </c>
      <c r="J710" t="str">
        <f>INDEX(CALC_CUSTOMERS!E:E,MATCH(CALC_ORDERS!G710,CALC_CUSTOMERS!F:F,0))</f>
        <v>BRIDGEFIELDS</v>
      </c>
      <c r="K710">
        <f>INDEX(Beer!C:C,MATCH(CALC_ORDERS!C710,Beer!B:B,0))</f>
        <v>1.5</v>
      </c>
      <c r="L710">
        <f t="shared" si="90"/>
        <v>21</v>
      </c>
      <c r="M710">
        <f t="shared" si="91"/>
        <v>0</v>
      </c>
      <c r="N710">
        <f t="shared" si="92"/>
        <v>21</v>
      </c>
      <c r="O710">
        <f t="shared" si="93"/>
        <v>9</v>
      </c>
      <c r="P710" t="str">
        <f t="shared" si="94"/>
        <v>T3</v>
      </c>
      <c r="Q710" t="str">
        <f t="shared" si="95"/>
        <v>M9</v>
      </c>
    </row>
    <row r="711" spans="1:17" x14ac:dyDescent="0.25">
      <c r="A711" t="str">
        <f>IF(Orders!A711="","",Orders!A711)</f>
        <v>Mme Morgan Lothran</v>
      </c>
      <c r="B711" s="4">
        <f>IF(Orders!B711="","",Orders!B711)</f>
        <v>390325</v>
      </c>
      <c r="C711" t="str">
        <f>IF(Orders!C711="","",Orders!C711)</f>
        <v>Hofmeister Lager</v>
      </c>
      <c r="D711">
        <f>IF(Orders!D711="","",Orders!D711)</f>
        <v>8</v>
      </c>
      <c r="E711" t="str">
        <f>IF(Orders!E711="","",Orders!E711)</f>
        <v/>
      </c>
      <c r="F711" t="str">
        <f t="shared" si="88"/>
        <v>Morgan Lothran</v>
      </c>
      <c r="G711" t="str">
        <f t="shared" si="89"/>
        <v>MorganLothran</v>
      </c>
      <c r="H711">
        <f>COUNTIFS(CALC_CUSTOMERS!F:F,CALC_ORDERS!G711)</f>
        <v>1</v>
      </c>
      <c r="I711" t="str">
        <f>INDEX(CALC_CUSTOMERS!D:D,MATCH(CALC_ORDERS!G711,CALC_CUSTOMERS!F:F,0))</f>
        <v>The Obedient Peon Tavern</v>
      </c>
      <c r="J711" t="str">
        <f>INDEX(CALC_CUSTOMERS!E:E,MATCH(CALC_ORDERS!G711,CALC_CUSTOMERS!F:F,0))</f>
        <v>BRIDGEFIELDS</v>
      </c>
      <c r="K711">
        <f>INDEX(Beer!C:C,MATCH(CALC_ORDERS!C711,Beer!B:B,0))</f>
        <v>1</v>
      </c>
      <c r="L711">
        <f t="shared" si="90"/>
        <v>8</v>
      </c>
      <c r="M711">
        <f t="shared" si="91"/>
        <v>0</v>
      </c>
      <c r="N711">
        <f t="shared" si="92"/>
        <v>8</v>
      </c>
      <c r="O711">
        <f t="shared" si="93"/>
        <v>9</v>
      </c>
      <c r="P711" t="str">
        <f t="shared" si="94"/>
        <v>T3</v>
      </c>
      <c r="Q711" t="str">
        <f t="shared" si="95"/>
        <v>M9</v>
      </c>
    </row>
    <row r="712" spans="1:17" x14ac:dyDescent="0.25">
      <c r="A712" t="str">
        <f>IF(Orders!A712="","",Orders!A712)</f>
        <v>Mme Llewella Headstrong</v>
      </c>
      <c r="B712" s="4">
        <f>IF(Orders!B712="","",Orders!B712)</f>
        <v>390327</v>
      </c>
      <c r="C712" t="str">
        <f>IF(Orders!C712="","",Orders!C712)</f>
        <v>Tennent's Lager</v>
      </c>
      <c r="D712">
        <f>IF(Orders!D712="","",Orders!D712)</f>
        <v>17</v>
      </c>
      <c r="E712" t="str">
        <f>IF(Orders!E712="","",Orders!E712)</f>
        <v/>
      </c>
      <c r="F712" t="str">
        <f t="shared" si="88"/>
        <v>Llewella Headstrong</v>
      </c>
      <c r="G712" t="str">
        <f t="shared" si="89"/>
        <v>LlewellaHeadstrong</v>
      </c>
      <c r="H712">
        <f>COUNTIFS(CALC_CUSTOMERS!F:F,CALC_ORDERS!G712)</f>
        <v>1</v>
      </c>
      <c r="I712" t="str">
        <f>INDEX(CALC_CUSTOMERS!D:D,MATCH(CALC_ORDERS!G712,CALC_CUSTOMERS!F:F,0))</f>
        <v>The Thick Cat Pub</v>
      </c>
      <c r="J712" t="str">
        <f>INDEX(CALC_CUSTOMERS!E:E,MATCH(CALC_ORDERS!G712,CALC_CUSTOMERS!F:F,0))</f>
        <v>BRIDGEFIELDS</v>
      </c>
      <c r="K712">
        <f>INDEX(Beer!C:C,MATCH(CALC_ORDERS!C712,Beer!B:B,0))</f>
        <v>0.8</v>
      </c>
      <c r="L712">
        <f t="shared" si="90"/>
        <v>13.600000000000001</v>
      </c>
      <c r="M712">
        <f t="shared" si="91"/>
        <v>0</v>
      </c>
      <c r="N712">
        <f t="shared" si="92"/>
        <v>13.600000000000001</v>
      </c>
      <c r="O712">
        <f t="shared" si="93"/>
        <v>9</v>
      </c>
      <c r="P712" t="str">
        <f t="shared" si="94"/>
        <v>T3</v>
      </c>
      <c r="Q712" t="str">
        <f t="shared" si="95"/>
        <v>M9</v>
      </c>
    </row>
    <row r="713" spans="1:17" x14ac:dyDescent="0.25">
      <c r="A713" t="str">
        <f>IF(Orders!A713="","",Orders!A713)</f>
        <v>Mme Pansy Labingi</v>
      </c>
      <c r="B713" s="4">
        <f>IF(Orders!B713="","",Orders!B713)</f>
        <v>390327</v>
      </c>
      <c r="C713" t="str">
        <f>IF(Orders!C713="","",Orders!C713)</f>
        <v>Boddingtons Bitter</v>
      </c>
      <c r="D713">
        <f>IF(Orders!D713="","",Orders!D713)</f>
        <v>3</v>
      </c>
      <c r="E713" t="str">
        <f>IF(Orders!E713="","",Orders!E713)</f>
        <v/>
      </c>
      <c r="F713" t="str">
        <f t="shared" si="88"/>
        <v>Pansy Labingi</v>
      </c>
      <c r="G713" t="str">
        <f t="shared" si="89"/>
        <v>PansyLabingi</v>
      </c>
      <c r="H713">
        <f>COUNTIFS(CALC_CUSTOMERS!F:F,CALC_ORDERS!G713)</f>
        <v>1</v>
      </c>
      <c r="I713" t="str">
        <f>INDEX(CALC_CUSTOMERS!D:D,MATCH(CALC_ORDERS!G713,CALC_CUSTOMERS!F:F,0))</f>
        <v>The Clumsy City</v>
      </c>
      <c r="J713" t="str">
        <f>INDEX(CALC_CUSTOMERS!E:E,MATCH(CALC_ORDERS!G713,CALC_CUSTOMERS!F:F,0))</f>
        <v>THE HILL</v>
      </c>
      <c r="K713">
        <f>INDEX(Beer!C:C,MATCH(CALC_ORDERS!C713,Beer!B:B,0))</f>
        <v>0.8</v>
      </c>
      <c r="L713">
        <f t="shared" si="90"/>
        <v>2.4000000000000004</v>
      </c>
      <c r="M713">
        <f t="shared" si="91"/>
        <v>0</v>
      </c>
      <c r="N713">
        <f t="shared" si="92"/>
        <v>2.4000000000000004</v>
      </c>
      <c r="O713">
        <f t="shared" si="93"/>
        <v>9</v>
      </c>
      <c r="P713" t="str">
        <f t="shared" si="94"/>
        <v>T3</v>
      </c>
      <c r="Q713" t="str">
        <f t="shared" si="95"/>
        <v>M9</v>
      </c>
    </row>
    <row r="714" spans="1:17" x14ac:dyDescent="0.25">
      <c r="A714" t="str">
        <f>IF(Orders!A714="","",Orders!A714)</f>
        <v>Mlle Darby Sandheaver</v>
      </c>
      <c r="B714" s="4">
        <f>IF(Orders!B714="","",Orders!B714)</f>
        <v>390328</v>
      </c>
      <c r="C714" t="str">
        <f>IF(Orders!C714="","",Orders!C714)</f>
        <v>Mackeson Stout</v>
      </c>
      <c r="D714">
        <f>IF(Orders!D714="","",Orders!D714)</f>
        <v>16</v>
      </c>
      <c r="E714" t="str">
        <f>IF(Orders!E714="","",Orders!E714)</f>
        <v/>
      </c>
      <c r="F714" t="str">
        <f t="shared" si="88"/>
        <v>Darby Sandheaver</v>
      </c>
      <c r="G714" t="str">
        <f t="shared" si="89"/>
        <v>DarbySandheaver</v>
      </c>
      <c r="H714">
        <f>COUNTIFS(CALC_CUSTOMERS!F:F,CALC_ORDERS!G714)</f>
        <v>1</v>
      </c>
      <c r="I714" t="str">
        <f>INDEX(CALC_CUSTOMERS!D:D,MATCH(CALC_ORDERS!G714,CALC_CUSTOMERS!F:F,0))</f>
        <v>The Infamous Jester Tavern</v>
      </c>
      <c r="J714" t="str">
        <f>INDEX(CALC_CUSTOMERS!E:E,MATCH(CALC_ORDERS!G714,CALC_CUSTOMERS!F:F,0))</f>
        <v>BUCKLAND</v>
      </c>
      <c r="K714">
        <f>INDEX(Beer!C:C,MATCH(CALC_ORDERS!C714,Beer!B:B,0))</f>
        <v>1.5</v>
      </c>
      <c r="L714">
        <f t="shared" si="90"/>
        <v>24</v>
      </c>
      <c r="M714">
        <f t="shared" si="91"/>
        <v>0</v>
      </c>
      <c r="N714">
        <f t="shared" si="92"/>
        <v>24</v>
      </c>
      <c r="O714">
        <f t="shared" si="93"/>
        <v>9</v>
      </c>
      <c r="P714" t="str">
        <f t="shared" si="94"/>
        <v>T3</v>
      </c>
      <c r="Q714" t="str">
        <f t="shared" si="95"/>
        <v>M9</v>
      </c>
    </row>
    <row r="715" spans="1:17" x14ac:dyDescent="0.25">
      <c r="A715" t="str">
        <f>IF(Orders!A715="","",Orders!A715)</f>
        <v>Mlle Mantissa Gamwich</v>
      </c>
      <c r="B715" s="4">
        <f>IF(Orders!B715="","",Orders!B715)</f>
        <v>390328</v>
      </c>
      <c r="C715" t="str">
        <f>IF(Orders!C715="","",Orders!C715)</f>
        <v>Mackeson Stout</v>
      </c>
      <c r="D715">
        <f>IF(Orders!D715="","",Orders!D715)</f>
        <v>4</v>
      </c>
      <c r="E715" t="str">
        <f>IF(Orders!E715="","",Orders!E715)</f>
        <v/>
      </c>
      <c r="F715" t="str">
        <f t="shared" si="88"/>
        <v>Mantissa Gamwich</v>
      </c>
      <c r="G715" t="str">
        <f t="shared" si="89"/>
        <v>MantissaGamwich</v>
      </c>
      <c r="H715">
        <f>COUNTIFS(CALC_CUSTOMERS!F:F,CALC_ORDERS!G715)</f>
        <v>1</v>
      </c>
      <c r="I715" t="str">
        <f>INDEX(CALC_CUSTOMERS!D:D,MATCH(CALC_ORDERS!G715,CALC_CUSTOMERS!F:F,0))</f>
        <v>The Gray Bat Inn</v>
      </c>
      <c r="J715" t="str">
        <f>INDEX(CALC_CUSTOMERS!E:E,MATCH(CALC_ORDERS!G715,CALC_CUSTOMERS!F:F,0))</f>
        <v>TUCKBOROUGH</v>
      </c>
      <c r="K715">
        <f>INDEX(Beer!C:C,MATCH(CALC_ORDERS!C715,Beer!B:B,0))</f>
        <v>1.5</v>
      </c>
      <c r="L715">
        <f t="shared" si="90"/>
        <v>6</v>
      </c>
      <c r="M715">
        <f t="shared" si="91"/>
        <v>0</v>
      </c>
      <c r="N715">
        <f t="shared" si="92"/>
        <v>6</v>
      </c>
      <c r="O715">
        <f t="shared" si="93"/>
        <v>9</v>
      </c>
      <c r="P715" t="str">
        <f t="shared" si="94"/>
        <v>T3</v>
      </c>
      <c r="Q715" t="str">
        <f t="shared" si="95"/>
        <v>M9</v>
      </c>
    </row>
    <row r="716" spans="1:17" x14ac:dyDescent="0.25">
      <c r="A716" t="str">
        <f>IF(Orders!A716="","",Orders!A716)</f>
        <v>Mr Einhard Tinyfoot</v>
      </c>
      <c r="B716" s="4">
        <f>IF(Orders!B716="","",Orders!B716)</f>
        <v>390329</v>
      </c>
      <c r="C716" t="str">
        <f>IF(Orders!C716="","",Orders!C716)</f>
        <v>Mackeson Stout</v>
      </c>
      <c r="D716">
        <f>IF(Orders!D716="","",Orders!D716)</f>
        <v>3</v>
      </c>
      <c r="E716" t="str">
        <f>IF(Orders!E716="","",Orders!E716)</f>
        <v/>
      </c>
      <c r="F716" t="str">
        <f t="shared" si="88"/>
        <v>Einhard Tinyfoot</v>
      </c>
      <c r="G716" t="str">
        <f t="shared" si="89"/>
        <v>EinhardTinyfoot</v>
      </c>
      <c r="H716">
        <f>COUNTIFS(CALC_CUSTOMERS!F:F,CALC_ORDERS!G716)</f>
        <v>1</v>
      </c>
      <c r="I716" t="str">
        <f>INDEX(CALC_CUSTOMERS!D:D,MATCH(CALC_ORDERS!G716,CALC_CUSTOMERS!F:F,0))</f>
        <v>The Flashy Bells Bar</v>
      </c>
      <c r="J716" t="str">
        <f>INDEX(CALC_CUSTOMERS!E:E,MATCH(CALC_ORDERS!G716,CALC_CUSTOMERS!F:F,0))</f>
        <v>TUCKBOROUGH</v>
      </c>
      <c r="K716">
        <f>INDEX(Beer!C:C,MATCH(CALC_ORDERS!C716,Beer!B:B,0))</f>
        <v>1.5</v>
      </c>
      <c r="L716">
        <f t="shared" si="90"/>
        <v>4.5</v>
      </c>
      <c r="M716">
        <f t="shared" si="91"/>
        <v>0</v>
      </c>
      <c r="N716">
        <f t="shared" si="92"/>
        <v>4.5</v>
      </c>
      <c r="O716">
        <f t="shared" si="93"/>
        <v>9</v>
      </c>
      <c r="P716" t="str">
        <f t="shared" si="94"/>
        <v>T3</v>
      </c>
      <c r="Q716" t="str">
        <f t="shared" si="95"/>
        <v>M9</v>
      </c>
    </row>
    <row r="717" spans="1:17" x14ac:dyDescent="0.25">
      <c r="A717" t="str">
        <f>IF(Orders!A717="","",Orders!A717)</f>
        <v>Mme Kelsey Leafwalker</v>
      </c>
      <c r="B717" s="4">
        <f>IF(Orders!B717="","",Orders!B717)</f>
        <v>390329</v>
      </c>
      <c r="C717" t="str">
        <f>IF(Orders!C717="","",Orders!C717)</f>
        <v>Mackeson Stout</v>
      </c>
      <c r="D717">
        <f>IF(Orders!D717="","",Orders!D717)</f>
        <v>2</v>
      </c>
      <c r="E717" t="str">
        <f>IF(Orders!E717="","",Orders!E717)</f>
        <v/>
      </c>
      <c r="F717" t="str">
        <f t="shared" si="88"/>
        <v>Kelsey Leafwalker</v>
      </c>
      <c r="G717" t="str">
        <f t="shared" si="89"/>
        <v>KelseyLeafwalker</v>
      </c>
      <c r="H717">
        <f>COUNTIFS(CALC_CUSTOMERS!F:F,CALC_ORDERS!G717)</f>
        <v>1</v>
      </c>
      <c r="I717" t="str">
        <f>INDEX(CALC_CUSTOMERS!D:D,MATCH(CALC_ORDERS!G717,CALC_CUSTOMERS!F:F,0))</f>
        <v>The Aggressive Inn</v>
      </c>
      <c r="J717" t="str">
        <f>INDEX(CALC_CUSTOMERS!E:E,MATCH(CALC_ORDERS!G717,CALC_CUSTOMERS!F:F,0))</f>
        <v>BROKENBORINGS</v>
      </c>
      <c r="K717">
        <f>INDEX(Beer!C:C,MATCH(CALC_ORDERS!C717,Beer!B:B,0))</f>
        <v>1.5</v>
      </c>
      <c r="L717">
        <f t="shared" si="90"/>
        <v>3</v>
      </c>
      <c r="M717">
        <f t="shared" si="91"/>
        <v>0</v>
      </c>
      <c r="N717">
        <f t="shared" si="92"/>
        <v>3</v>
      </c>
      <c r="O717">
        <f t="shared" si="93"/>
        <v>9</v>
      </c>
      <c r="P717" t="str">
        <f t="shared" si="94"/>
        <v>T3</v>
      </c>
      <c r="Q717" t="str">
        <f t="shared" si="95"/>
        <v>M9</v>
      </c>
    </row>
    <row r="718" spans="1:17" x14ac:dyDescent="0.25">
      <c r="A718" t="str">
        <f>IF(Orders!A718="","",Orders!A718)</f>
        <v>Mr Bruno Headstrong</v>
      </c>
      <c r="B718" s="4">
        <f>IF(Orders!B718="","",Orders!B718)</f>
        <v>390329</v>
      </c>
      <c r="C718" t="str">
        <f>IF(Orders!C718="","",Orders!C718)</f>
        <v>Tennent's Lager</v>
      </c>
      <c r="D718">
        <f>IF(Orders!D718="","",Orders!D718)</f>
        <v>16</v>
      </c>
      <c r="E718" t="str">
        <f>IF(Orders!E718="","",Orders!E718)</f>
        <v/>
      </c>
      <c r="F718" t="str">
        <f t="shared" si="88"/>
        <v>Bruno Headstrong</v>
      </c>
      <c r="G718" t="str">
        <f t="shared" si="89"/>
        <v>BrunoHeadstrong</v>
      </c>
      <c r="H718">
        <f>COUNTIFS(CALC_CUSTOMERS!F:F,CALC_ORDERS!G718)</f>
        <v>1</v>
      </c>
      <c r="I718" t="str">
        <f>INDEX(CALC_CUSTOMERS!D:D,MATCH(CALC_ORDERS!G718,CALC_CUSTOMERS!F:F,0))</f>
        <v>The Dire Captain Inn</v>
      </c>
      <c r="J718" t="str">
        <f>INDEX(CALC_CUSTOMERS!E:E,MATCH(CALC_ORDERS!G718,CALC_CUSTOMERS!F:F,0))</f>
        <v>HOBBITTON</v>
      </c>
      <c r="K718">
        <f>INDEX(Beer!C:C,MATCH(CALC_ORDERS!C718,Beer!B:B,0))</f>
        <v>0.8</v>
      </c>
      <c r="L718">
        <f t="shared" si="90"/>
        <v>12.8</v>
      </c>
      <c r="M718">
        <f t="shared" si="91"/>
        <v>0</v>
      </c>
      <c r="N718">
        <f t="shared" si="92"/>
        <v>12.8</v>
      </c>
      <c r="O718">
        <f t="shared" si="93"/>
        <v>9</v>
      </c>
      <c r="P718" t="str">
        <f t="shared" si="94"/>
        <v>T3</v>
      </c>
      <c r="Q718" t="str">
        <f t="shared" si="95"/>
        <v>M9</v>
      </c>
    </row>
    <row r="719" spans="1:17" x14ac:dyDescent="0.25">
      <c r="A719" t="str">
        <f>IF(Orders!A719="","",Orders!A719)</f>
        <v>Mme Basina  Tunnelly</v>
      </c>
      <c r="B719" s="4">
        <f>IF(Orders!B719="","",Orders!B719)</f>
        <v>390330</v>
      </c>
      <c r="C719" t="str">
        <f>IF(Orders!C719="","",Orders!C719)</f>
        <v>Foster's Lager</v>
      </c>
      <c r="D719">
        <f>IF(Orders!D719="","",Orders!D719)</f>
        <v>20</v>
      </c>
      <c r="E719" t="str">
        <f>IF(Orders!E719="","",Orders!E719)</f>
        <v/>
      </c>
      <c r="F719" t="str">
        <f t="shared" si="88"/>
        <v>Basina  Tunnelly</v>
      </c>
      <c r="G719" t="str">
        <f t="shared" si="89"/>
        <v>BasinaTunnelly</v>
      </c>
      <c r="H719">
        <f>COUNTIFS(CALC_CUSTOMERS!F:F,CALC_ORDERS!G719)</f>
        <v>1</v>
      </c>
      <c r="I719" t="str">
        <f>INDEX(CALC_CUSTOMERS!D:D,MATCH(CALC_ORDERS!G719,CALC_CUSTOMERS!F:F,0))</f>
        <v>The Blushing Caterpillar</v>
      </c>
      <c r="J719" t="str">
        <f>INDEX(CALC_CUSTOMERS!E:E,MATCH(CALC_ORDERS!G719,CALC_CUSTOMERS!F:F,0))</f>
        <v>TUCKBOROUGH</v>
      </c>
      <c r="K719">
        <f>INDEX(Beer!C:C,MATCH(CALC_ORDERS!C719,Beer!B:B,0))</f>
        <v>0.7</v>
      </c>
      <c r="L719">
        <f t="shared" si="90"/>
        <v>14</v>
      </c>
      <c r="M719">
        <f t="shared" si="91"/>
        <v>0</v>
      </c>
      <c r="N719">
        <f t="shared" si="92"/>
        <v>14</v>
      </c>
      <c r="O719">
        <f t="shared" si="93"/>
        <v>9</v>
      </c>
      <c r="P719" t="str">
        <f t="shared" si="94"/>
        <v>T3</v>
      </c>
      <c r="Q719" t="str">
        <f t="shared" si="95"/>
        <v>M9</v>
      </c>
    </row>
    <row r="720" spans="1:17" x14ac:dyDescent="0.25">
      <c r="A720" t="str">
        <f>IF(Orders!A720="","",Orders!A720)</f>
        <v>Mlle Amanda Oldbuck</v>
      </c>
      <c r="B720" s="4">
        <f>IF(Orders!B720="","",Orders!B720)</f>
        <v>390332</v>
      </c>
      <c r="C720" t="str">
        <f>IF(Orders!C720="","",Orders!C720)</f>
        <v>Draught Bass</v>
      </c>
      <c r="D720">
        <f>IF(Orders!D720="","",Orders!D720)</f>
        <v>9</v>
      </c>
      <c r="E720" t="str">
        <f>IF(Orders!E720="","",Orders!E720)</f>
        <v/>
      </c>
      <c r="F720" t="str">
        <f t="shared" si="88"/>
        <v>Amanda Oldbuck</v>
      </c>
      <c r="G720" t="str">
        <f t="shared" si="89"/>
        <v>AmandaOldbuck</v>
      </c>
      <c r="H720">
        <f>COUNTIFS(CALC_CUSTOMERS!F:F,CALC_ORDERS!G720)</f>
        <v>1</v>
      </c>
      <c r="I720" t="str">
        <f>INDEX(CALC_CUSTOMERS!D:D,MATCH(CALC_ORDERS!G720,CALC_CUSTOMERS!F:F,0))</f>
        <v>The Impossible Tauren</v>
      </c>
      <c r="J720" t="str">
        <f>INDEX(CALC_CUSTOMERS!E:E,MATCH(CALC_ORDERS!G720,CALC_CUSTOMERS!F:F,0))</f>
        <v>SHIRE HOMESTEADS</v>
      </c>
      <c r="K720">
        <f>INDEX(Beer!C:C,MATCH(CALC_ORDERS!C720,Beer!B:B,0))</f>
        <v>1.2</v>
      </c>
      <c r="L720">
        <f t="shared" si="90"/>
        <v>10.799999999999999</v>
      </c>
      <c r="M720">
        <f t="shared" si="91"/>
        <v>0</v>
      </c>
      <c r="N720">
        <f t="shared" si="92"/>
        <v>10.799999999999999</v>
      </c>
      <c r="O720">
        <f t="shared" si="93"/>
        <v>9</v>
      </c>
      <c r="P720" t="str">
        <f t="shared" si="94"/>
        <v>T3</v>
      </c>
      <c r="Q720" t="str">
        <f t="shared" si="95"/>
        <v>M9</v>
      </c>
    </row>
    <row r="721" spans="1:17" x14ac:dyDescent="0.25">
      <c r="A721" t="str">
        <f>IF(Orders!A721="","",Orders!A721)</f>
        <v>Mr Lanfranc Stumbletoe</v>
      </c>
      <c r="B721" s="4">
        <f>IF(Orders!B721="","",Orders!B721)</f>
        <v>390332</v>
      </c>
      <c r="C721" t="str">
        <f>IF(Orders!C721="","",Orders!C721)</f>
        <v>McEwan's</v>
      </c>
      <c r="D721">
        <f>IF(Orders!D721="","",Orders!D721)</f>
        <v>10</v>
      </c>
      <c r="E721" t="str">
        <f>IF(Orders!E721="","",Orders!E721)</f>
        <v/>
      </c>
      <c r="F721" t="str">
        <f t="shared" si="88"/>
        <v>Lanfranc Stumbletoe</v>
      </c>
      <c r="G721" t="str">
        <f t="shared" si="89"/>
        <v>LanfrancStumbletoe</v>
      </c>
      <c r="H721">
        <f>COUNTIFS(CALC_CUSTOMERS!F:F,CALC_ORDERS!G721)</f>
        <v>1</v>
      </c>
      <c r="I721" t="str">
        <f>INDEX(CALC_CUSTOMERS!D:D,MATCH(CALC_ORDERS!G721,CALC_CUSTOMERS!F:F,0))</f>
        <v>The Marvelous Worker</v>
      </c>
      <c r="J721" t="str">
        <f>INDEX(CALC_CUSTOMERS!E:E,MATCH(CALC_ORDERS!G721,CALC_CUSTOMERS!F:F,0))</f>
        <v>TUCKBOROUGH</v>
      </c>
      <c r="K721">
        <f>INDEX(Beer!C:C,MATCH(CALC_ORDERS!C721,Beer!B:B,0))</f>
        <v>1</v>
      </c>
      <c r="L721">
        <f t="shared" si="90"/>
        <v>10</v>
      </c>
      <c r="M721">
        <f t="shared" si="91"/>
        <v>0</v>
      </c>
      <c r="N721">
        <f t="shared" si="92"/>
        <v>10</v>
      </c>
      <c r="O721">
        <f t="shared" si="93"/>
        <v>9</v>
      </c>
      <c r="P721" t="str">
        <f t="shared" si="94"/>
        <v>T3</v>
      </c>
      <c r="Q721" t="str">
        <f t="shared" si="95"/>
        <v>M9</v>
      </c>
    </row>
    <row r="722" spans="1:17" x14ac:dyDescent="0.25">
      <c r="A722" t="str">
        <f>IF(Orders!A722="","",Orders!A722)</f>
        <v>Mr Ilberic Grubb</v>
      </c>
      <c r="B722" s="4">
        <f>IF(Orders!B722="","",Orders!B722)</f>
        <v>390332</v>
      </c>
      <c r="C722" t="str">
        <f>IF(Orders!C722="","",Orders!C722)</f>
        <v>Boddingtons Bitter</v>
      </c>
      <c r="D722">
        <f>IF(Orders!D722="","",Orders!D722)</f>
        <v>16</v>
      </c>
      <c r="E722" t="str">
        <f>IF(Orders!E722="","",Orders!E722)</f>
        <v/>
      </c>
      <c r="F722" t="str">
        <f t="shared" si="88"/>
        <v>Ilberic Grubb</v>
      </c>
      <c r="G722" t="str">
        <f t="shared" si="89"/>
        <v>IlbericGrubb</v>
      </c>
      <c r="H722">
        <f>COUNTIFS(CALC_CUSTOMERS!F:F,CALC_ORDERS!G722)</f>
        <v>1</v>
      </c>
      <c r="I722" t="str">
        <f>INDEX(CALC_CUSTOMERS!D:D,MATCH(CALC_ORDERS!G722,CALC_CUSTOMERS!F:F,0))</f>
        <v>The Sweet And Sour Curry Inn</v>
      </c>
      <c r="J722" t="str">
        <f>INDEX(CALC_CUSTOMERS!E:E,MATCH(CALC_ORDERS!G722,CALC_CUSTOMERS!F:F,0))</f>
        <v>GREEN HILL COUNTRY</v>
      </c>
      <c r="K722">
        <f>INDEX(Beer!C:C,MATCH(CALC_ORDERS!C722,Beer!B:B,0))</f>
        <v>0.8</v>
      </c>
      <c r="L722">
        <f t="shared" si="90"/>
        <v>12.8</v>
      </c>
      <c r="M722">
        <f t="shared" si="91"/>
        <v>0</v>
      </c>
      <c r="N722">
        <f t="shared" si="92"/>
        <v>12.8</v>
      </c>
      <c r="O722">
        <f t="shared" si="93"/>
        <v>9</v>
      </c>
      <c r="P722" t="str">
        <f t="shared" si="94"/>
        <v>T3</v>
      </c>
      <c r="Q722" t="str">
        <f t="shared" si="95"/>
        <v>M9</v>
      </c>
    </row>
    <row r="723" spans="1:17" x14ac:dyDescent="0.25">
      <c r="A723" t="str">
        <f>IF(Orders!A723="","",Orders!A723)</f>
        <v>Mme Regnetrudis Puddlefoot</v>
      </c>
      <c r="B723" s="4">
        <f>IF(Orders!B723="","",Orders!B723)</f>
        <v>390333</v>
      </c>
      <c r="C723" t="str">
        <f>IF(Orders!C723="","",Orders!C723)</f>
        <v>Hofmeister Lager</v>
      </c>
      <c r="D723">
        <f>IF(Orders!D723="","",Orders!D723)</f>
        <v>1</v>
      </c>
      <c r="E723" t="str">
        <f>IF(Orders!E723="","",Orders!E723)</f>
        <v/>
      </c>
      <c r="F723" t="str">
        <f t="shared" si="88"/>
        <v>Regnetrudis Puddlefoot</v>
      </c>
      <c r="G723" t="str">
        <f t="shared" si="89"/>
        <v>RegnetrudisPuddlefoot</v>
      </c>
      <c r="H723">
        <f>COUNTIFS(CALC_CUSTOMERS!F:F,CALC_ORDERS!G723)</f>
        <v>1</v>
      </c>
      <c r="I723" t="str">
        <f>INDEX(CALC_CUSTOMERS!D:D,MATCH(CALC_ORDERS!G723,CALC_CUSTOMERS!F:F,0))</f>
        <v>The Vagabond Falcon</v>
      </c>
      <c r="J723" t="str">
        <f>INDEX(CALC_CUSTOMERS!E:E,MATCH(CALC_ORDERS!G723,CALC_CUSTOMERS!F:F,0))</f>
        <v>BRIDGEFIELDS</v>
      </c>
      <c r="K723">
        <f>INDEX(Beer!C:C,MATCH(CALC_ORDERS!C723,Beer!B:B,0))</f>
        <v>1</v>
      </c>
      <c r="L723">
        <f t="shared" si="90"/>
        <v>1</v>
      </c>
      <c r="M723">
        <f t="shared" si="91"/>
        <v>0</v>
      </c>
      <c r="N723">
        <f t="shared" si="92"/>
        <v>1</v>
      </c>
      <c r="O723">
        <f t="shared" si="93"/>
        <v>9</v>
      </c>
      <c r="P723" t="str">
        <f t="shared" si="94"/>
        <v>T3</v>
      </c>
      <c r="Q723" t="str">
        <f t="shared" si="95"/>
        <v>M9</v>
      </c>
    </row>
    <row r="724" spans="1:17" x14ac:dyDescent="0.25">
      <c r="A724" t="str">
        <f>IF(Orders!A724="","",Orders!A724)</f>
        <v>Mme Gundrada Boffin</v>
      </c>
      <c r="B724" s="4">
        <f>IF(Orders!B724="","",Orders!B724)</f>
        <v>390334</v>
      </c>
      <c r="C724" t="str">
        <f>IF(Orders!C724="","",Orders!C724)</f>
        <v>Old Speckled Hen</v>
      </c>
      <c r="D724">
        <f>IF(Orders!D724="","",Orders!D724)</f>
        <v>12</v>
      </c>
      <c r="E724" t="str">
        <f>IF(Orders!E724="","",Orders!E724)</f>
        <v/>
      </c>
      <c r="F724" t="str">
        <f t="shared" si="88"/>
        <v>Gundrada Boffin</v>
      </c>
      <c r="G724" t="str">
        <f t="shared" si="89"/>
        <v>GundradaBoffin</v>
      </c>
      <c r="H724">
        <f>COUNTIFS(CALC_CUSTOMERS!F:F,CALC_ORDERS!G724)</f>
        <v>1</v>
      </c>
      <c r="I724" t="str">
        <f>INDEX(CALC_CUSTOMERS!D:D,MATCH(CALC_ORDERS!G724,CALC_CUSTOMERS!F:F,0))</f>
        <v>The Thundering Spoon Inn</v>
      </c>
      <c r="J724" t="str">
        <f>INDEX(CALC_CUSTOMERS!E:E,MATCH(CALC_ORDERS!G724,CALC_CUSTOMERS!F:F,0))</f>
        <v>BREE</v>
      </c>
      <c r="K724">
        <f>INDEX(Beer!C:C,MATCH(CALC_ORDERS!C724,Beer!B:B,0))</f>
        <v>1.1000000000000001</v>
      </c>
      <c r="L724">
        <f t="shared" si="90"/>
        <v>13.200000000000001</v>
      </c>
      <c r="M724">
        <f t="shared" si="91"/>
        <v>0</v>
      </c>
      <c r="N724">
        <f t="shared" si="92"/>
        <v>13.200000000000001</v>
      </c>
      <c r="O724">
        <f t="shared" si="93"/>
        <v>9</v>
      </c>
      <c r="P724" t="str">
        <f t="shared" si="94"/>
        <v>T3</v>
      </c>
      <c r="Q724" t="str">
        <f t="shared" si="95"/>
        <v>M9</v>
      </c>
    </row>
    <row r="725" spans="1:17" x14ac:dyDescent="0.25">
      <c r="A725" t="str">
        <f>IF(Orders!A725="","",Orders!A725)</f>
        <v>Mlle Esmeralda Goldworthy</v>
      </c>
      <c r="B725" s="4">
        <f>IF(Orders!B725="","",Orders!B725)</f>
        <v>390334</v>
      </c>
      <c r="C725" t="str">
        <f>IF(Orders!C725="","",Orders!C725)</f>
        <v>Boddingtons Bitter</v>
      </c>
      <c r="D725">
        <f>IF(Orders!D725="","",Orders!D725)</f>
        <v>14</v>
      </c>
      <c r="E725" t="str">
        <f>IF(Orders!E725="","",Orders!E725)</f>
        <v/>
      </c>
      <c r="F725" t="str">
        <f t="shared" si="88"/>
        <v>Esmeralda Goldworthy</v>
      </c>
      <c r="G725" t="str">
        <f t="shared" si="89"/>
        <v>EsmeraldaGoldworthy</v>
      </c>
      <c r="H725">
        <f>COUNTIFS(CALC_CUSTOMERS!F:F,CALC_ORDERS!G725)</f>
        <v>1</v>
      </c>
      <c r="I725" t="str">
        <f>INDEX(CALC_CUSTOMERS!D:D,MATCH(CALC_ORDERS!G725,CALC_CUSTOMERS!F:F,0))</f>
        <v>The Quack Banjo Bar</v>
      </c>
      <c r="J725" t="str">
        <f>INDEX(CALC_CUSTOMERS!E:E,MATCH(CALC_ORDERS!G725,CALC_CUSTOMERS!F:F,0))</f>
        <v>HOBBITTON</v>
      </c>
      <c r="K725">
        <f>INDEX(Beer!C:C,MATCH(CALC_ORDERS!C725,Beer!B:B,0))</f>
        <v>0.8</v>
      </c>
      <c r="L725">
        <f t="shared" si="90"/>
        <v>11.200000000000001</v>
      </c>
      <c r="M725">
        <f t="shared" si="91"/>
        <v>0</v>
      </c>
      <c r="N725">
        <f t="shared" si="92"/>
        <v>11.200000000000001</v>
      </c>
      <c r="O725">
        <f t="shared" si="93"/>
        <v>9</v>
      </c>
      <c r="P725" t="str">
        <f t="shared" si="94"/>
        <v>T3</v>
      </c>
      <c r="Q725" t="str">
        <f t="shared" si="95"/>
        <v>M9</v>
      </c>
    </row>
    <row r="726" spans="1:17" x14ac:dyDescent="0.25">
      <c r="A726" t="str">
        <f>IF(Orders!A726="","",Orders!A726)</f>
        <v>Mlle Andrea Banks</v>
      </c>
      <c r="B726" s="4">
        <f>IF(Orders!B726="","",Orders!B726)</f>
        <v>390334</v>
      </c>
      <c r="C726" t="str">
        <f>IF(Orders!C726="","",Orders!C726)</f>
        <v>Tennent's Lager</v>
      </c>
      <c r="D726">
        <f>IF(Orders!D726="","",Orders!D726)</f>
        <v>14</v>
      </c>
      <c r="E726" t="str">
        <f>IF(Orders!E726="","",Orders!E726)</f>
        <v/>
      </c>
      <c r="F726" t="str">
        <f t="shared" si="88"/>
        <v>Andrea Banks</v>
      </c>
      <c r="G726" t="str">
        <f t="shared" si="89"/>
        <v>AndreaBanks</v>
      </c>
      <c r="H726">
        <f>COUNTIFS(CALC_CUSTOMERS!F:F,CALC_ORDERS!G726)</f>
        <v>1</v>
      </c>
      <c r="I726" t="str">
        <f>INDEX(CALC_CUSTOMERS!D:D,MATCH(CALC_ORDERS!G726,CALC_CUSTOMERS!F:F,0))</f>
        <v>The Singing Fox Pub</v>
      </c>
      <c r="J726" t="str">
        <f>INDEX(CALC_CUSTOMERS!E:E,MATCH(CALC_ORDERS!G726,CALC_CUSTOMERS!F:F,0))</f>
        <v>GREENFIELDS</v>
      </c>
      <c r="K726">
        <f>INDEX(Beer!C:C,MATCH(CALC_ORDERS!C726,Beer!B:B,0))</f>
        <v>0.8</v>
      </c>
      <c r="L726">
        <f t="shared" si="90"/>
        <v>11.200000000000001</v>
      </c>
      <c r="M726">
        <f t="shared" si="91"/>
        <v>0</v>
      </c>
      <c r="N726">
        <f t="shared" si="92"/>
        <v>11.200000000000001</v>
      </c>
      <c r="O726">
        <f t="shared" si="93"/>
        <v>9</v>
      </c>
      <c r="P726" t="str">
        <f t="shared" si="94"/>
        <v>T3</v>
      </c>
      <c r="Q726" t="str">
        <f t="shared" si="95"/>
        <v>M9</v>
      </c>
    </row>
    <row r="727" spans="1:17" x14ac:dyDescent="0.25">
      <c r="A727" t="str">
        <f>IF(Orders!A727="","",Orders!A727)</f>
        <v>Mme Alpaïde Galpsi</v>
      </c>
      <c r="B727" s="4">
        <f>IF(Orders!B727="","",Orders!B727)</f>
        <v>390334</v>
      </c>
      <c r="C727" t="str">
        <f>IF(Orders!C727="","",Orders!C727)</f>
        <v>McEwan's</v>
      </c>
      <c r="D727">
        <f>IF(Orders!D727="","",Orders!D727)</f>
        <v>8</v>
      </c>
      <c r="E727" t="str">
        <f>IF(Orders!E727="","",Orders!E727)</f>
        <v/>
      </c>
      <c r="F727" t="str">
        <f t="shared" si="88"/>
        <v>Alpaïde Galpsi</v>
      </c>
      <c r="G727" t="str">
        <f t="shared" si="89"/>
        <v>AlpaideGalpsi</v>
      </c>
      <c r="H727">
        <f>COUNTIFS(CALC_CUSTOMERS!F:F,CALC_ORDERS!G727)</f>
        <v>1</v>
      </c>
      <c r="I727" t="str">
        <f>INDEX(CALC_CUSTOMERS!D:D,MATCH(CALC_ORDERS!G727,CALC_CUSTOMERS!F:F,0))</f>
        <v>The Jealous Elf Bar</v>
      </c>
      <c r="J727" t="str">
        <f>INDEX(CALC_CUSTOMERS!E:E,MATCH(CALC_ORDERS!G727,CALC_CUSTOMERS!F:F,0))</f>
        <v>BRIDGEFIELDS</v>
      </c>
      <c r="K727">
        <f>INDEX(Beer!C:C,MATCH(CALC_ORDERS!C727,Beer!B:B,0))</f>
        <v>1</v>
      </c>
      <c r="L727">
        <f t="shared" si="90"/>
        <v>8</v>
      </c>
      <c r="M727">
        <f t="shared" si="91"/>
        <v>0</v>
      </c>
      <c r="N727">
        <f t="shared" si="92"/>
        <v>8</v>
      </c>
      <c r="O727">
        <f t="shared" si="93"/>
        <v>9</v>
      </c>
      <c r="P727" t="str">
        <f t="shared" si="94"/>
        <v>T3</v>
      </c>
      <c r="Q727" t="str">
        <f t="shared" si="95"/>
        <v>M9</v>
      </c>
    </row>
    <row r="728" spans="1:17" x14ac:dyDescent="0.25">
      <c r="A728" t="str">
        <f>IF(Orders!A728="","",Orders!A728)</f>
        <v>Mr Hartnid Fallohide</v>
      </c>
      <c r="B728" s="4">
        <f>IF(Orders!B728="","",Orders!B728)</f>
        <v>390334</v>
      </c>
      <c r="C728" t="str">
        <f>IF(Orders!C728="","",Orders!C728)</f>
        <v>Newcastle Brown Ale</v>
      </c>
      <c r="D728">
        <f>IF(Orders!D728="","",Orders!D728)</f>
        <v>15</v>
      </c>
      <c r="E728" t="str">
        <f>IF(Orders!E728="","",Orders!E728)</f>
        <v/>
      </c>
      <c r="F728" t="str">
        <f t="shared" si="88"/>
        <v>Hartnid Fallohide</v>
      </c>
      <c r="G728" t="str">
        <f t="shared" si="89"/>
        <v>HartnidFallohide</v>
      </c>
      <c r="H728">
        <f>COUNTIFS(CALC_CUSTOMERS!F:F,CALC_ORDERS!G728)</f>
        <v>1</v>
      </c>
      <c r="I728" t="str">
        <f>INDEX(CALC_CUSTOMERS!D:D,MATCH(CALC_ORDERS!G728,CALC_CUSTOMERS!F:F,0))</f>
        <v>The False Sheep</v>
      </c>
      <c r="J728" t="str">
        <f>INDEX(CALC_CUSTOMERS!E:E,MATCH(CALC_ORDERS!G728,CALC_CUSTOMERS!F:F,0))</f>
        <v>BROKENBORINGS</v>
      </c>
      <c r="K728">
        <f>INDEX(Beer!C:C,MATCH(CALC_ORDERS!C728,Beer!B:B,0))</f>
        <v>1</v>
      </c>
      <c r="L728">
        <f t="shared" si="90"/>
        <v>15</v>
      </c>
      <c r="M728">
        <f t="shared" si="91"/>
        <v>0</v>
      </c>
      <c r="N728">
        <f t="shared" si="92"/>
        <v>15</v>
      </c>
      <c r="O728">
        <f t="shared" si="93"/>
        <v>9</v>
      </c>
      <c r="P728" t="str">
        <f t="shared" si="94"/>
        <v>T3</v>
      </c>
      <c r="Q728" t="str">
        <f t="shared" si="95"/>
        <v>M9</v>
      </c>
    </row>
    <row r="729" spans="1:17" x14ac:dyDescent="0.25">
      <c r="A729" t="str">
        <f>IF(Orders!A729="","",Orders!A729)</f>
        <v>Mme Suri Hornwood</v>
      </c>
      <c r="B729" s="4">
        <f>IF(Orders!B729="","",Orders!B729)</f>
        <v>390335</v>
      </c>
      <c r="C729" t="str">
        <f>IF(Orders!C729="","",Orders!C729)</f>
        <v>Draught Bass</v>
      </c>
      <c r="D729">
        <f>IF(Orders!D729="","",Orders!D729)</f>
        <v>3</v>
      </c>
      <c r="E729" t="str">
        <f>IF(Orders!E729="","",Orders!E729)</f>
        <v/>
      </c>
      <c r="F729" t="str">
        <f t="shared" si="88"/>
        <v>Suri Hornwood</v>
      </c>
      <c r="G729" t="str">
        <f t="shared" si="89"/>
        <v>SuriHornwood</v>
      </c>
      <c r="H729">
        <f>COUNTIFS(CALC_CUSTOMERS!F:F,CALC_ORDERS!G729)</f>
        <v>1</v>
      </c>
      <c r="I729" t="str">
        <f>INDEX(CALC_CUSTOMERS!D:D,MATCH(CALC_ORDERS!G729,CALC_CUSTOMERS!F:F,0))</f>
        <v>The Famous Eagle Tavern</v>
      </c>
      <c r="J729" t="str">
        <f>INDEX(CALC_CUSTOMERS!E:E,MATCH(CALC_ORDERS!G729,CALC_CUSTOMERS!F:F,0))</f>
        <v>THE MARISH</v>
      </c>
      <c r="K729">
        <f>INDEX(Beer!C:C,MATCH(CALC_ORDERS!C729,Beer!B:B,0))</f>
        <v>1.2</v>
      </c>
      <c r="L729">
        <f t="shared" si="90"/>
        <v>3.5999999999999996</v>
      </c>
      <c r="M729">
        <f t="shared" si="91"/>
        <v>0</v>
      </c>
      <c r="N729">
        <f t="shared" si="92"/>
        <v>3.5999999999999996</v>
      </c>
      <c r="O729">
        <f t="shared" si="93"/>
        <v>9</v>
      </c>
      <c r="P729" t="str">
        <f t="shared" si="94"/>
        <v>T3</v>
      </c>
      <c r="Q729" t="str">
        <f t="shared" si="95"/>
        <v>M9</v>
      </c>
    </row>
    <row r="730" spans="1:17" x14ac:dyDescent="0.25">
      <c r="A730" t="str">
        <f>IF(Orders!A730="","",Orders!A730)</f>
        <v>Mme Shanna Banks</v>
      </c>
      <c r="B730" s="4">
        <f>IF(Orders!B730="","",Orders!B730)</f>
        <v>390335</v>
      </c>
      <c r="C730" t="str">
        <f>IF(Orders!C730="","",Orders!C730)</f>
        <v>Draught Bass</v>
      </c>
      <c r="D730">
        <f>IF(Orders!D730="","",Orders!D730)</f>
        <v>19</v>
      </c>
      <c r="E730" t="str">
        <f>IF(Orders!E730="","",Orders!E730)</f>
        <v/>
      </c>
      <c r="F730" t="str">
        <f t="shared" si="88"/>
        <v>Shanna Banks</v>
      </c>
      <c r="G730" t="str">
        <f t="shared" si="89"/>
        <v>ShannaBanks</v>
      </c>
      <c r="H730">
        <f>COUNTIFS(CALC_CUSTOMERS!F:F,CALC_ORDERS!G730)</f>
        <v>1</v>
      </c>
      <c r="I730" t="str">
        <f>INDEX(CALC_CUSTOMERS!D:D,MATCH(CALC_ORDERS!G730,CALC_CUSTOMERS!F:F,0))</f>
        <v>The Closed Heart Tavern</v>
      </c>
      <c r="J730" t="str">
        <f>INDEX(CALC_CUSTOMERS!E:E,MATCH(CALC_ORDERS!G730,CALC_CUSTOMERS!F:F,0))</f>
        <v>LITTLE DELVING</v>
      </c>
      <c r="K730">
        <f>INDEX(Beer!C:C,MATCH(CALC_ORDERS!C730,Beer!B:B,0))</f>
        <v>1.2</v>
      </c>
      <c r="L730">
        <f t="shared" si="90"/>
        <v>22.8</v>
      </c>
      <c r="M730">
        <f t="shared" si="91"/>
        <v>0</v>
      </c>
      <c r="N730">
        <f t="shared" si="92"/>
        <v>22.8</v>
      </c>
      <c r="O730">
        <f t="shared" si="93"/>
        <v>9</v>
      </c>
      <c r="P730" t="str">
        <f t="shared" si="94"/>
        <v>T3</v>
      </c>
      <c r="Q730" t="str">
        <f t="shared" si="95"/>
        <v>M9</v>
      </c>
    </row>
    <row r="731" spans="1:17" x14ac:dyDescent="0.25">
      <c r="A731" t="str">
        <f>IF(Orders!A731="","",Orders!A731)</f>
        <v>Mr Wulfram Puddifoot</v>
      </c>
      <c r="B731" s="4">
        <f>IF(Orders!B731="","",Orders!B731)</f>
        <v>390336</v>
      </c>
      <c r="C731" t="str">
        <f>IF(Orders!C731="","",Orders!C731)</f>
        <v>Tennent's Lager</v>
      </c>
      <c r="D731">
        <f>IF(Orders!D731="","",Orders!D731)</f>
        <v>7</v>
      </c>
      <c r="E731" t="str">
        <f>IF(Orders!E731="","",Orders!E731)</f>
        <v/>
      </c>
      <c r="F731" t="str">
        <f t="shared" si="88"/>
        <v>Wulfram Puddifoot</v>
      </c>
      <c r="G731" t="str">
        <f t="shared" si="89"/>
        <v>WulframPuddifoot</v>
      </c>
      <c r="H731">
        <f>COUNTIFS(CALC_CUSTOMERS!F:F,CALC_ORDERS!G731)</f>
        <v>1</v>
      </c>
      <c r="I731" t="str">
        <f>INDEX(CALC_CUSTOMERS!D:D,MATCH(CALC_ORDERS!G731,CALC_CUSTOMERS!F:F,0))</f>
        <v>The Spiritual Bunny</v>
      </c>
      <c r="J731" t="str">
        <f>INDEX(CALC_CUSTOMERS!E:E,MATCH(CALC_ORDERS!G731,CALC_CUSTOMERS!F:F,0))</f>
        <v>GREEN HILL COUNTRY</v>
      </c>
      <c r="K731">
        <f>INDEX(Beer!C:C,MATCH(CALC_ORDERS!C731,Beer!B:B,0))</f>
        <v>0.8</v>
      </c>
      <c r="L731">
        <f t="shared" si="90"/>
        <v>5.6000000000000005</v>
      </c>
      <c r="M731">
        <f t="shared" si="91"/>
        <v>0</v>
      </c>
      <c r="N731">
        <f t="shared" si="92"/>
        <v>5.6000000000000005</v>
      </c>
      <c r="O731">
        <f t="shared" si="93"/>
        <v>9</v>
      </c>
      <c r="P731" t="str">
        <f t="shared" si="94"/>
        <v>T3</v>
      </c>
      <c r="Q731" t="str">
        <f t="shared" si="95"/>
        <v>M9</v>
      </c>
    </row>
    <row r="732" spans="1:17" x14ac:dyDescent="0.25">
      <c r="A732" t="str">
        <f>IF(Orders!A732="","",Orders!A732)</f>
        <v>Mlle Berthefled Tinyfoot</v>
      </c>
      <c r="B732" s="4">
        <f>IF(Orders!B732="","",Orders!B732)</f>
        <v>390336</v>
      </c>
      <c r="C732" t="str">
        <f>IF(Orders!C732="","",Orders!C732)</f>
        <v>Newcastle Brown Ale</v>
      </c>
      <c r="D732">
        <f>IF(Orders!D732="","",Orders!D732)</f>
        <v>10</v>
      </c>
      <c r="E732" t="str">
        <f>IF(Orders!E732="","",Orders!E732)</f>
        <v/>
      </c>
      <c r="F732" t="str">
        <f t="shared" si="88"/>
        <v>Berthefled Tinyfoot</v>
      </c>
      <c r="G732" t="str">
        <f t="shared" si="89"/>
        <v>BerthefledTinyfoot</v>
      </c>
      <c r="H732">
        <f>COUNTIFS(CALC_CUSTOMERS!F:F,CALC_ORDERS!G732)</f>
        <v>1</v>
      </c>
      <c r="I732" t="str">
        <f>INDEX(CALC_CUSTOMERS!D:D,MATCH(CALC_ORDERS!G732,CALC_CUSTOMERS!F:F,0))</f>
        <v>The Ethereal Bongo Pub</v>
      </c>
      <c r="J732" t="str">
        <f>INDEX(CALC_CUSTOMERS!E:E,MATCH(CALC_ORDERS!G732,CALC_CUSTOMERS!F:F,0))</f>
        <v>LITTLE DELVING</v>
      </c>
      <c r="K732">
        <f>INDEX(Beer!C:C,MATCH(CALC_ORDERS!C732,Beer!B:B,0))</f>
        <v>1</v>
      </c>
      <c r="L732">
        <f t="shared" si="90"/>
        <v>10</v>
      </c>
      <c r="M732">
        <f t="shared" si="91"/>
        <v>0</v>
      </c>
      <c r="N732">
        <f t="shared" si="92"/>
        <v>10</v>
      </c>
      <c r="O732">
        <f t="shared" si="93"/>
        <v>9</v>
      </c>
      <c r="P732" t="str">
        <f t="shared" si="94"/>
        <v>T3</v>
      </c>
      <c r="Q732" t="str">
        <f t="shared" si="95"/>
        <v>M9</v>
      </c>
    </row>
    <row r="733" spans="1:17" x14ac:dyDescent="0.25">
      <c r="A733" t="str">
        <f>IF(Orders!A733="","",Orders!A733)</f>
        <v>Mme Marissa Brown</v>
      </c>
      <c r="B733" s="4">
        <f>IF(Orders!B733="","",Orders!B733)</f>
        <v>390337</v>
      </c>
      <c r="C733" t="str">
        <f>IF(Orders!C733="","",Orders!C733)</f>
        <v>Tennent's Lager</v>
      </c>
      <c r="D733">
        <f>IF(Orders!D733="","",Orders!D733)</f>
        <v>1</v>
      </c>
      <c r="E733" t="str">
        <f>IF(Orders!E733="","",Orders!E733)</f>
        <v/>
      </c>
      <c r="F733" t="str">
        <f t="shared" si="88"/>
        <v>Marissa Brown</v>
      </c>
      <c r="G733" t="str">
        <f t="shared" si="89"/>
        <v>MarissaBrown</v>
      </c>
      <c r="H733">
        <f>COUNTIFS(CALC_CUSTOMERS!F:F,CALC_ORDERS!G733)</f>
        <v>1</v>
      </c>
      <c r="I733" t="str">
        <f>INDEX(CALC_CUSTOMERS!D:D,MATCH(CALC_ORDERS!G733,CALC_CUSTOMERS!F:F,0))</f>
        <v>The Russian Curry Bar</v>
      </c>
      <c r="J733" t="str">
        <f>INDEX(CALC_CUSTOMERS!E:E,MATCH(CALC_ORDERS!G733,CALC_CUSTOMERS!F:F,0))</f>
        <v>BREE</v>
      </c>
      <c r="K733">
        <f>INDEX(Beer!C:C,MATCH(CALC_ORDERS!C733,Beer!B:B,0))</f>
        <v>0.8</v>
      </c>
      <c r="L733">
        <f t="shared" si="90"/>
        <v>0.8</v>
      </c>
      <c r="M733">
        <f t="shared" si="91"/>
        <v>0</v>
      </c>
      <c r="N733">
        <f t="shared" si="92"/>
        <v>0.8</v>
      </c>
      <c r="O733">
        <f t="shared" si="93"/>
        <v>9</v>
      </c>
      <c r="P733" t="str">
        <f t="shared" si="94"/>
        <v>T3</v>
      </c>
      <c r="Q733" t="str">
        <f t="shared" si="95"/>
        <v>M9</v>
      </c>
    </row>
    <row r="734" spans="1:17" x14ac:dyDescent="0.25">
      <c r="A734" t="str">
        <f>IF(Orders!A734="","",Orders!A734)</f>
        <v>Mlle Amy Sandheaver</v>
      </c>
      <c r="B734" s="4">
        <f>IF(Orders!B734="","",Orders!B734)</f>
        <v>390337</v>
      </c>
      <c r="C734" t="str">
        <f>IF(Orders!C734="","",Orders!C734)</f>
        <v>Tennent's Lager</v>
      </c>
      <c r="D734">
        <f>IF(Orders!D734="","",Orders!D734)</f>
        <v>5</v>
      </c>
      <c r="E734" t="str">
        <f>IF(Orders!E734="","",Orders!E734)</f>
        <v/>
      </c>
      <c r="F734" t="str">
        <f t="shared" si="88"/>
        <v>Amy Sandheaver</v>
      </c>
      <c r="G734" t="str">
        <f t="shared" si="89"/>
        <v>AmySandheaver</v>
      </c>
      <c r="H734">
        <f>COUNTIFS(CALC_CUSTOMERS!F:F,CALC_ORDERS!G734)</f>
        <v>1</v>
      </c>
      <c r="I734" t="str">
        <f>INDEX(CALC_CUSTOMERS!D:D,MATCH(CALC_ORDERS!G734,CALC_CUSTOMERS!F:F,0))</f>
        <v>The Tiny Crows Bar</v>
      </c>
      <c r="J734" t="str">
        <f>INDEX(CALC_CUSTOMERS!E:E,MATCH(CALC_ORDERS!G734,CALC_CUSTOMERS!F:F,0))</f>
        <v>TUCKBOROUGH</v>
      </c>
      <c r="K734">
        <f>INDEX(Beer!C:C,MATCH(CALC_ORDERS!C734,Beer!B:B,0))</f>
        <v>0.8</v>
      </c>
      <c r="L734">
        <f t="shared" si="90"/>
        <v>4</v>
      </c>
      <c r="M734">
        <f t="shared" si="91"/>
        <v>0</v>
      </c>
      <c r="N734">
        <f t="shared" si="92"/>
        <v>4</v>
      </c>
      <c r="O734">
        <f t="shared" si="93"/>
        <v>9</v>
      </c>
      <c r="P734" t="str">
        <f t="shared" si="94"/>
        <v>T3</v>
      </c>
      <c r="Q734" t="str">
        <f t="shared" si="95"/>
        <v>M9</v>
      </c>
    </row>
    <row r="735" spans="1:17" x14ac:dyDescent="0.25">
      <c r="A735" t="str">
        <f>IF(Orders!A735="","",Orders!A735)</f>
        <v>Mr Cheldric Brandybuck</v>
      </c>
      <c r="B735" s="4">
        <f>IF(Orders!B735="","",Orders!B735)</f>
        <v>390337</v>
      </c>
      <c r="C735" t="str">
        <f>IF(Orders!C735="","",Orders!C735)</f>
        <v>Foster's Lager</v>
      </c>
      <c r="D735">
        <f>IF(Orders!D735="","",Orders!D735)</f>
        <v>14</v>
      </c>
      <c r="E735" t="str">
        <f>IF(Orders!E735="","",Orders!E735)</f>
        <v/>
      </c>
      <c r="F735" t="str">
        <f t="shared" si="88"/>
        <v>Cheldric Brandybuck</v>
      </c>
      <c r="G735" t="str">
        <f t="shared" si="89"/>
        <v>CheldricBrandybuck</v>
      </c>
      <c r="H735">
        <f>COUNTIFS(CALC_CUSTOMERS!F:F,CALC_ORDERS!G735)</f>
        <v>1</v>
      </c>
      <c r="I735" t="str">
        <f>INDEX(CALC_CUSTOMERS!D:D,MATCH(CALC_ORDERS!G735,CALC_CUSTOMERS!F:F,0))</f>
        <v>The Scary Saxophone Bar</v>
      </c>
      <c r="J735" t="str">
        <f>INDEX(CALC_CUSTOMERS!E:E,MATCH(CALC_ORDERS!G735,CALC_CUSTOMERS!F:F,0))</f>
        <v>THE HILL</v>
      </c>
      <c r="K735">
        <f>INDEX(Beer!C:C,MATCH(CALC_ORDERS!C735,Beer!B:B,0))</f>
        <v>0.7</v>
      </c>
      <c r="L735">
        <f t="shared" si="90"/>
        <v>9.7999999999999989</v>
      </c>
      <c r="M735">
        <f t="shared" si="91"/>
        <v>0</v>
      </c>
      <c r="N735">
        <f t="shared" si="92"/>
        <v>9.7999999999999989</v>
      </c>
      <c r="O735">
        <f t="shared" si="93"/>
        <v>9</v>
      </c>
      <c r="P735" t="str">
        <f t="shared" si="94"/>
        <v>T3</v>
      </c>
      <c r="Q735" t="str">
        <f t="shared" si="95"/>
        <v>M9</v>
      </c>
    </row>
    <row r="736" spans="1:17" x14ac:dyDescent="0.25">
      <c r="A736" t="str">
        <f>IF(Orders!A736="","",Orders!A736)</f>
        <v>Mme Brunhilda Grubb</v>
      </c>
      <c r="B736" s="4">
        <f>IF(Orders!B736="","",Orders!B736)</f>
        <v>390338</v>
      </c>
      <c r="C736" t="str">
        <f>IF(Orders!C736="","",Orders!C736)</f>
        <v>Tennent's Super</v>
      </c>
      <c r="D736">
        <f>IF(Orders!D736="","",Orders!D736)</f>
        <v>18</v>
      </c>
      <c r="E736">
        <f>IF(Orders!E736="","",Orders!E736)</f>
        <v>0.12</v>
      </c>
      <c r="F736" t="str">
        <f t="shared" si="88"/>
        <v>Brunhilda Grubb</v>
      </c>
      <c r="G736" t="str">
        <f t="shared" si="89"/>
        <v>BrunhildaGrubb</v>
      </c>
      <c r="H736">
        <f>COUNTIFS(CALC_CUSTOMERS!F:F,CALC_ORDERS!G736)</f>
        <v>1</v>
      </c>
      <c r="I736" t="str">
        <f>INDEX(CALC_CUSTOMERS!D:D,MATCH(CALC_ORDERS!G736,CALC_CUSTOMERS!F:F,0))</f>
        <v>The Orange Gauntlet Pub</v>
      </c>
      <c r="J736" t="str">
        <f>INDEX(CALC_CUSTOMERS!E:E,MATCH(CALC_ORDERS!G736,CALC_CUSTOMERS!F:F,0))</f>
        <v>HOBBITTON</v>
      </c>
      <c r="K736">
        <f>INDEX(Beer!C:C,MATCH(CALC_ORDERS!C736,Beer!B:B,0))</f>
        <v>0.9</v>
      </c>
      <c r="L736">
        <f t="shared" si="90"/>
        <v>16.2</v>
      </c>
      <c r="M736">
        <f t="shared" si="91"/>
        <v>1.944</v>
      </c>
      <c r="N736">
        <f t="shared" si="92"/>
        <v>14.256</v>
      </c>
      <c r="O736">
        <f t="shared" si="93"/>
        <v>9</v>
      </c>
      <c r="P736" t="str">
        <f t="shared" si="94"/>
        <v>T3</v>
      </c>
      <c r="Q736" t="str">
        <f t="shared" si="95"/>
        <v>M9</v>
      </c>
    </row>
    <row r="737" spans="1:17" x14ac:dyDescent="0.25">
      <c r="A737" t="str">
        <f>IF(Orders!A737="","",Orders!A737)</f>
        <v>Mme Cornelia Leafwalker</v>
      </c>
      <c r="B737" s="4">
        <f>IF(Orders!B737="","",Orders!B737)</f>
        <v>390338</v>
      </c>
      <c r="C737" t="str">
        <f>IF(Orders!C737="","",Orders!C737)</f>
        <v>McEwan's</v>
      </c>
      <c r="D737">
        <f>IF(Orders!D737="","",Orders!D737)</f>
        <v>8</v>
      </c>
      <c r="E737" t="str">
        <f>IF(Orders!E737="","",Orders!E737)</f>
        <v/>
      </c>
      <c r="F737" t="str">
        <f t="shared" si="88"/>
        <v>Cornelia Leafwalker</v>
      </c>
      <c r="G737" t="str">
        <f t="shared" si="89"/>
        <v>CorneliaLeafwalker</v>
      </c>
      <c r="H737">
        <f>COUNTIFS(CALC_CUSTOMERS!F:F,CALC_ORDERS!G737)</f>
        <v>1</v>
      </c>
      <c r="I737" t="str">
        <f>INDEX(CALC_CUSTOMERS!D:D,MATCH(CALC_ORDERS!G737,CALC_CUSTOMERS!F:F,0))</f>
        <v>The Drunken Gorilla Pub</v>
      </c>
      <c r="J737" t="str">
        <f>INDEX(CALC_CUSTOMERS!E:E,MATCH(CALC_ORDERS!G737,CALC_CUSTOMERS!F:F,0))</f>
        <v>GREENFIELDS</v>
      </c>
      <c r="K737">
        <f>INDEX(Beer!C:C,MATCH(CALC_ORDERS!C737,Beer!B:B,0))</f>
        <v>1</v>
      </c>
      <c r="L737">
        <f t="shared" si="90"/>
        <v>8</v>
      </c>
      <c r="M737">
        <f t="shared" si="91"/>
        <v>0</v>
      </c>
      <c r="N737">
        <f t="shared" si="92"/>
        <v>8</v>
      </c>
      <c r="O737">
        <f t="shared" si="93"/>
        <v>9</v>
      </c>
      <c r="P737" t="str">
        <f t="shared" si="94"/>
        <v>T3</v>
      </c>
      <c r="Q737" t="str">
        <f t="shared" si="95"/>
        <v>M9</v>
      </c>
    </row>
    <row r="738" spans="1:17" x14ac:dyDescent="0.25">
      <c r="A738" t="str">
        <f>IF(Orders!A738="","",Orders!A738)</f>
        <v>Mr Ebregisel Hornwood</v>
      </c>
      <c r="B738" s="4">
        <f>IF(Orders!B738="","",Orders!B738)</f>
        <v>390338</v>
      </c>
      <c r="C738" t="str">
        <f>IF(Orders!C738="","",Orders!C738)</f>
        <v>Hofmeister Lager</v>
      </c>
      <c r="D738">
        <f>IF(Orders!D738="","",Orders!D738)</f>
        <v>1</v>
      </c>
      <c r="E738" t="str">
        <f>IF(Orders!E738="","",Orders!E738)</f>
        <v/>
      </c>
      <c r="F738" t="str">
        <f t="shared" si="88"/>
        <v>Ebregisel Hornwood</v>
      </c>
      <c r="G738" t="str">
        <f t="shared" si="89"/>
        <v>EbregiselHornwood</v>
      </c>
      <c r="H738">
        <f>COUNTIFS(CALC_CUSTOMERS!F:F,CALC_ORDERS!G738)</f>
        <v>1</v>
      </c>
      <c r="I738" t="str">
        <f>INDEX(CALC_CUSTOMERS!D:D,MATCH(CALC_ORDERS!G738,CALC_CUSTOMERS!F:F,0))</f>
        <v>The Embarrassed Swallow Bar</v>
      </c>
      <c r="J738" t="str">
        <f>INDEX(CALC_CUSTOMERS!E:E,MATCH(CALC_ORDERS!G738,CALC_CUSTOMERS!F:F,0))</f>
        <v>GREENFIELDS</v>
      </c>
      <c r="K738">
        <f>INDEX(Beer!C:C,MATCH(CALC_ORDERS!C738,Beer!B:B,0))</f>
        <v>1</v>
      </c>
      <c r="L738">
        <f t="shared" si="90"/>
        <v>1</v>
      </c>
      <c r="M738">
        <f t="shared" si="91"/>
        <v>0</v>
      </c>
      <c r="N738">
        <f t="shared" si="92"/>
        <v>1</v>
      </c>
      <c r="O738">
        <f t="shared" si="93"/>
        <v>9</v>
      </c>
      <c r="P738" t="str">
        <f t="shared" si="94"/>
        <v>T3</v>
      </c>
      <c r="Q738" t="str">
        <f t="shared" si="95"/>
        <v>M9</v>
      </c>
    </row>
    <row r="739" spans="1:17" x14ac:dyDescent="0.25">
      <c r="A739" t="str">
        <f>IF(Orders!A739="","",Orders!A739)</f>
        <v>Mr Alberic Labingi</v>
      </c>
      <c r="B739" s="4">
        <f>IF(Orders!B739="","",Orders!B739)</f>
        <v>390338</v>
      </c>
      <c r="C739" t="str">
        <f>IF(Orders!C739="","",Orders!C739)</f>
        <v>Boddingtons Bitter</v>
      </c>
      <c r="D739">
        <f>IF(Orders!D739="","",Orders!D739)</f>
        <v>17</v>
      </c>
      <c r="E739" t="str">
        <f>IF(Orders!E739="","",Orders!E739)</f>
        <v/>
      </c>
      <c r="F739" t="str">
        <f t="shared" si="88"/>
        <v>Alberic Labingi</v>
      </c>
      <c r="G739" t="str">
        <f t="shared" si="89"/>
        <v>AlbericLabingi</v>
      </c>
      <c r="H739">
        <f>COUNTIFS(CALC_CUSTOMERS!F:F,CALC_ORDERS!G739)</f>
        <v>1</v>
      </c>
      <c r="I739" t="str">
        <f>INDEX(CALC_CUSTOMERS!D:D,MATCH(CALC_ORDERS!G739,CALC_CUSTOMERS!F:F,0))</f>
        <v>The Next Best Emu Inn</v>
      </c>
      <c r="J739" t="str">
        <f>INDEX(CALC_CUSTOMERS!E:E,MATCH(CALC_ORDERS!G739,CALC_CUSTOMERS!F:F,0))</f>
        <v>SHIRE HOMESTEADS</v>
      </c>
      <c r="K739">
        <f>INDEX(Beer!C:C,MATCH(CALC_ORDERS!C739,Beer!B:B,0))</f>
        <v>0.8</v>
      </c>
      <c r="L739">
        <f t="shared" si="90"/>
        <v>13.600000000000001</v>
      </c>
      <c r="M739">
        <f t="shared" si="91"/>
        <v>0</v>
      </c>
      <c r="N739">
        <f t="shared" si="92"/>
        <v>13.600000000000001</v>
      </c>
      <c r="O739">
        <f t="shared" si="93"/>
        <v>9</v>
      </c>
      <c r="P739" t="str">
        <f t="shared" si="94"/>
        <v>T3</v>
      </c>
      <c r="Q739" t="str">
        <f t="shared" si="95"/>
        <v>M9</v>
      </c>
    </row>
    <row r="740" spans="1:17" x14ac:dyDescent="0.25">
      <c r="A740" t="str">
        <f>IF(Orders!A740="","",Orders!A740)</f>
        <v>Mme Cheyenne Bophin</v>
      </c>
      <c r="B740" s="4">
        <f>IF(Orders!B740="","",Orders!B740)</f>
        <v>390338</v>
      </c>
      <c r="C740" t="str">
        <f>IF(Orders!C740="","",Orders!C740)</f>
        <v>Foster's Lager</v>
      </c>
      <c r="D740">
        <f>IF(Orders!D740="","",Orders!D740)</f>
        <v>11</v>
      </c>
      <c r="E740" t="str">
        <f>IF(Orders!E740="","",Orders!E740)</f>
        <v/>
      </c>
      <c r="F740" t="str">
        <f t="shared" si="88"/>
        <v>Cheyenne Bophin</v>
      </c>
      <c r="G740" t="str">
        <f t="shared" si="89"/>
        <v>CheyenneBophin</v>
      </c>
      <c r="H740">
        <f>COUNTIFS(CALC_CUSTOMERS!F:F,CALC_ORDERS!G740)</f>
        <v>1</v>
      </c>
      <c r="I740" t="str">
        <f>INDEX(CALC_CUSTOMERS!D:D,MATCH(CALC_ORDERS!G740,CALC_CUSTOMERS!F:F,0))</f>
        <v>The Obnoxious Bassoon Bar</v>
      </c>
      <c r="J740" t="str">
        <f>INDEX(CALC_CUSTOMERS!E:E,MATCH(CALC_ORDERS!G740,CALC_CUSTOMERS!F:F,0))</f>
        <v>BROKENBORINGS</v>
      </c>
      <c r="K740">
        <f>INDEX(Beer!C:C,MATCH(CALC_ORDERS!C740,Beer!B:B,0))</f>
        <v>0.7</v>
      </c>
      <c r="L740">
        <f t="shared" si="90"/>
        <v>7.6999999999999993</v>
      </c>
      <c r="M740">
        <f t="shared" si="91"/>
        <v>0</v>
      </c>
      <c r="N740">
        <f t="shared" si="92"/>
        <v>7.6999999999999993</v>
      </c>
      <c r="O740">
        <f t="shared" si="93"/>
        <v>9</v>
      </c>
      <c r="P740" t="str">
        <f t="shared" si="94"/>
        <v>T3</v>
      </c>
      <c r="Q740" t="str">
        <f t="shared" si="95"/>
        <v>M9</v>
      </c>
    </row>
    <row r="741" spans="1:17" x14ac:dyDescent="0.25">
      <c r="A741" t="str">
        <f>IF(Orders!A741="","",Orders!A741)</f>
        <v>Mr Odo Proudfoot</v>
      </c>
      <c r="B741" s="4">
        <f>IF(Orders!B741="","",Orders!B741)</f>
        <v>390338</v>
      </c>
      <c r="C741" t="str">
        <f>IF(Orders!C741="","",Orders!C741)</f>
        <v>Hofmeister Lager</v>
      </c>
      <c r="D741">
        <f>IF(Orders!D741="","",Orders!D741)</f>
        <v>4</v>
      </c>
      <c r="E741" t="str">
        <f>IF(Orders!E741="","",Orders!E741)</f>
        <v/>
      </c>
      <c r="F741" t="str">
        <f t="shared" si="88"/>
        <v>Odo Proudfoot</v>
      </c>
      <c r="G741" t="str">
        <f t="shared" si="89"/>
        <v>OdoProudfoot</v>
      </c>
      <c r="H741">
        <f>COUNTIFS(CALC_CUSTOMERS!F:F,CALC_ORDERS!G741)</f>
        <v>1</v>
      </c>
      <c r="I741" t="str">
        <f>INDEX(CALC_CUSTOMERS!D:D,MATCH(CALC_ORDERS!G741,CALC_CUSTOMERS!F:F,0))</f>
        <v>The Fine Toad Pub</v>
      </c>
      <c r="J741" t="str">
        <f>INDEX(CALC_CUSTOMERS!E:E,MATCH(CALC_ORDERS!G741,CALC_CUSTOMERS!F:F,0))</f>
        <v>GREENFIELDS</v>
      </c>
      <c r="K741">
        <f>INDEX(Beer!C:C,MATCH(CALC_ORDERS!C741,Beer!B:B,0))</f>
        <v>1</v>
      </c>
      <c r="L741">
        <f t="shared" si="90"/>
        <v>4</v>
      </c>
      <c r="M741">
        <f t="shared" si="91"/>
        <v>0</v>
      </c>
      <c r="N741">
        <f t="shared" si="92"/>
        <v>4</v>
      </c>
      <c r="O741">
        <f t="shared" si="93"/>
        <v>9</v>
      </c>
      <c r="P741" t="str">
        <f t="shared" si="94"/>
        <v>T3</v>
      </c>
      <c r="Q741" t="str">
        <f t="shared" si="95"/>
        <v>M9</v>
      </c>
    </row>
    <row r="742" spans="1:17" x14ac:dyDescent="0.25">
      <c r="A742" t="str">
        <f>IF(Orders!A742="","",Orders!A742)</f>
        <v>Mlle Cheryl Knotwise</v>
      </c>
      <c r="B742" s="4">
        <f>IF(Orders!B742="","",Orders!B742)</f>
        <v>390338</v>
      </c>
      <c r="C742" t="str">
        <f>IF(Orders!C742="","",Orders!C742)</f>
        <v>McEwan's</v>
      </c>
      <c r="D742">
        <f>IF(Orders!D742="","",Orders!D742)</f>
        <v>2</v>
      </c>
      <c r="E742" t="str">
        <f>IF(Orders!E742="","",Orders!E742)</f>
        <v/>
      </c>
      <c r="F742" t="str">
        <f t="shared" si="88"/>
        <v>Cheryl Knotwise</v>
      </c>
      <c r="G742" t="str">
        <f t="shared" si="89"/>
        <v>CherylKnotwise</v>
      </c>
      <c r="H742">
        <f>COUNTIFS(CALC_CUSTOMERS!F:F,CALC_ORDERS!G742)</f>
        <v>1</v>
      </c>
      <c r="I742" t="str">
        <f>INDEX(CALC_CUSTOMERS!D:D,MATCH(CALC_ORDERS!G742,CALC_CUSTOMERS!F:F,0))</f>
        <v>The Excited Glass Tavern</v>
      </c>
      <c r="J742" t="str">
        <f>INDEX(CALC_CUSTOMERS!E:E,MATCH(CALC_ORDERS!G742,CALC_CUSTOMERS!F:F,0))</f>
        <v>BUCKLAND</v>
      </c>
      <c r="K742">
        <f>INDEX(Beer!C:C,MATCH(CALC_ORDERS!C742,Beer!B:B,0))</f>
        <v>1</v>
      </c>
      <c r="L742">
        <f t="shared" si="90"/>
        <v>2</v>
      </c>
      <c r="M742">
        <f t="shared" si="91"/>
        <v>0</v>
      </c>
      <c r="N742">
        <f t="shared" si="92"/>
        <v>2</v>
      </c>
      <c r="O742">
        <f t="shared" si="93"/>
        <v>9</v>
      </c>
      <c r="P742" t="str">
        <f t="shared" si="94"/>
        <v>T3</v>
      </c>
      <c r="Q742" t="str">
        <f t="shared" si="95"/>
        <v>M9</v>
      </c>
    </row>
    <row r="743" spans="1:17" x14ac:dyDescent="0.25">
      <c r="A743" t="str">
        <f>IF(Orders!A743="","",Orders!A743)</f>
        <v>Mme Delaney Whitfoot</v>
      </c>
      <c r="B743" s="4">
        <f>IF(Orders!B743="","",Orders!B743)</f>
        <v>390339</v>
      </c>
      <c r="C743" t="str">
        <f>IF(Orders!C743="","",Orders!C743)</f>
        <v>Draught Bass</v>
      </c>
      <c r="D743">
        <f>IF(Orders!D743="","",Orders!D743)</f>
        <v>7</v>
      </c>
      <c r="E743" t="str">
        <f>IF(Orders!E743="","",Orders!E743)</f>
        <v/>
      </c>
      <c r="F743" t="str">
        <f t="shared" si="88"/>
        <v>Delaney Whitfoot</v>
      </c>
      <c r="G743" t="str">
        <f t="shared" si="89"/>
        <v>DelaneyWhitfoot</v>
      </c>
      <c r="H743">
        <f>COUNTIFS(CALC_CUSTOMERS!F:F,CALC_ORDERS!G743)</f>
        <v>1</v>
      </c>
      <c r="I743" t="str">
        <f>INDEX(CALC_CUSTOMERS!D:D,MATCH(CALC_ORDERS!G743,CALC_CUSTOMERS!F:F,0))</f>
        <v>Ye Olde Bow Pub</v>
      </c>
      <c r="J743" t="str">
        <f>INDEX(CALC_CUSTOMERS!E:E,MATCH(CALC_ORDERS!G743,CALC_CUSTOMERS!F:F,0))</f>
        <v>GREENFIELDS</v>
      </c>
      <c r="K743">
        <f>INDEX(Beer!C:C,MATCH(CALC_ORDERS!C743,Beer!B:B,0))</f>
        <v>1.2</v>
      </c>
      <c r="L743">
        <f t="shared" si="90"/>
        <v>8.4</v>
      </c>
      <c r="M743">
        <f t="shared" si="91"/>
        <v>0</v>
      </c>
      <c r="N743">
        <f t="shared" si="92"/>
        <v>8.4</v>
      </c>
      <c r="O743">
        <f t="shared" si="93"/>
        <v>9</v>
      </c>
      <c r="P743" t="str">
        <f t="shared" si="94"/>
        <v>T3</v>
      </c>
      <c r="Q743" t="str">
        <f t="shared" si="95"/>
        <v>M9</v>
      </c>
    </row>
    <row r="744" spans="1:17" x14ac:dyDescent="0.25">
      <c r="A744" t="str">
        <f>IF(Orders!A744="","",Orders!A744)</f>
        <v>Mme Alyssa Boulderhill</v>
      </c>
      <c r="B744" s="4">
        <f>IF(Orders!B744="","",Orders!B744)</f>
        <v>390339</v>
      </c>
      <c r="C744" t="str">
        <f>IF(Orders!C744="","",Orders!C744)</f>
        <v>Hofmeister Lager</v>
      </c>
      <c r="D744">
        <f>IF(Orders!D744="","",Orders!D744)</f>
        <v>10</v>
      </c>
      <c r="E744" t="str">
        <f>IF(Orders!E744="","",Orders!E744)</f>
        <v/>
      </c>
      <c r="F744" t="str">
        <f t="shared" si="88"/>
        <v>Alyssa Boulderhill</v>
      </c>
      <c r="G744" t="str">
        <f t="shared" si="89"/>
        <v>AlyssaBoulderhill</v>
      </c>
      <c r="H744">
        <f>COUNTIFS(CALC_CUSTOMERS!F:F,CALC_ORDERS!G744)</f>
        <v>1</v>
      </c>
      <c r="I744" t="str">
        <f>INDEX(CALC_CUSTOMERS!D:D,MATCH(CALC_ORDERS!G744,CALC_CUSTOMERS!F:F,0))</f>
        <v>The Long Stick</v>
      </c>
      <c r="J744" t="str">
        <f>INDEX(CALC_CUSTOMERS!E:E,MATCH(CALC_ORDERS!G744,CALC_CUSTOMERS!F:F,0))</f>
        <v>STOCK</v>
      </c>
      <c r="K744">
        <f>INDEX(Beer!C:C,MATCH(CALC_ORDERS!C744,Beer!B:B,0))</f>
        <v>1</v>
      </c>
      <c r="L744">
        <f t="shared" si="90"/>
        <v>10</v>
      </c>
      <c r="M744">
        <f t="shared" si="91"/>
        <v>0</v>
      </c>
      <c r="N744">
        <f t="shared" si="92"/>
        <v>10</v>
      </c>
      <c r="O744">
        <f t="shared" si="93"/>
        <v>9</v>
      </c>
      <c r="P744" t="str">
        <f t="shared" si="94"/>
        <v>T3</v>
      </c>
      <c r="Q744" t="str">
        <f t="shared" si="95"/>
        <v>M9</v>
      </c>
    </row>
    <row r="745" spans="1:17" x14ac:dyDescent="0.25">
      <c r="A745" t="str">
        <f>IF(Orders!A745="","",Orders!A745)</f>
        <v>Mr Brice Grubb</v>
      </c>
      <c r="B745" s="4">
        <f>IF(Orders!B745="","",Orders!B745)</f>
        <v>390339</v>
      </c>
      <c r="C745" t="str">
        <f>IF(Orders!C745="","",Orders!C745)</f>
        <v>McEwan's</v>
      </c>
      <c r="D745">
        <f>IF(Orders!D745="","",Orders!D745)</f>
        <v>18</v>
      </c>
      <c r="E745" t="str">
        <f>IF(Orders!E745="","",Orders!E745)</f>
        <v/>
      </c>
      <c r="F745" t="str">
        <f t="shared" si="88"/>
        <v>Brice Grubb</v>
      </c>
      <c r="G745" t="str">
        <f t="shared" si="89"/>
        <v>BriceGrubb</v>
      </c>
      <c r="H745">
        <f>COUNTIFS(CALC_CUSTOMERS!F:F,CALC_ORDERS!G745)</f>
        <v>1</v>
      </c>
      <c r="I745" t="str">
        <f>INDEX(CALC_CUSTOMERS!D:D,MATCH(CALC_ORDERS!G745,CALC_CUSTOMERS!F:F,0))</f>
        <v>The Fascinating Snow Inn</v>
      </c>
      <c r="J745" t="str">
        <f>INDEX(CALC_CUSTOMERS!E:E,MATCH(CALC_ORDERS!G745,CALC_CUSTOMERS!F:F,0))</f>
        <v>LITTLE DELVING</v>
      </c>
      <c r="K745">
        <f>INDEX(Beer!C:C,MATCH(CALC_ORDERS!C745,Beer!B:B,0))</f>
        <v>1</v>
      </c>
      <c r="L745">
        <f t="shared" si="90"/>
        <v>18</v>
      </c>
      <c r="M745">
        <f t="shared" si="91"/>
        <v>0</v>
      </c>
      <c r="N745">
        <f t="shared" si="92"/>
        <v>18</v>
      </c>
      <c r="O745">
        <f t="shared" si="93"/>
        <v>9</v>
      </c>
      <c r="P745" t="str">
        <f t="shared" si="94"/>
        <v>T3</v>
      </c>
      <c r="Q745" t="str">
        <f t="shared" si="95"/>
        <v>M9</v>
      </c>
    </row>
    <row r="746" spans="1:17" x14ac:dyDescent="0.25">
      <c r="A746" t="str">
        <f>IF(Orders!A746="","",Orders!A746)</f>
        <v>Mlle Gunza Silentfoot</v>
      </c>
      <c r="B746" s="4">
        <f>IF(Orders!B746="","",Orders!B746)</f>
        <v>390339</v>
      </c>
      <c r="C746" t="str">
        <f>IF(Orders!C746="","",Orders!C746)</f>
        <v>Tennent's Super</v>
      </c>
      <c r="D746">
        <f>IF(Orders!D746="","",Orders!D746)</f>
        <v>18</v>
      </c>
      <c r="E746" t="str">
        <f>IF(Orders!E746="","",Orders!E746)</f>
        <v/>
      </c>
      <c r="F746" t="str">
        <f t="shared" si="88"/>
        <v>Gunza Silentfoot</v>
      </c>
      <c r="G746" t="str">
        <f t="shared" si="89"/>
        <v>GunzaSilentfoot</v>
      </c>
      <c r="H746">
        <f>COUNTIFS(CALC_CUSTOMERS!F:F,CALC_ORDERS!G746)</f>
        <v>1</v>
      </c>
      <c r="I746" t="str">
        <f>INDEX(CALC_CUSTOMERS!D:D,MATCH(CALC_ORDERS!G746,CALC_CUSTOMERS!F:F,0))</f>
        <v>The Whimsical Baker Inn</v>
      </c>
      <c r="J746" t="str">
        <f>INDEX(CALC_CUSTOMERS!E:E,MATCH(CALC_ORDERS!G746,CALC_CUSTOMERS!F:F,0))</f>
        <v>BROKENBORINGS</v>
      </c>
      <c r="K746">
        <f>INDEX(Beer!C:C,MATCH(CALC_ORDERS!C746,Beer!B:B,0))</f>
        <v>0.9</v>
      </c>
      <c r="L746">
        <f t="shared" si="90"/>
        <v>16.2</v>
      </c>
      <c r="M746">
        <f t="shared" si="91"/>
        <v>0</v>
      </c>
      <c r="N746">
        <f t="shared" si="92"/>
        <v>16.2</v>
      </c>
      <c r="O746">
        <f t="shared" si="93"/>
        <v>9</v>
      </c>
      <c r="P746" t="str">
        <f t="shared" si="94"/>
        <v>T3</v>
      </c>
      <c r="Q746" t="str">
        <f t="shared" si="95"/>
        <v>M9</v>
      </c>
    </row>
    <row r="747" spans="1:17" x14ac:dyDescent="0.25">
      <c r="A747" t="str">
        <f>IF(Orders!A747="","",Orders!A747)</f>
        <v>Mr Syagrius North-took</v>
      </c>
      <c r="B747" s="4">
        <f>IF(Orders!B747="","",Orders!B747)</f>
        <v>390339</v>
      </c>
      <c r="C747" t="str">
        <f>IF(Orders!C747="","",Orders!C747)</f>
        <v>McEwan's</v>
      </c>
      <c r="D747">
        <f>IF(Orders!D747="","",Orders!D747)</f>
        <v>3</v>
      </c>
      <c r="E747" t="str">
        <f>IF(Orders!E747="","",Orders!E747)</f>
        <v/>
      </c>
      <c r="F747" t="str">
        <f t="shared" si="88"/>
        <v>Syagrius North-took</v>
      </c>
      <c r="G747" t="str">
        <f t="shared" si="89"/>
        <v>SyagriusNorthtook</v>
      </c>
      <c r="H747">
        <f>COUNTIFS(CALC_CUSTOMERS!F:F,CALC_ORDERS!G747)</f>
        <v>1</v>
      </c>
      <c r="I747" t="str">
        <f>INDEX(CALC_CUSTOMERS!D:D,MATCH(CALC_ORDERS!G747,CALC_CUSTOMERS!F:F,0))</f>
        <v>The Dry Peon Bar</v>
      </c>
      <c r="J747" t="str">
        <f>INDEX(CALC_CUSTOMERS!E:E,MATCH(CALC_ORDERS!G747,CALC_CUSTOMERS!F:F,0))</f>
        <v>GREENFIELDS</v>
      </c>
      <c r="K747">
        <f>INDEX(Beer!C:C,MATCH(CALC_ORDERS!C747,Beer!B:B,0))</f>
        <v>1</v>
      </c>
      <c r="L747">
        <f t="shared" si="90"/>
        <v>3</v>
      </c>
      <c r="M747">
        <f t="shared" si="91"/>
        <v>0</v>
      </c>
      <c r="N747">
        <f t="shared" si="92"/>
        <v>3</v>
      </c>
      <c r="O747">
        <f t="shared" si="93"/>
        <v>9</v>
      </c>
      <c r="P747" t="str">
        <f t="shared" si="94"/>
        <v>T3</v>
      </c>
      <c r="Q747" t="str">
        <f t="shared" si="95"/>
        <v>M9</v>
      </c>
    </row>
    <row r="748" spans="1:17" x14ac:dyDescent="0.25">
      <c r="A748" t="str">
        <f>IF(Orders!A748="","",Orders!A748)</f>
        <v>Mr Flambard Oakbottom</v>
      </c>
      <c r="B748" s="4">
        <f>IF(Orders!B748="","",Orders!B748)</f>
        <v>390340</v>
      </c>
      <c r="C748" t="str">
        <f>IF(Orders!C748="","",Orders!C748)</f>
        <v>Foster's Lager</v>
      </c>
      <c r="D748">
        <f>IF(Orders!D748="","",Orders!D748)</f>
        <v>11</v>
      </c>
      <c r="E748" t="str">
        <f>IF(Orders!E748="","",Orders!E748)</f>
        <v/>
      </c>
      <c r="F748" t="str">
        <f t="shared" si="88"/>
        <v>Flambard Oakbottom</v>
      </c>
      <c r="G748" t="str">
        <f t="shared" si="89"/>
        <v>FlambardOakbottom</v>
      </c>
      <c r="H748">
        <f>COUNTIFS(CALC_CUSTOMERS!F:F,CALC_ORDERS!G748)</f>
        <v>1</v>
      </c>
      <c r="I748" t="str">
        <f>INDEX(CALC_CUSTOMERS!D:D,MATCH(CALC_ORDERS!G748,CALC_CUSTOMERS!F:F,0))</f>
        <v>The Whimsical Ship Inn</v>
      </c>
      <c r="J748" t="str">
        <f>INDEX(CALC_CUSTOMERS!E:E,MATCH(CALC_ORDERS!G748,CALC_CUSTOMERS!F:F,0))</f>
        <v>GREENFIELDS</v>
      </c>
      <c r="K748">
        <f>INDEX(Beer!C:C,MATCH(CALC_ORDERS!C748,Beer!B:B,0))</f>
        <v>0.7</v>
      </c>
      <c r="L748">
        <f t="shared" si="90"/>
        <v>7.6999999999999993</v>
      </c>
      <c r="M748">
        <f t="shared" si="91"/>
        <v>0</v>
      </c>
      <c r="N748">
        <f t="shared" si="92"/>
        <v>7.6999999999999993</v>
      </c>
      <c r="O748">
        <f t="shared" si="93"/>
        <v>9</v>
      </c>
      <c r="P748" t="str">
        <f t="shared" si="94"/>
        <v>T3</v>
      </c>
      <c r="Q748" t="str">
        <f t="shared" si="95"/>
        <v>M9</v>
      </c>
    </row>
    <row r="749" spans="1:17" x14ac:dyDescent="0.25">
      <c r="A749" t="str">
        <f>IF(Orders!A749="","",Orders!A749)</f>
        <v>Mr Hartnid Fallohide</v>
      </c>
      <c r="B749" s="4">
        <f>IF(Orders!B749="","",Orders!B749)</f>
        <v>390340</v>
      </c>
      <c r="C749" t="str">
        <f>IF(Orders!C749="","",Orders!C749)</f>
        <v>Draught Bass</v>
      </c>
      <c r="D749">
        <f>IF(Orders!D749="","",Orders!D749)</f>
        <v>13</v>
      </c>
      <c r="E749" t="str">
        <f>IF(Orders!E749="","",Orders!E749)</f>
        <v/>
      </c>
      <c r="F749" t="str">
        <f t="shared" si="88"/>
        <v>Hartnid Fallohide</v>
      </c>
      <c r="G749" t="str">
        <f t="shared" si="89"/>
        <v>HartnidFallohide</v>
      </c>
      <c r="H749">
        <f>COUNTIFS(CALC_CUSTOMERS!F:F,CALC_ORDERS!G749)</f>
        <v>1</v>
      </c>
      <c r="I749" t="str">
        <f>INDEX(CALC_CUSTOMERS!D:D,MATCH(CALC_ORDERS!G749,CALC_CUSTOMERS!F:F,0))</f>
        <v>The False Sheep</v>
      </c>
      <c r="J749" t="str">
        <f>INDEX(CALC_CUSTOMERS!E:E,MATCH(CALC_ORDERS!G749,CALC_CUSTOMERS!F:F,0))</f>
        <v>BROKENBORINGS</v>
      </c>
      <c r="K749">
        <f>INDEX(Beer!C:C,MATCH(CALC_ORDERS!C749,Beer!B:B,0))</f>
        <v>1.2</v>
      </c>
      <c r="L749">
        <f t="shared" si="90"/>
        <v>15.6</v>
      </c>
      <c r="M749">
        <f t="shared" si="91"/>
        <v>0</v>
      </c>
      <c r="N749">
        <f t="shared" si="92"/>
        <v>15.6</v>
      </c>
      <c r="O749">
        <f t="shared" si="93"/>
        <v>9</v>
      </c>
      <c r="P749" t="str">
        <f t="shared" si="94"/>
        <v>T3</v>
      </c>
      <c r="Q749" t="str">
        <f t="shared" si="95"/>
        <v>M9</v>
      </c>
    </row>
    <row r="750" spans="1:17" x14ac:dyDescent="0.25">
      <c r="A750" t="str">
        <f>IF(Orders!A750="","",Orders!A750)</f>
        <v>Mlle Ermentrudis Chubb</v>
      </c>
      <c r="B750" s="4">
        <f>IF(Orders!B750="","",Orders!B750)</f>
        <v>390341</v>
      </c>
      <c r="C750" t="str">
        <f>IF(Orders!C750="","",Orders!C750)</f>
        <v>Foster's Lager</v>
      </c>
      <c r="D750">
        <f>IF(Orders!D750="","",Orders!D750)</f>
        <v>1</v>
      </c>
      <c r="E750" t="str">
        <f>IF(Orders!E750="","",Orders!E750)</f>
        <v/>
      </c>
      <c r="F750" t="str">
        <f t="shared" si="88"/>
        <v>Ermentrudis Chubb</v>
      </c>
      <c r="G750" t="str">
        <f t="shared" si="89"/>
        <v>ErmentrudisChubb</v>
      </c>
      <c r="H750">
        <f>COUNTIFS(CALC_CUSTOMERS!F:F,CALC_ORDERS!G750)</f>
        <v>1</v>
      </c>
      <c r="I750" t="str">
        <f>INDEX(CALC_CUSTOMERS!D:D,MATCH(CALC_ORDERS!G750,CALC_CUSTOMERS!F:F,0))</f>
        <v>The Sour Lobster Pub</v>
      </c>
      <c r="J750" t="str">
        <f>INDEX(CALC_CUSTOMERS!E:E,MATCH(CALC_ORDERS!G750,CALC_CUSTOMERS!F:F,0))</f>
        <v>BREE</v>
      </c>
      <c r="K750">
        <f>INDEX(Beer!C:C,MATCH(CALC_ORDERS!C750,Beer!B:B,0))</f>
        <v>0.7</v>
      </c>
      <c r="L750">
        <f t="shared" si="90"/>
        <v>0.7</v>
      </c>
      <c r="M750">
        <f t="shared" si="91"/>
        <v>0</v>
      </c>
      <c r="N750">
        <f t="shared" si="92"/>
        <v>0.7</v>
      </c>
      <c r="O750">
        <f t="shared" si="93"/>
        <v>9</v>
      </c>
      <c r="P750" t="str">
        <f t="shared" si="94"/>
        <v>T3</v>
      </c>
      <c r="Q750" t="str">
        <f t="shared" si="95"/>
        <v>M9</v>
      </c>
    </row>
    <row r="751" spans="1:17" x14ac:dyDescent="0.25">
      <c r="A751" t="str">
        <f>IF(Orders!A751="","",Orders!A751)</f>
        <v>Mme Elizabeth Whitbottom</v>
      </c>
      <c r="B751" s="4">
        <f>IF(Orders!B751="","",Orders!B751)</f>
        <v>390341</v>
      </c>
      <c r="C751" t="str">
        <f>IF(Orders!C751="","",Orders!C751)</f>
        <v>McEwan's</v>
      </c>
      <c r="D751">
        <f>IF(Orders!D751="","",Orders!D751)</f>
        <v>16</v>
      </c>
      <c r="E751" t="str">
        <f>IF(Orders!E751="","",Orders!E751)</f>
        <v/>
      </c>
      <c r="F751" t="str">
        <f t="shared" si="88"/>
        <v>Elizabeth Whitbottom</v>
      </c>
      <c r="G751" t="str">
        <f t="shared" si="89"/>
        <v>ElizabethWhitbottom</v>
      </c>
      <c r="H751">
        <f>COUNTIFS(CALC_CUSTOMERS!F:F,CALC_ORDERS!G751)</f>
        <v>1</v>
      </c>
      <c r="I751" t="str">
        <f>INDEX(CALC_CUSTOMERS!D:D,MATCH(CALC_ORDERS!G751,CALC_CUSTOMERS!F:F,0))</f>
        <v>The Short Tower Bar</v>
      </c>
      <c r="J751" t="str">
        <f>INDEX(CALC_CUSTOMERS!E:E,MATCH(CALC_ORDERS!G751,CALC_CUSTOMERS!F:F,0))</f>
        <v>HOBBITTON</v>
      </c>
      <c r="K751">
        <f>INDEX(Beer!C:C,MATCH(CALC_ORDERS!C751,Beer!B:B,0))</f>
        <v>1</v>
      </c>
      <c r="L751">
        <f t="shared" si="90"/>
        <v>16</v>
      </c>
      <c r="M751">
        <f t="shared" si="91"/>
        <v>0</v>
      </c>
      <c r="N751">
        <f t="shared" si="92"/>
        <v>16</v>
      </c>
      <c r="O751">
        <f t="shared" si="93"/>
        <v>9</v>
      </c>
      <c r="P751" t="str">
        <f t="shared" si="94"/>
        <v>T3</v>
      </c>
      <c r="Q751" t="str">
        <f t="shared" si="95"/>
        <v>M9</v>
      </c>
    </row>
    <row r="752" spans="1:17" x14ac:dyDescent="0.25">
      <c r="A752" t="str">
        <f>IF(Orders!A752="","",Orders!A752)</f>
        <v>Mme Taryn Underfoot</v>
      </c>
      <c r="B752" s="4">
        <f>IF(Orders!B752="","",Orders!B752)</f>
        <v>390341</v>
      </c>
      <c r="C752" t="str">
        <f>IF(Orders!C752="","",Orders!C752)</f>
        <v>Tennent's Super</v>
      </c>
      <c r="D752">
        <f>IF(Orders!D752="","",Orders!D752)</f>
        <v>3</v>
      </c>
      <c r="E752" t="str">
        <f>IF(Orders!E752="","",Orders!E752)</f>
        <v/>
      </c>
      <c r="F752" t="str">
        <f t="shared" si="88"/>
        <v>Taryn Underfoot</v>
      </c>
      <c r="G752" t="str">
        <f t="shared" si="89"/>
        <v>TarynUnderfoot</v>
      </c>
      <c r="H752">
        <f>COUNTIFS(CALC_CUSTOMERS!F:F,CALC_ORDERS!G752)</f>
        <v>1</v>
      </c>
      <c r="I752" t="str">
        <f>INDEX(CALC_CUSTOMERS!D:D,MATCH(CALC_ORDERS!G752,CALC_CUSTOMERS!F:F,0))</f>
        <v>The Salty Discovery</v>
      </c>
      <c r="J752" t="str">
        <f>INDEX(CALC_CUSTOMERS!E:E,MATCH(CALC_ORDERS!G752,CALC_CUSTOMERS!F:F,0))</f>
        <v>BRIDGEFIELDS</v>
      </c>
      <c r="K752">
        <f>INDEX(Beer!C:C,MATCH(CALC_ORDERS!C752,Beer!B:B,0))</f>
        <v>0.9</v>
      </c>
      <c r="L752">
        <f t="shared" si="90"/>
        <v>2.7</v>
      </c>
      <c r="M752">
        <f t="shared" si="91"/>
        <v>0</v>
      </c>
      <c r="N752">
        <f t="shared" si="92"/>
        <v>2.7</v>
      </c>
      <c r="O752">
        <f t="shared" si="93"/>
        <v>9</v>
      </c>
      <c r="P752" t="str">
        <f t="shared" si="94"/>
        <v>T3</v>
      </c>
      <c r="Q752" t="str">
        <f t="shared" si="95"/>
        <v>M9</v>
      </c>
    </row>
    <row r="753" spans="1:17" x14ac:dyDescent="0.25">
      <c r="A753" t="str">
        <f>IF(Orders!A753="","",Orders!A753)</f>
        <v>Mr Vigor Galbassi</v>
      </c>
      <c r="B753" s="4">
        <f>IF(Orders!B753="","",Orders!B753)</f>
        <v>390342</v>
      </c>
      <c r="C753" t="str">
        <f>IF(Orders!C753="","",Orders!C753)</f>
        <v>Draught Bass</v>
      </c>
      <c r="D753">
        <f>IF(Orders!D753="","",Orders!D753)</f>
        <v>4</v>
      </c>
      <c r="E753" t="str">
        <f>IF(Orders!E753="","",Orders!E753)</f>
        <v/>
      </c>
      <c r="F753" t="str">
        <f t="shared" si="88"/>
        <v>Vigor Galbassi</v>
      </c>
      <c r="G753" t="str">
        <f t="shared" si="89"/>
        <v>VigorGalbassi</v>
      </c>
      <c r="H753">
        <f>COUNTIFS(CALC_CUSTOMERS!F:F,CALC_ORDERS!G753)</f>
        <v>1</v>
      </c>
      <c r="I753" t="str">
        <f>INDEX(CALC_CUSTOMERS!D:D,MATCH(CALC_ORDERS!G753,CALC_CUSTOMERS!F:F,0))</f>
        <v>The Smiling Kangaroo Pub</v>
      </c>
      <c r="J753" t="str">
        <f>INDEX(CALC_CUSTOMERS!E:E,MATCH(CALC_ORDERS!G753,CALC_CUSTOMERS!F:F,0))</f>
        <v>LITTLE DELVING</v>
      </c>
      <c r="K753">
        <f>INDEX(Beer!C:C,MATCH(CALC_ORDERS!C753,Beer!B:B,0))</f>
        <v>1.2</v>
      </c>
      <c r="L753">
        <f t="shared" si="90"/>
        <v>4.8</v>
      </c>
      <c r="M753">
        <f t="shared" si="91"/>
        <v>0</v>
      </c>
      <c r="N753">
        <f t="shared" si="92"/>
        <v>4.8</v>
      </c>
      <c r="O753">
        <f t="shared" si="93"/>
        <v>9</v>
      </c>
      <c r="P753" t="str">
        <f t="shared" si="94"/>
        <v>T3</v>
      </c>
      <c r="Q753" t="str">
        <f t="shared" si="95"/>
        <v>M9</v>
      </c>
    </row>
    <row r="754" spans="1:17" x14ac:dyDescent="0.25">
      <c r="A754" t="str">
        <f>IF(Orders!A754="","",Orders!A754)</f>
        <v>Mlle Andrea Langham</v>
      </c>
      <c r="B754" s="4">
        <f>IF(Orders!B754="","",Orders!B754)</f>
        <v>390342</v>
      </c>
      <c r="C754" t="str">
        <f>IF(Orders!C754="","",Orders!C754)</f>
        <v>Draught Bass</v>
      </c>
      <c r="D754">
        <f>IF(Orders!D754="","",Orders!D754)</f>
        <v>11</v>
      </c>
      <c r="E754" t="str">
        <f>IF(Orders!E754="","",Orders!E754)</f>
        <v/>
      </c>
      <c r="F754" t="str">
        <f t="shared" si="88"/>
        <v>Andrea Langham</v>
      </c>
      <c r="G754" t="str">
        <f t="shared" si="89"/>
        <v>AndreaLangham</v>
      </c>
      <c r="H754">
        <f>COUNTIFS(CALC_CUSTOMERS!F:F,CALC_ORDERS!G754)</f>
        <v>1</v>
      </c>
      <c r="I754" t="str">
        <f>INDEX(CALC_CUSTOMERS!D:D,MATCH(CALC_ORDERS!G754,CALC_CUSTOMERS!F:F,0))</f>
        <v>The Mature Panther Bar</v>
      </c>
      <c r="J754" t="str">
        <f>INDEX(CALC_CUSTOMERS!E:E,MATCH(CALC_ORDERS!G754,CALC_CUSTOMERS!F:F,0))</f>
        <v>GREENFIELDS</v>
      </c>
      <c r="K754">
        <f>INDEX(Beer!C:C,MATCH(CALC_ORDERS!C754,Beer!B:B,0))</f>
        <v>1.2</v>
      </c>
      <c r="L754">
        <f t="shared" si="90"/>
        <v>13.2</v>
      </c>
      <c r="M754">
        <f t="shared" si="91"/>
        <v>0</v>
      </c>
      <c r="N754">
        <f t="shared" si="92"/>
        <v>13.2</v>
      </c>
      <c r="O754">
        <f t="shared" si="93"/>
        <v>9</v>
      </c>
      <c r="P754" t="str">
        <f t="shared" si="94"/>
        <v>T3</v>
      </c>
      <c r="Q754" t="str">
        <f t="shared" si="95"/>
        <v>M9</v>
      </c>
    </row>
    <row r="755" spans="1:17" x14ac:dyDescent="0.25">
      <c r="A755" t="str">
        <f>IF(Orders!A755="","",Orders!A755)</f>
        <v>Mr Mélampus Barrowes</v>
      </c>
      <c r="B755" s="4">
        <f>IF(Orders!B755="","",Orders!B755)</f>
        <v>390342</v>
      </c>
      <c r="C755" t="str">
        <f>IF(Orders!C755="","",Orders!C755)</f>
        <v>Foster's Lager</v>
      </c>
      <c r="D755">
        <f>IF(Orders!D755="","",Orders!D755)</f>
        <v>11</v>
      </c>
      <c r="E755" t="str">
        <f>IF(Orders!E755="","",Orders!E755)</f>
        <v/>
      </c>
      <c r="F755" t="str">
        <f t="shared" si="88"/>
        <v>Mélampus Barrowes</v>
      </c>
      <c r="G755" t="str">
        <f t="shared" si="89"/>
        <v>MelampusBarrowes</v>
      </c>
      <c r="H755">
        <f>COUNTIFS(CALC_CUSTOMERS!F:F,CALC_ORDERS!G755)</f>
        <v>1</v>
      </c>
      <c r="I755" t="str">
        <f>INDEX(CALC_CUSTOMERS!D:D,MATCH(CALC_ORDERS!G755,CALC_CUSTOMERS!F:F,0))</f>
        <v>The Armed Wife Pub</v>
      </c>
      <c r="J755" t="str">
        <f>INDEX(CALC_CUSTOMERS!E:E,MATCH(CALC_ORDERS!G755,CALC_CUSTOMERS!F:F,0))</f>
        <v>TUCKBOROUGH</v>
      </c>
      <c r="K755">
        <f>INDEX(Beer!C:C,MATCH(CALC_ORDERS!C755,Beer!B:B,0))</f>
        <v>0.7</v>
      </c>
      <c r="L755">
        <f t="shared" si="90"/>
        <v>7.6999999999999993</v>
      </c>
      <c r="M755">
        <f t="shared" si="91"/>
        <v>0</v>
      </c>
      <c r="N755">
        <f t="shared" si="92"/>
        <v>7.6999999999999993</v>
      </c>
      <c r="O755">
        <f t="shared" si="93"/>
        <v>9</v>
      </c>
      <c r="P755" t="str">
        <f t="shared" si="94"/>
        <v>T3</v>
      </c>
      <c r="Q755" t="str">
        <f t="shared" si="95"/>
        <v>M9</v>
      </c>
    </row>
    <row r="756" spans="1:17" x14ac:dyDescent="0.25">
      <c r="A756" t="str">
        <f>IF(Orders!A756="","",Orders!A756)</f>
        <v>Mme Robinia Oldbuck</v>
      </c>
      <c r="B756" s="4">
        <f>IF(Orders!B756="","",Orders!B756)</f>
        <v>390343</v>
      </c>
      <c r="C756" t="str">
        <f>IF(Orders!C756="","",Orders!C756)</f>
        <v>Boddingtons Bitter</v>
      </c>
      <c r="D756">
        <f>IF(Orders!D756="","",Orders!D756)</f>
        <v>20</v>
      </c>
      <c r="E756" t="str">
        <f>IF(Orders!E756="","",Orders!E756)</f>
        <v/>
      </c>
      <c r="F756" t="str">
        <f t="shared" si="88"/>
        <v>Robinia Oldbuck</v>
      </c>
      <c r="G756" t="str">
        <f t="shared" si="89"/>
        <v>RobiniaOldbuck</v>
      </c>
      <c r="H756">
        <f>COUNTIFS(CALC_CUSTOMERS!F:F,CALC_ORDERS!G756)</f>
        <v>1</v>
      </c>
      <c r="I756" t="str">
        <f>INDEX(CALC_CUSTOMERS!D:D,MATCH(CALC_ORDERS!G756,CALC_CUSTOMERS!F:F,0))</f>
        <v>The Vulgar Clarinet Pub</v>
      </c>
      <c r="J756" t="str">
        <f>INDEX(CALC_CUSTOMERS!E:E,MATCH(CALC_ORDERS!G756,CALC_CUSTOMERS!F:F,0))</f>
        <v>TUCKBOROUGH</v>
      </c>
      <c r="K756">
        <f>INDEX(Beer!C:C,MATCH(CALC_ORDERS!C756,Beer!B:B,0))</f>
        <v>0.8</v>
      </c>
      <c r="L756">
        <f t="shared" si="90"/>
        <v>16</v>
      </c>
      <c r="M756">
        <f t="shared" si="91"/>
        <v>0</v>
      </c>
      <c r="N756">
        <f t="shared" si="92"/>
        <v>16</v>
      </c>
      <c r="O756">
        <f t="shared" si="93"/>
        <v>9</v>
      </c>
      <c r="P756" t="str">
        <f t="shared" si="94"/>
        <v>T3</v>
      </c>
      <c r="Q756" t="str">
        <f t="shared" si="95"/>
        <v>M9</v>
      </c>
    </row>
    <row r="757" spans="1:17" x14ac:dyDescent="0.25">
      <c r="A757" t="str">
        <f>IF(Orders!A757="","",Orders!A757)</f>
        <v>Mme Adele Goodchild</v>
      </c>
      <c r="B757" s="4">
        <f>IF(Orders!B757="","",Orders!B757)</f>
        <v>390343</v>
      </c>
      <c r="C757" t="str">
        <f>IF(Orders!C757="","",Orders!C757)</f>
        <v>McEwan's</v>
      </c>
      <c r="D757">
        <f>IF(Orders!D757="","",Orders!D757)</f>
        <v>14</v>
      </c>
      <c r="E757" t="str">
        <f>IF(Orders!E757="","",Orders!E757)</f>
        <v/>
      </c>
      <c r="F757" t="str">
        <f t="shared" si="88"/>
        <v>Adele Goodchild</v>
      </c>
      <c r="G757" t="str">
        <f t="shared" si="89"/>
        <v>AdeleGoodchild</v>
      </c>
      <c r="H757">
        <f>COUNTIFS(CALC_CUSTOMERS!F:F,CALC_ORDERS!G757)</f>
        <v>1</v>
      </c>
      <c r="I757" t="str">
        <f>INDEX(CALC_CUSTOMERS!D:D,MATCH(CALC_ORDERS!G757,CALC_CUSTOMERS!F:F,0))</f>
        <v>The Fiery Ants Inn</v>
      </c>
      <c r="J757" t="str">
        <f>INDEX(CALC_CUSTOMERS!E:E,MATCH(CALC_ORDERS!G757,CALC_CUSTOMERS!F:F,0))</f>
        <v>GREEN HILL COUNTRY</v>
      </c>
      <c r="K757">
        <f>INDEX(Beer!C:C,MATCH(CALC_ORDERS!C757,Beer!B:B,0))</f>
        <v>1</v>
      </c>
      <c r="L757">
        <f t="shared" si="90"/>
        <v>14</v>
      </c>
      <c r="M757">
        <f t="shared" si="91"/>
        <v>0</v>
      </c>
      <c r="N757">
        <f t="shared" si="92"/>
        <v>14</v>
      </c>
      <c r="O757">
        <f t="shared" si="93"/>
        <v>9</v>
      </c>
      <c r="P757" t="str">
        <f t="shared" si="94"/>
        <v>T3</v>
      </c>
      <c r="Q757" t="str">
        <f t="shared" si="95"/>
        <v>M9</v>
      </c>
    </row>
    <row r="758" spans="1:17" x14ac:dyDescent="0.25">
      <c r="A758" t="str">
        <f>IF(Orders!A758="","",Orders!A758)</f>
        <v>Mme Cori Bilberry</v>
      </c>
      <c r="B758" s="4">
        <f>IF(Orders!B758="","",Orders!B758)</f>
        <v>390344</v>
      </c>
      <c r="C758" t="str">
        <f>IF(Orders!C758="","",Orders!C758)</f>
        <v>Mackeson Stout</v>
      </c>
      <c r="D758">
        <f>IF(Orders!D758="","",Orders!D758)</f>
        <v>11</v>
      </c>
      <c r="E758" t="str">
        <f>IF(Orders!E758="","",Orders!E758)</f>
        <v/>
      </c>
      <c r="F758" t="str">
        <f t="shared" si="88"/>
        <v>Cori Bilberry</v>
      </c>
      <c r="G758" t="str">
        <f t="shared" si="89"/>
        <v>CoriBilberry</v>
      </c>
      <c r="H758">
        <f>COUNTIFS(CALC_CUSTOMERS!F:F,CALC_ORDERS!G758)</f>
        <v>1</v>
      </c>
      <c r="I758" t="str">
        <f>INDEX(CALC_CUSTOMERS!D:D,MATCH(CALC_ORDERS!G758,CALC_CUSTOMERS!F:F,0))</f>
        <v>The Crazy Swallow Inn</v>
      </c>
      <c r="J758" t="str">
        <f>INDEX(CALC_CUSTOMERS!E:E,MATCH(CALC_ORDERS!G758,CALC_CUSTOMERS!F:F,0))</f>
        <v>GREENFIELDS</v>
      </c>
      <c r="K758">
        <f>INDEX(Beer!C:C,MATCH(CALC_ORDERS!C758,Beer!B:B,0))</f>
        <v>1.5</v>
      </c>
      <c r="L758">
        <f t="shared" si="90"/>
        <v>16.5</v>
      </c>
      <c r="M758">
        <f t="shared" si="91"/>
        <v>0</v>
      </c>
      <c r="N758">
        <f t="shared" si="92"/>
        <v>16.5</v>
      </c>
      <c r="O758">
        <f t="shared" si="93"/>
        <v>9</v>
      </c>
      <c r="P758" t="str">
        <f t="shared" si="94"/>
        <v>T3</v>
      </c>
      <c r="Q758" t="str">
        <f t="shared" si="95"/>
        <v>M9</v>
      </c>
    </row>
    <row r="759" spans="1:17" x14ac:dyDescent="0.25">
      <c r="A759" t="str">
        <f>IF(Orders!A759="","",Orders!A759)</f>
        <v>Mr Hal Gammidge</v>
      </c>
      <c r="B759" s="4">
        <f>IF(Orders!B759="","",Orders!B759)</f>
        <v>390344</v>
      </c>
      <c r="C759" t="str">
        <f>IF(Orders!C759="","",Orders!C759)</f>
        <v>Newcastle Brown Ale</v>
      </c>
      <c r="D759">
        <f>IF(Orders!D759="","",Orders!D759)</f>
        <v>12</v>
      </c>
      <c r="E759" t="str">
        <f>IF(Orders!E759="","",Orders!E759)</f>
        <v/>
      </c>
      <c r="F759" t="str">
        <f t="shared" si="88"/>
        <v>Hal Gammidge</v>
      </c>
      <c r="G759" t="str">
        <f t="shared" si="89"/>
        <v>HalGammidge</v>
      </c>
      <c r="H759">
        <f>COUNTIFS(CALC_CUSTOMERS!F:F,CALC_ORDERS!G759)</f>
        <v>1</v>
      </c>
      <c r="I759" t="str">
        <f>INDEX(CALC_CUSTOMERS!D:D,MATCH(CALC_ORDERS!G759,CALC_CUSTOMERS!F:F,0))</f>
        <v>The Vagabond Potato</v>
      </c>
      <c r="J759" t="str">
        <f>INDEX(CALC_CUSTOMERS!E:E,MATCH(CALC_ORDERS!G759,CALC_CUSTOMERS!F:F,0))</f>
        <v>HOBBITTON</v>
      </c>
      <c r="K759">
        <f>INDEX(Beer!C:C,MATCH(CALC_ORDERS!C759,Beer!B:B,0))</f>
        <v>1</v>
      </c>
      <c r="L759">
        <f t="shared" si="90"/>
        <v>12</v>
      </c>
      <c r="M759">
        <f t="shared" si="91"/>
        <v>0</v>
      </c>
      <c r="N759">
        <f t="shared" si="92"/>
        <v>12</v>
      </c>
      <c r="O759">
        <f t="shared" si="93"/>
        <v>9</v>
      </c>
      <c r="P759" t="str">
        <f t="shared" si="94"/>
        <v>T3</v>
      </c>
      <c r="Q759" t="str">
        <f t="shared" si="95"/>
        <v>M9</v>
      </c>
    </row>
    <row r="760" spans="1:17" x14ac:dyDescent="0.25">
      <c r="A760" t="str">
        <f>IF(Orders!A760="","",Orders!A760)</f>
        <v>Mr Mélampus Barrowes</v>
      </c>
      <c r="B760" s="4">
        <f>IF(Orders!B760="","",Orders!B760)</f>
        <v>390344</v>
      </c>
      <c r="C760" t="str">
        <f>IF(Orders!C760="","",Orders!C760)</f>
        <v>Foster's Lager</v>
      </c>
      <c r="D760">
        <f>IF(Orders!D760="","",Orders!D760)</f>
        <v>5</v>
      </c>
      <c r="E760" t="str">
        <f>IF(Orders!E760="","",Orders!E760)</f>
        <v/>
      </c>
      <c r="F760" t="str">
        <f t="shared" si="88"/>
        <v>Mélampus Barrowes</v>
      </c>
      <c r="G760" t="str">
        <f t="shared" si="89"/>
        <v>MelampusBarrowes</v>
      </c>
      <c r="H760">
        <f>COUNTIFS(CALC_CUSTOMERS!F:F,CALC_ORDERS!G760)</f>
        <v>1</v>
      </c>
      <c r="I760" t="str">
        <f>INDEX(CALC_CUSTOMERS!D:D,MATCH(CALC_ORDERS!G760,CALC_CUSTOMERS!F:F,0))</f>
        <v>The Armed Wife Pub</v>
      </c>
      <c r="J760" t="str">
        <f>INDEX(CALC_CUSTOMERS!E:E,MATCH(CALC_ORDERS!G760,CALC_CUSTOMERS!F:F,0))</f>
        <v>TUCKBOROUGH</v>
      </c>
      <c r="K760">
        <f>INDEX(Beer!C:C,MATCH(CALC_ORDERS!C760,Beer!B:B,0))</f>
        <v>0.7</v>
      </c>
      <c r="L760">
        <f t="shared" si="90"/>
        <v>3.5</v>
      </c>
      <c r="M760">
        <f t="shared" si="91"/>
        <v>0</v>
      </c>
      <c r="N760">
        <f t="shared" si="92"/>
        <v>3.5</v>
      </c>
      <c r="O760">
        <f t="shared" si="93"/>
        <v>9</v>
      </c>
      <c r="P760" t="str">
        <f t="shared" si="94"/>
        <v>T3</v>
      </c>
      <c r="Q760" t="str">
        <f t="shared" si="95"/>
        <v>M9</v>
      </c>
    </row>
    <row r="761" spans="1:17" x14ac:dyDescent="0.25">
      <c r="A761" t="str">
        <f>IF(Orders!A761="","",Orders!A761)</f>
        <v>Mme Lobelia Riverhopper</v>
      </c>
      <c r="B761" s="4">
        <f>IF(Orders!B761="","",Orders!B761)</f>
        <v>390344</v>
      </c>
      <c r="C761" t="str">
        <f>IF(Orders!C761="","",Orders!C761)</f>
        <v>Old Speckled Hen</v>
      </c>
      <c r="D761">
        <f>IF(Orders!D761="","",Orders!D761)</f>
        <v>19</v>
      </c>
      <c r="E761" t="str">
        <f>IF(Orders!E761="","",Orders!E761)</f>
        <v/>
      </c>
      <c r="F761" t="str">
        <f t="shared" si="88"/>
        <v>Lobelia Riverhopper</v>
      </c>
      <c r="G761" t="str">
        <f t="shared" si="89"/>
        <v>LobeliaRiverhopper</v>
      </c>
      <c r="H761">
        <f>COUNTIFS(CALC_CUSTOMERS!F:F,CALC_ORDERS!G761)</f>
        <v>1</v>
      </c>
      <c r="I761" t="str">
        <f>INDEX(CALC_CUSTOMERS!D:D,MATCH(CALC_ORDERS!G761,CALC_CUSTOMERS!F:F,0))</f>
        <v>The Equal Puppy Pub</v>
      </c>
      <c r="J761" t="str">
        <f>INDEX(CALC_CUSTOMERS!E:E,MATCH(CALC_ORDERS!G761,CALC_CUSTOMERS!F:F,0))</f>
        <v>LITTLE DELVING</v>
      </c>
      <c r="K761">
        <f>INDEX(Beer!C:C,MATCH(CALC_ORDERS!C761,Beer!B:B,0))</f>
        <v>1.1000000000000001</v>
      </c>
      <c r="L761">
        <f t="shared" si="90"/>
        <v>20.900000000000002</v>
      </c>
      <c r="M761">
        <f t="shared" si="91"/>
        <v>0</v>
      </c>
      <c r="N761">
        <f t="shared" si="92"/>
        <v>20.900000000000002</v>
      </c>
      <c r="O761">
        <f t="shared" si="93"/>
        <v>9</v>
      </c>
      <c r="P761" t="str">
        <f t="shared" si="94"/>
        <v>T3</v>
      </c>
      <c r="Q761" t="str">
        <f t="shared" si="95"/>
        <v>M9</v>
      </c>
    </row>
    <row r="762" spans="1:17" x14ac:dyDescent="0.25">
      <c r="A762" t="str">
        <f>IF(Orders!A762="","",Orders!A762)</f>
        <v>Mme Tiffany Brown</v>
      </c>
      <c r="B762" s="4">
        <f>IF(Orders!B762="","",Orders!B762)</f>
        <v>390344</v>
      </c>
      <c r="C762" t="str">
        <f>IF(Orders!C762="","",Orders!C762)</f>
        <v>Draught Bass</v>
      </c>
      <c r="D762">
        <f>IF(Orders!D762="","",Orders!D762)</f>
        <v>13</v>
      </c>
      <c r="E762" t="str">
        <f>IF(Orders!E762="","",Orders!E762)</f>
        <v/>
      </c>
      <c r="F762" t="str">
        <f t="shared" si="88"/>
        <v>Tiffany Brown</v>
      </c>
      <c r="G762" t="str">
        <f t="shared" si="89"/>
        <v>TiffanyBrown</v>
      </c>
      <c r="H762">
        <f>COUNTIFS(CALC_CUSTOMERS!F:F,CALC_ORDERS!G762)</f>
        <v>1</v>
      </c>
      <c r="I762" t="str">
        <f>INDEX(CALC_CUSTOMERS!D:D,MATCH(CALC_ORDERS!G762,CALC_CUSTOMERS!F:F,0))</f>
        <v>The Blushing Dragon Tavern</v>
      </c>
      <c r="J762" t="str">
        <f>INDEX(CALC_CUSTOMERS!E:E,MATCH(CALC_ORDERS!G762,CALC_CUSTOMERS!F:F,0))</f>
        <v>HOBBITTON</v>
      </c>
      <c r="K762">
        <f>INDEX(Beer!C:C,MATCH(CALC_ORDERS!C762,Beer!B:B,0))</f>
        <v>1.2</v>
      </c>
      <c r="L762">
        <f t="shared" si="90"/>
        <v>15.6</v>
      </c>
      <c r="M762">
        <f t="shared" si="91"/>
        <v>0</v>
      </c>
      <c r="N762">
        <f t="shared" si="92"/>
        <v>15.6</v>
      </c>
      <c r="O762">
        <f t="shared" si="93"/>
        <v>9</v>
      </c>
      <c r="P762" t="str">
        <f t="shared" si="94"/>
        <v>T3</v>
      </c>
      <c r="Q762" t="str">
        <f t="shared" si="95"/>
        <v>M9</v>
      </c>
    </row>
    <row r="763" spans="1:17" x14ac:dyDescent="0.25">
      <c r="A763" t="str">
        <f>IF(Orders!A763="","",Orders!A763)</f>
        <v>Mme Marissa Brown</v>
      </c>
      <c r="B763" s="4">
        <f>IF(Orders!B763="","",Orders!B763)</f>
        <v>390345</v>
      </c>
      <c r="C763" t="str">
        <f>IF(Orders!C763="","",Orders!C763)</f>
        <v>Hofmeister Lager</v>
      </c>
      <c r="D763">
        <f>IF(Orders!D763="","",Orders!D763)</f>
        <v>10</v>
      </c>
      <c r="E763" t="str">
        <f>IF(Orders!E763="","",Orders!E763)</f>
        <v/>
      </c>
      <c r="F763" t="str">
        <f t="shared" si="88"/>
        <v>Marissa Brown</v>
      </c>
      <c r="G763" t="str">
        <f t="shared" si="89"/>
        <v>MarissaBrown</v>
      </c>
      <c r="H763">
        <f>COUNTIFS(CALC_CUSTOMERS!F:F,CALC_ORDERS!G763)</f>
        <v>1</v>
      </c>
      <c r="I763" t="str">
        <f>INDEX(CALC_CUSTOMERS!D:D,MATCH(CALC_ORDERS!G763,CALC_CUSTOMERS!F:F,0))</f>
        <v>The Russian Curry Bar</v>
      </c>
      <c r="J763" t="str">
        <f>INDEX(CALC_CUSTOMERS!E:E,MATCH(CALC_ORDERS!G763,CALC_CUSTOMERS!F:F,0))</f>
        <v>BREE</v>
      </c>
      <c r="K763">
        <f>INDEX(Beer!C:C,MATCH(CALC_ORDERS!C763,Beer!B:B,0))</f>
        <v>1</v>
      </c>
      <c r="L763">
        <f t="shared" si="90"/>
        <v>10</v>
      </c>
      <c r="M763">
        <f t="shared" si="91"/>
        <v>0</v>
      </c>
      <c r="N763">
        <f t="shared" si="92"/>
        <v>10</v>
      </c>
      <c r="O763">
        <f t="shared" si="93"/>
        <v>9</v>
      </c>
      <c r="P763" t="str">
        <f t="shared" si="94"/>
        <v>T3</v>
      </c>
      <c r="Q763" t="str">
        <f t="shared" si="95"/>
        <v>M9</v>
      </c>
    </row>
    <row r="764" spans="1:17" x14ac:dyDescent="0.25">
      <c r="A764" t="str">
        <f>IF(Orders!A764="","",Orders!A764)</f>
        <v>Mme Lobelia Riverhopper</v>
      </c>
      <c r="B764" s="4">
        <f>IF(Orders!B764="","",Orders!B764)</f>
        <v>390345</v>
      </c>
      <c r="C764" t="str">
        <f>IF(Orders!C764="","",Orders!C764)</f>
        <v>Mackeson Stout</v>
      </c>
      <c r="D764">
        <f>IF(Orders!D764="","",Orders!D764)</f>
        <v>16</v>
      </c>
      <c r="E764" t="str">
        <f>IF(Orders!E764="","",Orders!E764)</f>
        <v/>
      </c>
      <c r="F764" t="str">
        <f t="shared" si="88"/>
        <v>Lobelia Riverhopper</v>
      </c>
      <c r="G764" t="str">
        <f t="shared" si="89"/>
        <v>LobeliaRiverhopper</v>
      </c>
      <c r="H764">
        <f>COUNTIFS(CALC_CUSTOMERS!F:F,CALC_ORDERS!G764)</f>
        <v>1</v>
      </c>
      <c r="I764" t="str">
        <f>INDEX(CALC_CUSTOMERS!D:D,MATCH(CALC_ORDERS!G764,CALC_CUSTOMERS!F:F,0))</f>
        <v>The Equal Puppy Pub</v>
      </c>
      <c r="J764" t="str">
        <f>INDEX(CALC_CUSTOMERS!E:E,MATCH(CALC_ORDERS!G764,CALC_CUSTOMERS!F:F,0))</f>
        <v>LITTLE DELVING</v>
      </c>
      <c r="K764">
        <f>INDEX(Beer!C:C,MATCH(CALC_ORDERS!C764,Beer!B:B,0))</f>
        <v>1.5</v>
      </c>
      <c r="L764">
        <f t="shared" si="90"/>
        <v>24</v>
      </c>
      <c r="M764">
        <f t="shared" si="91"/>
        <v>0</v>
      </c>
      <c r="N764">
        <f t="shared" si="92"/>
        <v>24</v>
      </c>
      <c r="O764">
        <f t="shared" si="93"/>
        <v>9</v>
      </c>
      <c r="P764" t="str">
        <f t="shared" si="94"/>
        <v>T3</v>
      </c>
      <c r="Q764" t="str">
        <f t="shared" si="95"/>
        <v>M9</v>
      </c>
    </row>
    <row r="765" spans="1:17" x14ac:dyDescent="0.25">
      <c r="A765" t="str">
        <f>IF(Orders!A765="","",Orders!A765)</f>
        <v>Mlle Amanda Oldbuck</v>
      </c>
      <c r="B765" s="4">
        <f>IF(Orders!B765="","",Orders!B765)</f>
        <v>390345</v>
      </c>
      <c r="C765" t="str">
        <f>IF(Orders!C765="","",Orders!C765)</f>
        <v>Tennent's Super</v>
      </c>
      <c r="D765">
        <f>IF(Orders!D765="","",Orders!D765)</f>
        <v>16</v>
      </c>
      <c r="E765" t="str">
        <f>IF(Orders!E765="","",Orders!E765)</f>
        <v/>
      </c>
      <c r="F765" t="str">
        <f t="shared" si="88"/>
        <v>Amanda Oldbuck</v>
      </c>
      <c r="G765" t="str">
        <f t="shared" si="89"/>
        <v>AmandaOldbuck</v>
      </c>
      <c r="H765">
        <f>COUNTIFS(CALC_CUSTOMERS!F:F,CALC_ORDERS!G765)</f>
        <v>1</v>
      </c>
      <c r="I765" t="str">
        <f>INDEX(CALC_CUSTOMERS!D:D,MATCH(CALC_ORDERS!G765,CALC_CUSTOMERS!F:F,0))</f>
        <v>The Impossible Tauren</v>
      </c>
      <c r="J765" t="str">
        <f>INDEX(CALC_CUSTOMERS!E:E,MATCH(CALC_ORDERS!G765,CALC_CUSTOMERS!F:F,0))</f>
        <v>SHIRE HOMESTEADS</v>
      </c>
      <c r="K765">
        <f>INDEX(Beer!C:C,MATCH(CALC_ORDERS!C765,Beer!B:B,0))</f>
        <v>0.9</v>
      </c>
      <c r="L765">
        <f t="shared" si="90"/>
        <v>14.4</v>
      </c>
      <c r="M765">
        <f t="shared" si="91"/>
        <v>0</v>
      </c>
      <c r="N765">
        <f t="shared" si="92"/>
        <v>14.4</v>
      </c>
      <c r="O765">
        <f t="shared" si="93"/>
        <v>9</v>
      </c>
      <c r="P765" t="str">
        <f t="shared" si="94"/>
        <v>T3</v>
      </c>
      <c r="Q765" t="str">
        <f t="shared" si="95"/>
        <v>M9</v>
      </c>
    </row>
    <row r="766" spans="1:17" x14ac:dyDescent="0.25">
      <c r="A766" t="str">
        <f>IF(Orders!A766="","",Orders!A766)</f>
        <v>Mme Gundradis Underlake</v>
      </c>
      <c r="B766" s="4">
        <f>IF(Orders!B766="","",Orders!B766)</f>
        <v>390345</v>
      </c>
      <c r="C766" t="str">
        <f>IF(Orders!C766="","",Orders!C766)</f>
        <v>Boddingtons Bitter</v>
      </c>
      <c r="D766">
        <f>IF(Orders!D766="","",Orders!D766)</f>
        <v>17</v>
      </c>
      <c r="E766" t="str">
        <f>IF(Orders!E766="","",Orders!E766)</f>
        <v/>
      </c>
      <c r="F766" t="str">
        <f t="shared" si="88"/>
        <v>Gundradis Underlake</v>
      </c>
      <c r="G766" t="str">
        <f t="shared" si="89"/>
        <v>GundradisUnderlake</v>
      </c>
      <c r="H766">
        <f>COUNTIFS(CALC_CUSTOMERS!F:F,CALC_ORDERS!G766)</f>
        <v>1</v>
      </c>
      <c r="I766" t="str">
        <f>INDEX(CALC_CUSTOMERS!D:D,MATCH(CALC_ORDERS!G766,CALC_CUSTOMERS!F:F,0))</f>
        <v>The Alligator Tavern</v>
      </c>
      <c r="J766" t="str">
        <f>INDEX(CALC_CUSTOMERS!E:E,MATCH(CALC_ORDERS!G766,CALC_CUSTOMERS!F:F,0))</f>
        <v>BROKENBORINGS</v>
      </c>
      <c r="K766">
        <f>INDEX(Beer!C:C,MATCH(CALC_ORDERS!C766,Beer!B:B,0))</f>
        <v>0.8</v>
      </c>
      <c r="L766">
        <f t="shared" si="90"/>
        <v>13.600000000000001</v>
      </c>
      <c r="M766">
        <f t="shared" si="91"/>
        <v>0</v>
      </c>
      <c r="N766">
        <f t="shared" si="92"/>
        <v>13.600000000000001</v>
      </c>
      <c r="O766">
        <f t="shared" si="93"/>
        <v>9</v>
      </c>
      <c r="P766" t="str">
        <f t="shared" si="94"/>
        <v>T3</v>
      </c>
      <c r="Q766" t="str">
        <f t="shared" si="95"/>
        <v>M9</v>
      </c>
    </row>
    <row r="767" spans="1:17" x14ac:dyDescent="0.25">
      <c r="A767" t="str">
        <f>IF(Orders!A767="","",Orders!A767)</f>
        <v>Mr Bavo Barrowes</v>
      </c>
      <c r="B767" s="4">
        <f>IF(Orders!B767="","",Orders!B767)</f>
        <v>390345</v>
      </c>
      <c r="C767" t="str">
        <f>IF(Orders!C767="","",Orders!C767)</f>
        <v>McEwan's</v>
      </c>
      <c r="D767">
        <f>IF(Orders!D767="","",Orders!D767)</f>
        <v>8</v>
      </c>
      <c r="E767" t="str">
        <f>IF(Orders!E767="","",Orders!E767)</f>
        <v/>
      </c>
      <c r="F767" t="str">
        <f t="shared" si="88"/>
        <v>Bavo Barrowes</v>
      </c>
      <c r="G767" t="str">
        <f t="shared" si="89"/>
        <v>BavoBarrowes</v>
      </c>
      <c r="H767">
        <f>COUNTIFS(CALC_CUSTOMERS!F:F,CALC_ORDERS!G767)</f>
        <v>1</v>
      </c>
      <c r="I767" t="str">
        <f>INDEX(CALC_CUSTOMERS!D:D,MATCH(CALC_ORDERS!G767,CALC_CUSTOMERS!F:F,0))</f>
        <v>The Educated Giant</v>
      </c>
      <c r="J767" t="str">
        <f>INDEX(CALC_CUSTOMERS!E:E,MATCH(CALC_ORDERS!G767,CALC_CUSTOMERS!F:F,0))</f>
        <v>GREEN HILL COUNTRY</v>
      </c>
      <c r="K767">
        <f>INDEX(Beer!C:C,MATCH(CALC_ORDERS!C767,Beer!B:B,0))</f>
        <v>1</v>
      </c>
      <c r="L767">
        <f t="shared" si="90"/>
        <v>8</v>
      </c>
      <c r="M767">
        <f t="shared" si="91"/>
        <v>0</v>
      </c>
      <c r="N767">
        <f t="shared" si="92"/>
        <v>8</v>
      </c>
      <c r="O767">
        <f t="shared" si="93"/>
        <v>9</v>
      </c>
      <c r="P767" t="str">
        <f t="shared" si="94"/>
        <v>T3</v>
      </c>
      <c r="Q767" t="str">
        <f t="shared" si="95"/>
        <v>M9</v>
      </c>
    </row>
    <row r="768" spans="1:17" x14ac:dyDescent="0.25">
      <c r="A768" t="str">
        <f>IF(Orders!A768="","",Orders!A768)</f>
        <v>Mme Llewella Headstrong</v>
      </c>
      <c r="B768" s="4">
        <f>IF(Orders!B768="","",Orders!B768)</f>
        <v>390346</v>
      </c>
      <c r="C768" t="str">
        <f>IF(Orders!C768="","",Orders!C768)</f>
        <v>Old Speckled Hen</v>
      </c>
      <c r="D768">
        <f>IF(Orders!D768="","",Orders!D768)</f>
        <v>10</v>
      </c>
      <c r="E768" t="str">
        <f>IF(Orders!E768="","",Orders!E768)</f>
        <v/>
      </c>
      <c r="F768" t="str">
        <f t="shared" si="88"/>
        <v>Llewella Headstrong</v>
      </c>
      <c r="G768" t="str">
        <f t="shared" si="89"/>
        <v>LlewellaHeadstrong</v>
      </c>
      <c r="H768">
        <f>COUNTIFS(CALC_CUSTOMERS!F:F,CALC_ORDERS!G768)</f>
        <v>1</v>
      </c>
      <c r="I768" t="str">
        <f>INDEX(CALC_CUSTOMERS!D:D,MATCH(CALC_ORDERS!G768,CALC_CUSTOMERS!F:F,0))</f>
        <v>The Thick Cat Pub</v>
      </c>
      <c r="J768" t="str">
        <f>INDEX(CALC_CUSTOMERS!E:E,MATCH(CALC_ORDERS!G768,CALC_CUSTOMERS!F:F,0))</f>
        <v>BRIDGEFIELDS</v>
      </c>
      <c r="K768">
        <f>INDEX(Beer!C:C,MATCH(CALC_ORDERS!C768,Beer!B:B,0))</f>
        <v>1.1000000000000001</v>
      </c>
      <c r="L768">
        <f t="shared" si="90"/>
        <v>11</v>
      </c>
      <c r="M768">
        <f t="shared" si="91"/>
        <v>0</v>
      </c>
      <c r="N768">
        <f t="shared" si="92"/>
        <v>11</v>
      </c>
      <c r="O768">
        <f t="shared" si="93"/>
        <v>9</v>
      </c>
      <c r="P768" t="str">
        <f t="shared" si="94"/>
        <v>T3</v>
      </c>
      <c r="Q768" t="str">
        <f t="shared" si="95"/>
        <v>M9</v>
      </c>
    </row>
    <row r="769" spans="1:17" x14ac:dyDescent="0.25">
      <c r="A769" t="str">
        <f>IF(Orders!A769="","",Orders!A769)</f>
        <v>Mr Rollo Fairfoot</v>
      </c>
      <c r="B769" s="4">
        <f>IF(Orders!B769="","",Orders!B769)</f>
        <v>390346</v>
      </c>
      <c r="C769" t="str">
        <f>IF(Orders!C769="","",Orders!C769)</f>
        <v>Boddingtons Bitter</v>
      </c>
      <c r="D769">
        <f>IF(Orders!D769="","",Orders!D769)</f>
        <v>11</v>
      </c>
      <c r="E769" t="str">
        <f>IF(Orders!E769="","",Orders!E769)</f>
        <v/>
      </c>
      <c r="F769" t="str">
        <f t="shared" si="88"/>
        <v>Rollo Fairfoot</v>
      </c>
      <c r="G769" t="str">
        <f t="shared" si="89"/>
        <v>RolloFairfoot</v>
      </c>
      <c r="H769">
        <f>COUNTIFS(CALC_CUSTOMERS!F:F,CALC_ORDERS!G769)</f>
        <v>1</v>
      </c>
      <c r="I769" t="str">
        <f>INDEX(CALC_CUSTOMERS!D:D,MATCH(CALC_ORDERS!G769,CALC_CUSTOMERS!F:F,0))</f>
        <v>The Proud Crow Pub</v>
      </c>
      <c r="J769" t="str">
        <f>INDEX(CALC_CUSTOMERS!E:E,MATCH(CALC_ORDERS!G769,CALC_CUSTOMERS!F:F,0))</f>
        <v>STOCK</v>
      </c>
      <c r="K769">
        <f>INDEX(Beer!C:C,MATCH(CALC_ORDERS!C769,Beer!B:B,0))</f>
        <v>0.8</v>
      </c>
      <c r="L769">
        <f t="shared" si="90"/>
        <v>8.8000000000000007</v>
      </c>
      <c r="M769">
        <f t="shared" si="91"/>
        <v>0</v>
      </c>
      <c r="N769">
        <f t="shared" si="92"/>
        <v>8.8000000000000007</v>
      </c>
      <c r="O769">
        <f t="shared" si="93"/>
        <v>9</v>
      </c>
      <c r="P769" t="str">
        <f t="shared" si="94"/>
        <v>T3</v>
      </c>
      <c r="Q769" t="str">
        <f t="shared" si="95"/>
        <v>M9</v>
      </c>
    </row>
    <row r="770" spans="1:17" x14ac:dyDescent="0.25">
      <c r="A770" t="str">
        <f>IF(Orders!A770="","",Orders!A770)</f>
        <v>Mr Willichar Goodwort</v>
      </c>
      <c r="B770" s="4">
        <f>IF(Orders!B770="","",Orders!B770)</f>
        <v>390346</v>
      </c>
      <c r="C770" t="str">
        <f>IF(Orders!C770="","",Orders!C770)</f>
        <v>Tennent's Super</v>
      </c>
      <c r="D770">
        <f>IF(Orders!D770="","",Orders!D770)</f>
        <v>9</v>
      </c>
      <c r="E770" t="str">
        <f>IF(Orders!E770="","",Orders!E770)</f>
        <v/>
      </c>
      <c r="F770" t="str">
        <f t="shared" si="88"/>
        <v>Willichar Goodwort</v>
      </c>
      <c r="G770" t="str">
        <f t="shared" si="89"/>
        <v>WillicharGoodwort</v>
      </c>
      <c r="H770">
        <f>COUNTIFS(CALC_CUSTOMERS!F:F,CALC_ORDERS!G770)</f>
        <v>1</v>
      </c>
      <c r="I770" t="str">
        <f>INDEX(CALC_CUSTOMERS!D:D,MATCH(CALC_ORDERS!G770,CALC_CUSTOMERS!F:F,0))</f>
        <v>The Quacking Bison</v>
      </c>
      <c r="J770" t="str">
        <f>INDEX(CALC_CUSTOMERS!E:E,MATCH(CALC_ORDERS!G770,CALC_CUSTOMERS!F:F,0))</f>
        <v>TUCKBOROUGH</v>
      </c>
      <c r="K770">
        <f>INDEX(Beer!C:C,MATCH(CALC_ORDERS!C770,Beer!B:B,0))</f>
        <v>0.9</v>
      </c>
      <c r="L770">
        <f t="shared" si="90"/>
        <v>8.1</v>
      </c>
      <c r="M770">
        <f t="shared" si="91"/>
        <v>0</v>
      </c>
      <c r="N770">
        <f t="shared" si="92"/>
        <v>8.1</v>
      </c>
      <c r="O770">
        <f t="shared" si="93"/>
        <v>9</v>
      </c>
      <c r="P770" t="str">
        <f t="shared" si="94"/>
        <v>T3</v>
      </c>
      <c r="Q770" t="str">
        <f t="shared" si="95"/>
        <v>M9</v>
      </c>
    </row>
    <row r="771" spans="1:17" x14ac:dyDescent="0.25">
      <c r="A771" t="str">
        <f>IF(Orders!A771="","",Orders!A771)</f>
        <v>Mme Tiffany Brown</v>
      </c>
      <c r="B771" s="4">
        <f>IF(Orders!B771="","",Orders!B771)</f>
        <v>390346</v>
      </c>
      <c r="C771" t="str">
        <f>IF(Orders!C771="","",Orders!C771)</f>
        <v>Boddingtons Bitter</v>
      </c>
      <c r="D771">
        <f>IF(Orders!D771="","",Orders!D771)</f>
        <v>2</v>
      </c>
      <c r="E771" t="str">
        <f>IF(Orders!E771="","",Orders!E771)</f>
        <v/>
      </c>
      <c r="F771" t="str">
        <f t="shared" ref="F771:F834" si="96">IF(LEFT(A771,2)="Mr",MID(A771,4,LEN(A771)-3),
IF(LEFT(A771,3)="Mme",MID(A771,5,LEN(A771)-4),
IF(LEFT(A771,4)="Mlle",MID(A771,6,LEN(A771)-5),"")))</f>
        <v>Tiffany Brown</v>
      </c>
      <c r="G771" t="str">
        <f t="shared" ref="G771:G834" si="97">SUBSTITUTE(SUBSTITUTE(SUBSTITUTE(SUBSTITUTE(SUBSTITUTE(SUBSTITUTE(F771," ",""),"-",""),"é","e"),"ü","u"),"ï","i"),"è","e")</f>
        <v>TiffanyBrown</v>
      </c>
      <c r="H771">
        <f>COUNTIFS(CALC_CUSTOMERS!F:F,CALC_ORDERS!G771)</f>
        <v>1</v>
      </c>
      <c r="I771" t="str">
        <f>INDEX(CALC_CUSTOMERS!D:D,MATCH(CALC_ORDERS!G771,CALC_CUSTOMERS!F:F,0))</f>
        <v>The Blushing Dragon Tavern</v>
      </c>
      <c r="J771" t="str">
        <f>INDEX(CALC_CUSTOMERS!E:E,MATCH(CALC_ORDERS!G771,CALC_CUSTOMERS!F:F,0))</f>
        <v>HOBBITTON</v>
      </c>
      <c r="K771">
        <f>INDEX(Beer!C:C,MATCH(CALC_ORDERS!C771,Beer!B:B,0))</f>
        <v>0.8</v>
      </c>
      <c r="L771">
        <f t="shared" ref="L771:L834" si="98">K771*D771</f>
        <v>1.6</v>
      </c>
      <c r="M771">
        <f t="shared" ref="M771:M834" si="99">IF(E771="",0,E771*L771)</f>
        <v>0</v>
      </c>
      <c r="N771">
        <f t="shared" ref="N771:N834" si="100">L771-M771</f>
        <v>1.6</v>
      </c>
      <c r="O771">
        <f t="shared" ref="O771:O834" si="101">MONTH(B771)</f>
        <v>9</v>
      </c>
      <c r="P771" t="str">
        <f t="shared" ref="P771:P834" si="102">IF(AND(O771&gt;0,O771&lt;4),"T1",
IF(AND(O771&gt;3,O771&lt;7),"T2",
IF(AND(O771&gt;6,O771&lt;10),"T3",
IF(AND(O771&gt;9,O771&lt;13),"T4","erreur"))))</f>
        <v>T3</v>
      </c>
      <c r="Q771" t="str">
        <f t="shared" ref="Q771:Q834" si="103">"M"&amp;O771</f>
        <v>M9</v>
      </c>
    </row>
    <row r="772" spans="1:17" x14ac:dyDescent="0.25">
      <c r="A772" t="str">
        <f>IF(Orders!A772="","",Orders!A772)</f>
        <v>Mme Gundrada Boffin</v>
      </c>
      <c r="B772" s="4">
        <f>IF(Orders!B772="","",Orders!B772)</f>
        <v>390347</v>
      </c>
      <c r="C772" t="str">
        <f>IF(Orders!C772="","",Orders!C772)</f>
        <v>Newcastle Brown Ale</v>
      </c>
      <c r="D772">
        <f>IF(Orders!D772="","",Orders!D772)</f>
        <v>9</v>
      </c>
      <c r="E772" t="str">
        <f>IF(Orders!E772="","",Orders!E772)</f>
        <v/>
      </c>
      <c r="F772" t="str">
        <f t="shared" si="96"/>
        <v>Gundrada Boffin</v>
      </c>
      <c r="G772" t="str">
        <f t="shared" si="97"/>
        <v>GundradaBoffin</v>
      </c>
      <c r="H772">
        <f>COUNTIFS(CALC_CUSTOMERS!F:F,CALC_ORDERS!G772)</f>
        <v>1</v>
      </c>
      <c r="I772" t="str">
        <f>INDEX(CALC_CUSTOMERS!D:D,MATCH(CALC_ORDERS!G772,CALC_CUSTOMERS!F:F,0))</f>
        <v>The Thundering Spoon Inn</v>
      </c>
      <c r="J772" t="str">
        <f>INDEX(CALC_CUSTOMERS!E:E,MATCH(CALC_ORDERS!G772,CALC_CUSTOMERS!F:F,0))</f>
        <v>BREE</v>
      </c>
      <c r="K772">
        <f>INDEX(Beer!C:C,MATCH(CALC_ORDERS!C772,Beer!B:B,0))</f>
        <v>1</v>
      </c>
      <c r="L772">
        <f t="shared" si="98"/>
        <v>9</v>
      </c>
      <c r="M772">
        <f t="shared" si="99"/>
        <v>0</v>
      </c>
      <c r="N772">
        <f t="shared" si="100"/>
        <v>9</v>
      </c>
      <c r="O772">
        <f t="shared" si="101"/>
        <v>9</v>
      </c>
      <c r="P772" t="str">
        <f t="shared" si="102"/>
        <v>T3</v>
      </c>
      <c r="Q772" t="str">
        <f t="shared" si="103"/>
        <v>M9</v>
      </c>
    </row>
    <row r="773" spans="1:17" x14ac:dyDescent="0.25">
      <c r="A773" t="str">
        <f>IF(Orders!A773="","",Orders!A773)</f>
        <v>Mr Bildad Roper</v>
      </c>
      <c r="B773" s="4">
        <f>IF(Orders!B773="","",Orders!B773)</f>
        <v>390347</v>
      </c>
      <c r="C773" t="str">
        <f>IF(Orders!C773="","",Orders!C773)</f>
        <v>Foster's Lager</v>
      </c>
      <c r="D773">
        <f>IF(Orders!D773="","",Orders!D773)</f>
        <v>8</v>
      </c>
      <c r="E773" t="str">
        <f>IF(Orders!E773="","",Orders!E773)</f>
        <v/>
      </c>
      <c r="F773" t="str">
        <f t="shared" si="96"/>
        <v>Bildad Roper</v>
      </c>
      <c r="G773" t="str">
        <f t="shared" si="97"/>
        <v>BildadRoper</v>
      </c>
      <c r="H773">
        <f>COUNTIFS(CALC_CUSTOMERS!F:F,CALC_ORDERS!G773)</f>
        <v>1</v>
      </c>
      <c r="I773" t="str">
        <f>INDEX(CALC_CUSTOMERS!D:D,MATCH(CALC_ORDERS!G773,CALC_CUSTOMERS!F:F,0))</f>
        <v>The Melting Leader</v>
      </c>
      <c r="J773" t="str">
        <f>INDEX(CALC_CUSTOMERS!E:E,MATCH(CALC_ORDERS!G773,CALC_CUSTOMERS!F:F,0))</f>
        <v>HOBBITTON</v>
      </c>
      <c r="K773">
        <f>INDEX(Beer!C:C,MATCH(CALC_ORDERS!C773,Beer!B:B,0))</f>
        <v>0.7</v>
      </c>
      <c r="L773">
        <f t="shared" si="98"/>
        <v>5.6</v>
      </c>
      <c r="M773">
        <f t="shared" si="99"/>
        <v>0</v>
      </c>
      <c r="N773">
        <f t="shared" si="100"/>
        <v>5.6</v>
      </c>
      <c r="O773">
        <f t="shared" si="101"/>
        <v>9</v>
      </c>
      <c r="P773" t="str">
        <f t="shared" si="102"/>
        <v>T3</v>
      </c>
      <c r="Q773" t="str">
        <f t="shared" si="103"/>
        <v>M9</v>
      </c>
    </row>
    <row r="774" spans="1:17" x14ac:dyDescent="0.25">
      <c r="A774" t="str">
        <f>IF(Orders!A774="","",Orders!A774)</f>
        <v>Mme Gundradis Underlake</v>
      </c>
      <c r="B774" s="4">
        <f>IF(Orders!B774="","",Orders!B774)</f>
        <v>390347</v>
      </c>
      <c r="C774" t="str">
        <f>IF(Orders!C774="","",Orders!C774)</f>
        <v>Tennent's Lager</v>
      </c>
      <c r="D774">
        <f>IF(Orders!D774="","",Orders!D774)</f>
        <v>13</v>
      </c>
      <c r="E774" t="str">
        <f>IF(Orders!E774="","",Orders!E774)</f>
        <v/>
      </c>
      <c r="F774" t="str">
        <f t="shared" si="96"/>
        <v>Gundradis Underlake</v>
      </c>
      <c r="G774" t="str">
        <f t="shared" si="97"/>
        <v>GundradisUnderlake</v>
      </c>
      <c r="H774">
        <f>COUNTIFS(CALC_CUSTOMERS!F:F,CALC_ORDERS!G774)</f>
        <v>1</v>
      </c>
      <c r="I774" t="str">
        <f>INDEX(CALC_CUSTOMERS!D:D,MATCH(CALC_ORDERS!G774,CALC_CUSTOMERS!F:F,0))</f>
        <v>The Alligator Tavern</v>
      </c>
      <c r="J774" t="str">
        <f>INDEX(CALC_CUSTOMERS!E:E,MATCH(CALC_ORDERS!G774,CALC_CUSTOMERS!F:F,0))</f>
        <v>BROKENBORINGS</v>
      </c>
      <c r="K774">
        <f>INDEX(Beer!C:C,MATCH(CALC_ORDERS!C774,Beer!B:B,0))</f>
        <v>0.8</v>
      </c>
      <c r="L774">
        <f t="shared" si="98"/>
        <v>10.4</v>
      </c>
      <c r="M774">
        <f t="shared" si="99"/>
        <v>0</v>
      </c>
      <c r="N774">
        <f t="shared" si="100"/>
        <v>10.4</v>
      </c>
      <c r="O774">
        <f t="shared" si="101"/>
        <v>9</v>
      </c>
      <c r="P774" t="str">
        <f t="shared" si="102"/>
        <v>T3</v>
      </c>
      <c r="Q774" t="str">
        <f t="shared" si="103"/>
        <v>M9</v>
      </c>
    </row>
    <row r="775" spans="1:17" x14ac:dyDescent="0.25">
      <c r="A775" t="str">
        <f>IF(Orders!A775="","",Orders!A775)</f>
        <v>Mme Nantechildis Silentfoot</v>
      </c>
      <c r="B775" s="4">
        <f>IF(Orders!B775="","",Orders!B775)</f>
        <v>390347</v>
      </c>
      <c r="C775" t="str">
        <f>IF(Orders!C775="","",Orders!C775)</f>
        <v>Tennent's Super</v>
      </c>
      <c r="D775">
        <f>IF(Orders!D775="","",Orders!D775)</f>
        <v>3</v>
      </c>
      <c r="E775" t="str">
        <f>IF(Orders!E775="","",Orders!E775)</f>
        <v/>
      </c>
      <c r="F775" t="str">
        <f t="shared" si="96"/>
        <v>Nantechildis Silentfoot</v>
      </c>
      <c r="G775" t="str">
        <f t="shared" si="97"/>
        <v>NantechildisSilentfoot</v>
      </c>
      <c r="H775">
        <f>COUNTIFS(CALC_CUSTOMERS!F:F,CALC_ORDERS!G775)</f>
        <v>1</v>
      </c>
      <c r="I775" t="str">
        <f>INDEX(CALC_CUSTOMERS!D:D,MATCH(CALC_ORDERS!G775,CALC_CUSTOMERS!F:F,0))</f>
        <v>The Scattered Ingot Bar</v>
      </c>
      <c r="J775" t="str">
        <f>INDEX(CALC_CUSTOMERS!E:E,MATCH(CALC_ORDERS!G775,CALC_CUSTOMERS!F:F,0))</f>
        <v>THE HILL</v>
      </c>
      <c r="K775">
        <f>INDEX(Beer!C:C,MATCH(CALC_ORDERS!C775,Beer!B:B,0))</f>
        <v>0.9</v>
      </c>
      <c r="L775">
        <f t="shared" si="98"/>
        <v>2.7</v>
      </c>
      <c r="M775">
        <f t="shared" si="99"/>
        <v>0</v>
      </c>
      <c r="N775">
        <f t="shared" si="100"/>
        <v>2.7</v>
      </c>
      <c r="O775">
        <f t="shared" si="101"/>
        <v>9</v>
      </c>
      <c r="P775" t="str">
        <f t="shared" si="102"/>
        <v>T3</v>
      </c>
      <c r="Q775" t="str">
        <f t="shared" si="103"/>
        <v>M9</v>
      </c>
    </row>
    <row r="776" spans="1:17" x14ac:dyDescent="0.25">
      <c r="A776" t="str">
        <f>IF(Orders!A776="","",Orders!A776)</f>
        <v>Mlle Fatima Tunnelly</v>
      </c>
      <c r="B776" s="4">
        <f>IF(Orders!B776="","",Orders!B776)</f>
        <v>390348</v>
      </c>
      <c r="C776" t="str">
        <f>IF(Orders!C776="","",Orders!C776)</f>
        <v>Boddingtons Bitter</v>
      </c>
      <c r="D776">
        <f>IF(Orders!D776="","",Orders!D776)</f>
        <v>15</v>
      </c>
      <c r="E776" t="str">
        <f>IF(Orders!E776="","",Orders!E776)</f>
        <v/>
      </c>
      <c r="F776" t="str">
        <f t="shared" si="96"/>
        <v>Fatima Tunnelly</v>
      </c>
      <c r="G776" t="str">
        <f t="shared" si="97"/>
        <v>FatimaTunnelly</v>
      </c>
      <c r="H776">
        <f>COUNTIFS(CALC_CUSTOMERS!F:F,CALC_ORDERS!G776)</f>
        <v>1</v>
      </c>
      <c r="I776" t="str">
        <f>INDEX(CALC_CUSTOMERS!D:D,MATCH(CALC_ORDERS!G776,CALC_CUSTOMERS!F:F,0))</f>
        <v>The New Pelican Inn</v>
      </c>
      <c r="J776" t="str">
        <f>INDEX(CALC_CUSTOMERS!E:E,MATCH(CALC_ORDERS!G776,CALC_CUSTOMERS!F:F,0))</f>
        <v>TUCKBOROUGH</v>
      </c>
      <c r="K776">
        <f>INDEX(Beer!C:C,MATCH(CALC_ORDERS!C776,Beer!B:B,0))</f>
        <v>0.8</v>
      </c>
      <c r="L776">
        <f t="shared" si="98"/>
        <v>12</v>
      </c>
      <c r="M776">
        <f t="shared" si="99"/>
        <v>0</v>
      </c>
      <c r="N776">
        <f t="shared" si="100"/>
        <v>12</v>
      </c>
      <c r="O776">
        <f t="shared" si="101"/>
        <v>9</v>
      </c>
      <c r="P776" t="str">
        <f t="shared" si="102"/>
        <v>T3</v>
      </c>
      <c r="Q776" t="str">
        <f t="shared" si="103"/>
        <v>M9</v>
      </c>
    </row>
    <row r="777" spans="1:17" x14ac:dyDescent="0.25">
      <c r="A777" t="str">
        <f>IF(Orders!A777="","",Orders!A777)</f>
        <v>Mr Bernhard Goodbody</v>
      </c>
      <c r="B777" s="4">
        <f>IF(Orders!B777="","",Orders!B777)</f>
        <v>390348</v>
      </c>
      <c r="C777" t="str">
        <f>IF(Orders!C777="","",Orders!C777)</f>
        <v>Draught Bass</v>
      </c>
      <c r="D777">
        <f>IF(Orders!D777="","",Orders!D777)</f>
        <v>20</v>
      </c>
      <c r="E777" t="str">
        <f>IF(Orders!E777="","",Orders!E777)</f>
        <v/>
      </c>
      <c r="F777" t="str">
        <f t="shared" si="96"/>
        <v>Bernhard Goodbody</v>
      </c>
      <c r="G777" t="str">
        <f t="shared" si="97"/>
        <v>BernhardGoodbody</v>
      </c>
      <c r="H777">
        <f>COUNTIFS(CALC_CUSTOMERS!F:F,CALC_ORDERS!G777)</f>
        <v>1</v>
      </c>
      <c r="I777" t="str">
        <f>INDEX(CALC_CUSTOMERS!D:D,MATCH(CALC_ORDERS!G777,CALC_CUSTOMERS!F:F,0))</f>
        <v>The Faint Stick</v>
      </c>
      <c r="J777" t="str">
        <f>INDEX(CALC_CUSTOMERS!E:E,MATCH(CALC_ORDERS!G777,CALC_CUSTOMERS!F:F,0))</f>
        <v>TUCKBOROUGH</v>
      </c>
      <c r="K777">
        <f>INDEX(Beer!C:C,MATCH(CALC_ORDERS!C777,Beer!B:B,0))</f>
        <v>1.2</v>
      </c>
      <c r="L777">
        <f t="shared" si="98"/>
        <v>24</v>
      </c>
      <c r="M777">
        <f t="shared" si="99"/>
        <v>0</v>
      </c>
      <c r="N777">
        <f t="shared" si="100"/>
        <v>24</v>
      </c>
      <c r="O777">
        <f t="shared" si="101"/>
        <v>9</v>
      </c>
      <c r="P777" t="str">
        <f t="shared" si="102"/>
        <v>T3</v>
      </c>
      <c r="Q777" t="str">
        <f t="shared" si="103"/>
        <v>M9</v>
      </c>
    </row>
    <row r="778" spans="1:17" x14ac:dyDescent="0.25">
      <c r="A778" t="str">
        <f>IF(Orders!A778="","",Orders!A778)</f>
        <v>Mlle Madison Underhill</v>
      </c>
      <c r="B778" s="4">
        <f>IF(Orders!B778="","",Orders!B778)</f>
        <v>390348</v>
      </c>
      <c r="C778" t="str">
        <f>IF(Orders!C778="","",Orders!C778)</f>
        <v>Draught Bass</v>
      </c>
      <c r="D778">
        <f>IF(Orders!D778="","",Orders!D778)</f>
        <v>4</v>
      </c>
      <c r="E778" t="str">
        <f>IF(Orders!E778="","",Orders!E778)</f>
        <v/>
      </c>
      <c r="F778" t="str">
        <f t="shared" si="96"/>
        <v>Madison Underhill</v>
      </c>
      <c r="G778" t="str">
        <f t="shared" si="97"/>
        <v>MadisonUnderhill</v>
      </c>
      <c r="H778">
        <f>COUNTIFS(CALC_CUSTOMERS!F:F,CALC_ORDERS!G778)</f>
        <v>1</v>
      </c>
      <c r="I778" t="str">
        <f>INDEX(CALC_CUSTOMERS!D:D,MATCH(CALC_ORDERS!G778,CALC_CUSTOMERS!F:F,0))</f>
        <v>The Mushy Rapier Bar</v>
      </c>
      <c r="J778" t="str">
        <f>INDEX(CALC_CUSTOMERS!E:E,MATCH(CALC_ORDERS!G778,CALC_CUSTOMERS!F:F,0))</f>
        <v>LITTLE DELVING</v>
      </c>
      <c r="K778">
        <f>INDEX(Beer!C:C,MATCH(CALC_ORDERS!C778,Beer!B:B,0))</f>
        <v>1.2</v>
      </c>
      <c r="L778">
        <f t="shared" si="98"/>
        <v>4.8</v>
      </c>
      <c r="M778">
        <f t="shared" si="99"/>
        <v>0</v>
      </c>
      <c r="N778">
        <f t="shared" si="100"/>
        <v>4.8</v>
      </c>
      <c r="O778">
        <f t="shared" si="101"/>
        <v>9</v>
      </c>
      <c r="P778" t="str">
        <f t="shared" si="102"/>
        <v>T3</v>
      </c>
      <c r="Q778" t="str">
        <f t="shared" si="103"/>
        <v>M9</v>
      </c>
    </row>
    <row r="779" spans="1:17" x14ac:dyDescent="0.25">
      <c r="A779" t="str">
        <f>IF(Orders!A779="","",Orders!A779)</f>
        <v>Mr Willichar Underburrow</v>
      </c>
      <c r="B779" s="4">
        <f>IF(Orders!B779="","",Orders!B779)</f>
        <v>390349</v>
      </c>
      <c r="C779" t="str">
        <f>IF(Orders!C779="","",Orders!C779)</f>
        <v>Tennent's Super</v>
      </c>
      <c r="D779">
        <f>IF(Orders!D779="","",Orders!D779)</f>
        <v>17</v>
      </c>
      <c r="E779" t="str">
        <f>IF(Orders!E779="","",Orders!E779)</f>
        <v/>
      </c>
      <c r="F779" t="str">
        <f t="shared" si="96"/>
        <v>Willichar Underburrow</v>
      </c>
      <c r="G779" t="str">
        <f t="shared" si="97"/>
        <v>WillicharUnderburrow</v>
      </c>
      <c r="H779">
        <f>COUNTIFS(CALC_CUSTOMERS!F:F,CALC_ORDERS!G779)</f>
        <v>1</v>
      </c>
      <c r="I779" t="str">
        <f>INDEX(CALC_CUSTOMERS!D:D,MATCH(CALC_ORDERS!G779,CALC_CUSTOMERS!F:F,0))</f>
        <v>The Annoying Spiders Tavern</v>
      </c>
      <c r="J779" t="str">
        <f>INDEX(CALC_CUSTOMERS!E:E,MATCH(CALC_ORDERS!G779,CALC_CUSTOMERS!F:F,0))</f>
        <v>THE HILL</v>
      </c>
      <c r="K779">
        <f>INDEX(Beer!C:C,MATCH(CALC_ORDERS!C779,Beer!B:B,0))</f>
        <v>0.9</v>
      </c>
      <c r="L779">
        <f t="shared" si="98"/>
        <v>15.3</v>
      </c>
      <c r="M779">
        <f t="shared" si="99"/>
        <v>0</v>
      </c>
      <c r="N779">
        <f t="shared" si="100"/>
        <v>15.3</v>
      </c>
      <c r="O779">
        <f t="shared" si="101"/>
        <v>9</v>
      </c>
      <c r="P779" t="str">
        <f t="shared" si="102"/>
        <v>T3</v>
      </c>
      <c r="Q779" t="str">
        <f t="shared" si="103"/>
        <v>M9</v>
      </c>
    </row>
    <row r="780" spans="1:17" x14ac:dyDescent="0.25">
      <c r="A780" t="str">
        <f>IF(Orders!A780="","",Orders!A780)</f>
        <v>Mr Menéaduc Clayhanger</v>
      </c>
      <c r="B780" s="4">
        <f>IF(Orders!B780="","",Orders!B780)</f>
        <v>390349</v>
      </c>
      <c r="C780" t="str">
        <f>IF(Orders!C780="","",Orders!C780)</f>
        <v>Tennent's Super</v>
      </c>
      <c r="D780">
        <f>IF(Orders!D780="","",Orders!D780)</f>
        <v>14</v>
      </c>
      <c r="E780" t="str">
        <f>IF(Orders!E780="","",Orders!E780)</f>
        <v/>
      </c>
      <c r="F780" t="str">
        <f t="shared" si="96"/>
        <v>Menéaduc Clayhanger</v>
      </c>
      <c r="G780" t="str">
        <f t="shared" si="97"/>
        <v>MeneaducClayhanger</v>
      </c>
      <c r="H780">
        <f>COUNTIFS(CALC_CUSTOMERS!F:F,CALC_ORDERS!G780)</f>
        <v>1</v>
      </c>
      <c r="I780" t="str">
        <f>INDEX(CALC_CUSTOMERS!D:D,MATCH(CALC_ORDERS!G780,CALC_CUSTOMERS!F:F,0))</f>
        <v>The Perfect Huntress</v>
      </c>
      <c r="J780" t="str">
        <f>INDEX(CALC_CUSTOMERS!E:E,MATCH(CALC_ORDERS!G780,CALC_CUSTOMERS!F:F,0))</f>
        <v>TUCKBOROUGH</v>
      </c>
      <c r="K780">
        <f>INDEX(Beer!C:C,MATCH(CALC_ORDERS!C780,Beer!B:B,0))</f>
        <v>0.9</v>
      </c>
      <c r="L780">
        <f t="shared" si="98"/>
        <v>12.6</v>
      </c>
      <c r="M780">
        <f t="shared" si="99"/>
        <v>0</v>
      </c>
      <c r="N780">
        <f t="shared" si="100"/>
        <v>12.6</v>
      </c>
      <c r="O780">
        <f t="shared" si="101"/>
        <v>9</v>
      </c>
      <c r="P780" t="str">
        <f t="shared" si="102"/>
        <v>T3</v>
      </c>
      <c r="Q780" t="str">
        <f t="shared" si="103"/>
        <v>M9</v>
      </c>
    </row>
    <row r="781" spans="1:17" x14ac:dyDescent="0.25">
      <c r="A781" t="str">
        <f>IF(Orders!A781="","",Orders!A781)</f>
        <v>Mr Erenfried Diggle</v>
      </c>
      <c r="B781" s="4">
        <f>IF(Orders!B781="","",Orders!B781)</f>
        <v>390350</v>
      </c>
      <c r="C781" t="str">
        <f>IF(Orders!C781="","",Orders!C781)</f>
        <v>Foster's Lager</v>
      </c>
      <c r="D781">
        <f>IF(Orders!D781="","",Orders!D781)</f>
        <v>10</v>
      </c>
      <c r="E781" t="str">
        <f>IF(Orders!E781="","",Orders!E781)</f>
        <v/>
      </c>
      <c r="F781" t="str">
        <f t="shared" si="96"/>
        <v>Erenfried Diggle</v>
      </c>
      <c r="G781" t="str">
        <f t="shared" si="97"/>
        <v>ErenfriedDiggle</v>
      </c>
      <c r="H781">
        <f>COUNTIFS(CALC_CUSTOMERS!F:F,CALC_ORDERS!G781)</f>
        <v>1</v>
      </c>
      <c r="I781" t="str">
        <f>INDEX(CALC_CUSTOMERS!D:D,MATCH(CALC_ORDERS!G781,CALC_CUSTOMERS!F:F,0))</f>
        <v>The Deep Shirt Bar</v>
      </c>
      <c r="J781" t="str">
        <f>INDEX(CALC_CUSTOMERS!E:E,MATCH(CALC_ORDERS!G781,CALC_CUSTOMERS!F:F,0))</f>
        <v>GREENFIELDS</v>
      </c>
      <c r="K781">
        <f>INDEX(Beer!C:C,MATCH(CALC_ORDERS!C781,Beer!B:B,0))</f>
        <v>0.7</v>
      </c>
      <c r="L781">
        <f t="shared" si="98"/>
        <v>7</v>
      </c>
      <c r="M781">
        <f t="shared" si="99"/>
        <v>0</v>
      </c>
      <c r="N781">
        <f t="shared" si="100"/>
        <v>7</v>
      </c>
      <c r="O781">
        <f t="shared" si="101"/>
        <v>9</v>
      </c>
      <c r="P781" t="str">
        <f t="shared" si="102"/>
        <v>T3</v>
      </c>
      <c r="Q781" t="str">
        <f t="shared" si="103"/>
        <v>M9</v>
      </c>
    </row>
    <row r="782" spans="1:17" x14ac:dyDescent="0.25">
      <c r="A782" t="str">
        <f>IF(Orders!A782="","",Orders!A782)</f>
        <v>Mme Liutgarde Twofoot</v>
      </c>
      <c r="B782" s="4">
        <f>IF(Orders!B782="","",Orders!B782)</f>
        <v>390350</v>
      </c>
      <c r="C782" t="str">
        <f>IF(Orders!C782="","",Orders!C782)</f>
        <v>Mackeson Stout</v>
      </c>
      <c r="D782">
        <f>IF(Orders!D782="","",Orders!D782)</f>
        <v>13</v>
      </c>
      <c r="E782" t="str">
        <f>IF(Orders!E782="","",Orders!E782)</f>
        <v/>
      </c>
      <c r="F782" t="str">
        <f t="shared" si="96"/>
        <v>Liutgarde Twofoot</v>
      </c>
      <c r="G782" t="str">
        <f t="shared" si="97"/>
        <v>LiutgardeTwofoot</v>
      </c>
      <c r="H782">
        <f>COUNTIFS(CALC_CUSTOMERS!F:F,CALC_ORDERS!G782)</f>
        <v>1</v>
      </c>
      <c r="I782" t="str">
        <f>INDEX(CALC_CUSTOMERS!D:D,MATCH(CALC_ORDERS!G782,CALC_CUSTOMERS!F:F,0))</f>
        <v>The Excellent Woodpecker Inn</v>
      </c>
      <c r="J782" t="str">
        <f>INDEX(CALC_CUSTOMERS!E:E,MATCH(CALC_ORDERS!G782,CALC_CUSTOMERS!F:F,0))</f>
        <v>SHIRE HOMESTEADS</v>
      </c>
      <c r="K782">
        <f>INDEX(Beer!C:C,MATCH(CALC_ORDERS!C782,Beer!B:B,0))</f>
        <v>1.5</v>
      </c>
      <c r="L782">
        <f t="shared" si="98"/>
        <v>19.5</v>
      </c>
      <c r="M782">
        <f t="shared" si="99"/>
        <v>0</v>
      </c>
      <c r="N782">
        <f t="shared" si="100"/>
        <v>19.5</v>
      </c>
      <c r="O782">
        <f t="shared" si="101"/>
        <v>9</v>
      </c>
      <c r="P782" t="str">
        <f t="shared" si="102"/>
        <v>T3</v>
      </c>
      <c r="Q782" t="str">
        <f t="shared" si="103"/>
        <v>M9</v>
      </c>
    </row>
    <row r="783" spans="1:17" x14ac:dyDescent="0.25">
      <c r="A783" t="str">
        <f>IF(Orders!A783="","",Orders!A783)</f>
        <v>Mr Hal Galbassi</v>
      </c>
      <c r="B783" s="4">
        <f>IF(Orders!B783="","",Orders!B783)</f>
        <v>390350</v>
      </c>
      <c r="C783" t="str">
        <f>IF(Orders!C783="","",Orders!C783)</f>
        <v>Old Speckled Hen</v>
      </c>
      <c r="D783">
        <f>IF(Orders!D783="","",Orders!D783)</f>
        <v>18</v>
      </c>
      <c r="E783" t="str">
        <f>IF(Orders!E783="","",Orders!E783)</f>
        <v/>
      </c>
      <c r="F783" t="str">
        <f t="shared" si="96"/>
        <v>Hal Galbassi</v>
      </c>
      <c r="G783" t="str">
        <f t="shared" si="97"/>
        <v>HalGalbassi</v>
      </c>
      <c r="H783">
        <f>COUNTIFS(CALC_CUSTOMERS!F:F,CALC_ORDERS!G783)</f>
        <v>1</v>
      </c>
      <c r="I783" t="str">
        <f>INDEX(CALC_CUSTOMERS!D:D,MATCH(CALC_ORDERS!G783,CALC_CUSTOMERS!F:F,0))</f>
        <v>Ye Olde Curry</v>
      </c>
      <c r="J783" t="str">
        <f>INDEX(CALC_CUSTOMERS!E:E,MATCH(CALC_ORDERS!G783,CALC_CUSTOMERS!F:F,0))</f>
        <v>BRIDGEFIELDS</v>
      </c>
      <c r="K783">
        <f>INDEX(Beer!C:C,MATCH(CALC_ORDERS!C783,Beer!B:B,0))</f>
        <v>1.1000000000000001</v>
      </c>
      <c r="L783">
        <f t="shared" si="98"/>
        <v>19.8</v>
      </c>
      <c r="M783">
        <f t="shared" si="99"/>
        <v>0</v>
      </c>
      <c r="N783">
        <f t="shared" si="100"/>
        <v>19.8</v>
      </c>
      <c r="O783">
        <f t="shared" si="101"/>
        <v>9</v>
      </c>
      <c r="P783" t="str">
        <f t="shared" si="102"/>
        <v>T3</v>
      </c>
      <c r="Q783" t="str">
        <f t="shared" si="103"/>
        <v>M9</v>
      </c>
    </row>
    <row r="784" spans="1:17" x14ac:dyDescent="0.25">
      <c r="A784" t="str">
        <f>IF(Orders!A784="","",Orders!A784)</f>
        <v>Mlle Esmeralda Goldworthy</v>
      </c>
      <c r="B784" s="4">
        <f>IF(Orders!B784="","",Orders!B784)</f>
        <v>390351</v>
      </c>
      <c r="C784" t="str">
        <f>IF(Orders!C784="","",Orders!C784)</f>
        <v>Newcastle Brown Ale</v>
      </c>
      <c r="D784">
        <f>IF(Orders!D784="","",Orders!D784)</f>
        <v>11</v>
      </c>
      <c r="E784" t="str">
        <f>IF(Orders!E784="","",Orders!E784)</f>
        <v/>
      </c>
      <c r="F784" t="str">
        <f t="shared" si="96"/>
        <v>Esmeralda Goldworthy</v>
      </c>
      <c r="G784" t="str">
        <f t="shared" si="97"/>
        <v>EsmeraldaGoldworthy</v>
      </c>
      <c r="H784">
        <f>COUNTIFS(CALC_CUSTOMERS!F:F,CALC_ORDERS!G784)</f>
        <v>1</v>
      </c>
      <c r="I784" t="str">
        <f>INDEX(CALC_CUSTOMERS!D:D,MATCH(CALC_ORDERS!G784,CALC_CUSTOMERS!F:F,0))</f>
        <v>The Quack Banjo Bar</v>
      </c>
      <c r="J784" t="str">
        <f>INDEX(CALC_CUSTOMERS!E:E,MATCH(CALC_ORDERS!G784,CALC_CUSTOMERS!F:F,0))</f>
        <v>HOBBITTON</v>
      </c>
      <c r="K784">
        <f>INDEX(Beer!C:C,MATCH(CALC_ORDERS!C784,Beer!B:B,0))</f>
        <v>1</v>
      </c>
      <c r="L784">
        <f t="shared" si="98"/>
        <v>11</v>
      </c>
      <c r="M784">
        <f t="shared" si="99"/>
        <v>0</v>
      </c>
      <c r="N784">
        <f t="shared" si="100"/>
        <v>11</v>
      </c>
      <c r="O784">
        <f t="shared" si="101"/>
        <v>9</v>
      </c>
      <c r="P784" t="str">
        <f t="shared" si="102"/>
        <v>T3</v>
      </c>
      <c r="Q784" t="str">
        <f t="shared" si="103"/>
        <v>M9</v>
      </c>
    </row>
    <row r="785" spans="1:17" x14ac:dyDescent="0.25">
      <c r="A785" t="str">
        <f>IF(Orders!A785="","",Orders!A785)</f>
        <v>Mlle Andrea Banks</v>
      </c>
      <c r="B785" s="4">
        <f>IF(Orders!B785="","",Orders!B785)</f>
        <v>390351</v>
      </c>
      <c r="C785" t="str">
        <f>IF(Orders!C785="","",Orders!C785)</f>
        <v>Boddingtons Bitter</v>
      </c>
      <c r="D785">
        <f>IF(Orders!D785="","",Orders!D785)</f>
        <v>9</v>
      </c>
      <c r="E785" t="str">
        <f>IF(Orders!E785="","",Orders!E785)</f>
        <v/>
      </c>
      <c r="F785" t="str">
        <f t="shared" si="96"/>
        <v>Andrea Banks</v>
      </c>
      <c r="G785" t="str">
        <f t="shared" si="97"/>
        <v>AndreaBanks</v>
      </c>
      <c r="H785">
        <f>COUNTIFS(CALC_CUSTOMERS!F:F,CALC_ORDERS!G785)</f>
        <v>1</v>
      </c>
      <c r="I785" t="str">
        <f>INDEX(CALC_CUSTOMERS!D:D,MATCH(CALC_ORDERS!G785,CALC_CUSTOMERS!F:F,0))</f>
        <v>The Singing Fox Pub</v>
      </c>
      <c r="J785" t="str">
        <f>INDEX(CALC_CUSTOMERS!E:E,MATCH(CALC_ORDERS!G785,CALC_CUSTOMERS!F:F,0))</f>
        <v>GREENFIELDS</v>
      </c>
      <c r="K785">
        <f>INDEX(Beer!C:C,MATCH(CALC_ORDERS!C785,Beer!B:B,0))</f>
        <v>0.8</v>
      </c>
      <c r="L785">
        <f t="shared" si="98"/>
        <v>7.2</v>
      </c>
      <c r="M785">
        <f t="shared" si="99"/>
        <v>0</v>
      </c>
      <c r="N785">
        <f t="shared" si="100"/>
        <v>7.2</v>
      </c>
      <c r="O785">
        <f t="shared" si="101"/>
        <v>9</v>
      </c>
      <c r="P785" t="str">
        <f t="shared" si="102"/>
        <v>T3</v>
      </c>
      <c r="Q785" t="str">
        <f t="shared" si="103"/>
        <v>M9</v>
      </c>
    </row>
    <row r="786" spans="1:17" x14ac:dyDescent="0.25">
      <c r="A786" t="str">
        <f>IF(Orders!A786="","",Orders!A786)</f>
        <v>Mr Adalolf Lothran</v>
      </c>
      <c r="B786" s="4">
        <f>IF(Orders!B786="","",Orders!B786)</f>
        <v>390351</v>
      </c>
      <c r="C786" t="str">
        <f>IF(Orders!C786="","",Orders!C786)</f>
        <v>Newcastle Brown Ale</v>
      </c>
      <c r="D786">
        <f>IF(Orders!D786="","",Orders!D786)</f>
        <v>13</v>
      </c>
      <c r="E786" t="str">
        <f>IF(Orders!E786="","",Orders!E786)</f>
        <v/>
      </c>
      <c r="F786" t="str">
        <f t="shared" si="96"/>
        <v>Adalolf Lothran</v>
      </c>
      <c r="G786" t="str">
        <f t="shared" si="97"/>
        <v>AdalolfLothran</v>
      </c>
      <c r="H786">
        <f>COUNTIFS(CALC_CUSTOMERS!F:F,CALC_ORDERS!G786)</f>
        <v>1</v>
      </c>
      <c r="I786" t="str">
        <f>INDEX(CALC_CUSTOMERS!D:D,MATCH(CALC_ORDERS!G786,CALC_CUSTOMERS!F:F,0))</f>
        <v>The Infamous Rat Tavern</v>
      </c>
      <c r="J786" t="str">
        <f>INDEX(CALC_CUSTOMERS!E:E,MATCH(CALC_ORDERS!G786,CALC_CUSTOMERS!F:F,0))</f>
        <v>BREE</v>
      </c>
      <c r="K786">
        <f>INDEX(Beer!C:C,MATCH(CALC_ORDERS!C786,Beer!B:B,0))</f>
        <v>1</v>
      </c>
      <c r="L786">
        <f t="shared" si="98"/>
        <v>13</v>
      </c>
      <c r="M786">
        <f t="shared" si="99"/>
        <v>0</v>
      </c>
      <c r="N786">
        <f t="shared" si="100"/>
        <v>13</v>
      </c>
      <c r="O786">
        <f t="shared" si="101"/>
        <v>9</v>
      </c>
      <c r="P786" t="str">
        <f t="shared" si="102"/>
        <v>T3</v>
      </c>
      <c r="Q786" t="str">
        <f t="shared" si="103"/>
        <v>M9</v>
      </c>
    </row>
    <row r="787" spans="1:17" x14ac:dyDescent="0.25">
      <c r="A787" t="str">
        <f>IF(Orders!A787="","",Orders!A787)</f>
        <v>Mme Brooke Goodwort</v>
      </c>
      <c r="B787" s="4">
        <f>IF(Orders!B787="","",Orders!B787)</f>
        <v>390351</v>
      </c>
      <c r="C787" t="str">
        <f>IF(Orders!C787="","",Orders!C787)</f>
        <v>Foster's Lager</v>
      </c>
      <c r="D787">
        <f>IF(Orders!D787="","",Orders!D787)</f>
        <v>12</v>
      </c>
      <c r="E787" t="str">
        <f>IF(Orders!E787="","",Orders!E787)</f>
        <v/>
      </c>
      <c r="F787" t="str">
        <f t="shared" si="96"/>
        <v>Brooke Goodwort</v>
      </c>
      <c r="G787" t="str">
        <f t="shared" si="97"/>
        <v>BrookeGoodwort</v>
      </c>
      <c r="H787">
        <f>COUNTIFS(CALC_CUSTOMERS!F:F,CALC_ORDERS!G787)</f>
        <v>1</v>
      </c>
      <c r="I787" t="str">
        <f>INDEX(CALC_CUSTOMERS!D:D,MATCH(CALC_ORDERS!G787,CALC_CUSTOMERS!F:F,0))</f>
        <v>The Short Gentlemen Inn</v>
      </c>
      <c r="J787" t="str">
        <f>INDEX(CALC_CUSTOMERS!E:E,MATCH(CALC_ORDERS!G787,CALC_CUSTOMERS!F:F,0))</f>
        <v>GREEN HILL COUNTRY</v>
      </c>
      <c r="K787">
        <f>INDEX(Beer!C:C,MATCH(CALC_ORDERS!C787,Beer!B:B,0))</f>
        <v>0.7</v>
      </c>
      <c r="L787">
        <f t="shared" si="98"/>
        <v>8.3999999999999986</v>
      </c>
      <c r="M787">
        <f t="shared" si="99"/>
        <v>0</v>
      </c>
      <c r="N787">
        <f t="shared" si="100"/>
        <v>8.3999999999999986</v>
      </c>
      <c r="O787">
        <f t="shared" si="101"/>
        <v>9</v>
      </c>
      <c r="P787" t="str">
        <f t="shared" si="102"/>
        <v>T3</v>
      </c>
      <c r="Q787" t="str">
        <f t="shared" si="103"/>
        <v>M9</v>
      </c>
    </row>
    <row r="788" spans="1:17" x14ac:dyDescent="0.25">
      <c r="A788" t="str">
        <f>IF(Orders!A788="","",Orders!A788)</f>
        <v>Mr Bavo Barrowes</v>
      </c>
      <c r="B788" s="4">
        <f>IF(Orders!B788="","",Orders!B788)</f>
        <v>390351</v>
      </c>
      <c r="C788" t="str">
        <f>IF(Orders!C788="","",Orders!C788)</f>
        <v>Tennent's Lager</v>
      </c>
      <c r="D788">
        <f>IF(Orders!D788="","",Orders!D788)</f>
        <v>12</v>
      </c>
      <c r="E788" t="str">
        <f>IF(Orders!E788="","",Orders!E788)</f>
        <v/>
      </c>
      <c r="F788" t="str">
        <f t="shared" si="96"/>
        <v>Bavo Barrowes</v>
      </c>
      <c r="G788" t="str">
        <f t="shared" si="97"/>
        <v>BavoBarrowes</v>
      </c>
      <c r="H788">
        <f>COUNTIFS(CALC_CUSTOMERS!F:F,CALC_ORDERS!G788)</f>
        <v>1</v>
      </c>
      <c r="I788" t="str">
        <f>INDEX(CALC_CUSTOMERS!D:D,MATCH(CALC_ORDERS!G788,CALC_CUSTOMERS!F:F,0))</f>
        <v>The Educated Giant</v>
      </c>
      <c r="J788" t="str">
        <f>INDEX(CALC_CUSTOMERS!E:E,MATCH(CALC_ORDERS!G788,CALC_CUSTOMERS!F:F,0))</f>
        <v>GREEN HILL COUNTRY</v>
      </c>
      <c r="K788">
        <f>INDEX(Beer!C:C,MATCH(CALC_ORDERS!C788,Beer!B:B,0))</f>
        <v>0.8</v>
      </c>
      <c r="L788">
        <f t="shared" si="98"/>
        <v>9.6000000000000014</v>
      </c>
      <c r="M788">
        <f t="shared" si="99"/>
        <v>0</v>
      </c>
      <c r="N788">
        <f t="shared" si="100"/>
        <v>9.6000000000000014</v>
      </c>
      <c r="O788">
        <f t="shared" si="101"/>
        <v>9</v>
      </c>
      <c r="P788" t="str">
        <f t="shared" si="102"/>
        <v>T3</v>
      </c>
      <c r="Q788" t="str">
        <f t="shared" si="103"/>
        <v>M9</v>
      </c>
    </row>
    <row r="789" spans="1:17" x14ac:dyDescent="0.25">
      <c r="A789" t="str">
        <f>IF(Orders!A789="","",Orders!A789)</f>
        <v>Mr Gerbert Lightfoot</v>
      </c>
      <c r="B789" s="4">
        <f>IF(Orders!B789="","",Orders!B789)</f>
        <v>390352</v>
      </c>
      <c r="C789" t="str">
        <f>IF(Orders!C789="","",Orders!C789)</f>
        <v>Draught Bass</v>
      </c>
      <c r="D789">
        <f>IF(Orders!D789="","",Orders!D789)</f>
        <v>17</v>
      </c>
      <c r="E789" t="str">
        <f>IF(Orders!E789="","",Orders!E789)</f>
        <v/>
      </c>
      <c r="F789" t="str">
        <f t="shared" si="96"/>
        <v>Gerbert Lightfoot</v>
      </c>
      <c r="G789" t="str">
        <f t="shared" si="97"/>
        <v>GerbertLightfoot</v>
      </c>
      <c r="H789">
        <f>COUNTIFS(CALC_CUSTOMERS!F:F,CALC_ORDERS!G789)</f>
        <v>1</v>
      </c>
      <c r="I789" t="str">
        <f>INDEX(CALC_CUSTOMERS!D:D,MATCH(CALC_ORDERS!G789,CALC_CUSTOMERS!F:F,0))</f>
        <v>The Well-Groomed Lion</v>
      </c>
      <c r="J789" t="str">
        <f>INDEX(CALC_CUSTOMERS!E:E,MATCH(CALC_ORDERS!G789,CALC_CUSTOMERS!F:F,0))</f>
        <v>GREENFIELDS</v>
      </c>
      <c r="K789">
        <f>INDEX(Beer!C:C,MATCH(CALC_ORDERS!C789,Beer!B:B,0))</f>
        <v>1.2</v>
      </c>
      <c r="L789">
        <f t="shared" si="98"/>
        <v>20.399999999999999</v>
      </c>
      <c r="M789">
        <f t="shared" si="99"/>
        <v>0</v>
      </c>
      <c r="N789">
        <f t="shared" si="100"/>
        <v>20.399999999999999</v>
      </c>
      <c r="O789">
        <f t="shared" si="101"/>
        <v>9</v>
      </c>
      <c r="P789" t="str">
        <f t="shared" si="102"/>
        <v>T3</v>
      </c>
      <c r="Q789" t="str">
        <f t="shared" si="103"/>
        <v>M9</v>
      </c>
    </row>
    <row r="790" spans="1:17" x14ac:dyDescent="0.25">
      <c r="A790" t="str">
        <f>IF(Orders!A790="","",Orders!A790)</f>
        <v>Mr Willichar Silverstring</v>
      </c>
      <c r="B790" s="4">
        <f>IF(Orders!B790="","",Orders!B790)</f>
        <v>390352</v>
      </c>
      <c r="C790" t="str">
        <f>IF(Orders!C790="","",Orders!C790)</f>
        <v>Mackeson Stout</v>
      </c>
      <c r="D790">
        <f>IF(Orders!D790="","",Orders!D790)</f>
        <v>1</v>
      </c>
      <c r="E790" t="str">
        <f>IF(Orders!E790="","",Orders!E790)</f>
        <v/>
      </c>
      <c r="F790" t="str">
        <f t="shared" si="96"/>
        <v>Willichar Silverstring</v>
      </c>
      <c r="G790" t="str">
        <f t="shared" si="97"/>
        <v>WillicharSilverstring</v>
      </c>
      <c r="H790">
        <f>COUNTIFS(CALC_CUSTOMERS!F:F,CALC_ORDERS!G790)</f>
        <v>1</v>
      </c>
      <c r="I790" t="str">
        <f>INDEX(CALC_CUSTOMERS!D:D,MATCH(CALC_ORDERS!G790,CALC_CUSTOMERS!F:F,0))</f>
        <v>The Dwarven Wife Inn</v>
      </c>
      <c r="J790" t="str">
        <f>INDEX(CALC_CUSTOMERS!E:E,MATCH(CALC_ORDERS!G790,CALC_CUSTOMERS!F:F,0))</f>
        <v>BRIDGEFIELDS</v>
      </c>
      <c r="K790">
        <f>INDEX(Beer!C:C,MATCH(CALC_ORDERS!C790,Beer!B:B,0))</f>
        <v>1.5</v>
      </c>
      <c r="L790">
        <f t="shared" si="98"/>
        <v>1.5</v>
      </c>
      <c r="M790">
        <f t="shared" si="99"/>
        <v>0</v>
      </c>
      <c r="N790">
        <f t="shared" si="100"/>
        <v>1.5</v>
      </c>
      <c r="O790">
        <f t="shared" si="101"/>
        <v>9</v>
      </c>
      <c r="P790" t="str">
        <f t="shared" si="102"/>
        <v>T3</v>
      </c>
      <c r="Q790" t="str">
        <f t="shared" si="103"/>
        <v>M9</v>
      </c>
    </row>
    <row r="791" spans="1:17" x14ac:dyDescent="0.25">
      <c r="A791" t="str">
        <f>IF(Orders!A791="","",Orders!A791)</f>
        <v>Mme Cornelia Leafwalker</v>
      </c>
      <c r="B791" s="4">
        <f>IF(Orders!B791="","",Orders!B791)</f>
        <v>390352</v>
      </c>
      <c r="C791" t="str">
        <f>IF(Orders!C791="","",Orders!C791)</f>
        <v>Foster's Lager</v>
      </c>
      <c r="D791">
        <f>IF(Orders!D791="","",Orders!D791)</f>
        <v>5</v>
      </c>
      <c r="E791" t="str">
        <f>IF(Orders!E791="","",Orders!E791)</f>
        <v/>
      </c>
      <c r="F791" t="str">
        <f t="shared" si="96"/>
        <v>Cornelia Leafwalker</v>
      </c>
      <c r="G791" t="str">
        <f t="shared" si="97"/>
        <v>CorneliaLeafwalker</v>
      </c>
      <c r="H791">
        <f>COUNTIFS(CALC_CUSTOMERS!F:F,CALC_ORDERS!G791)</f>
        <v>1</v>
      </c>
      <c r="I791" t="str">
        <f>INDEX(CALC_CUSTOMERS!D:D,MATCH(CALC_ORDERS!G791,CALC_CUSTOMERS!F:F,0))</f>
        <v>The Drunken Gorilla Pub</v>
      </c>
      <c r="J791" t="str">
        <f>INDEX(CALC_CUSTOMERS!E:E,MATCH(CALC_ORDERS!G791,CALC_CUSTOMERS!F:F,0))</f>
        <v>GREENFIELDS</v>
      </c>
      <c r="K791">
        <f>INDEX(Beer!C:C,MATCH(CALC_ORDERS!C791,Beer!B:B,0))</f>
        <v>0.7</v>
      </c>
      <c r="L791">
        <f t="shared" si="98"/>
        <v>3.5</v>
      </c>
      <c r="M791">
        <f t="shared" si="99"/>
        <v>0</v>
      </c>
      <c r="N791">
        <f t="shared" si="100"/>
        <v>3.5</v>
      </c>
      <c r="O791">
        <f t="shared" si="101"/>
        <v>9</v>
      </c>
      <c r="P791" t="str">
        <f t="shared" si="102"/>
        <v>T3</v>
      </c>
      <c r="Q791" t="str">
        <f t="shared" si="103"/>
        <v>M9</v>
      </c>
    </row>
    <row r="792" spans="1:17" x14ac:dyDescent="0.25">
      <c r="A792" t="str">
        <f>IF(Orders!A792="","",Orders!A792)</f>
        <v>Mme Sestiva Burrowes</v>
      </c>
      <c r="B792" s="4">
        <f>IF(Orders!B792="","",Orders!B792)</f>
        <v>390352</v>
      </c>
      <c r="C792" t="str">
        <f>IF(Orders!C792="","",Orders!C792)</f>
        <v>Boddingtons Bitter</v>
      </c>
      <c r="D792">
        <f>IF(Orders!D792="","",Orders!D792)</f>
        <v>9</v>
      </c>
      <c r="E792" t="str">
        <f>IF(Orders!E792="","",Orders!E792)</f>
        <v/>
      </c>
      <c r="F792" t="str">
        <f t="shared" si="96"/>
        <v>Sestiva Burrowes</v>
      </c>
      <c r="G792" t="str">
        <f t="shared" si="97"/>
        <v>SestivaBurrowes</v>
      </c>
      <c r="H792">
        <f>COUNTIFS(CALC_CUSTOMERS!F:F,CALC_ORDERS!G792)</f>
        <v>1</v>
      </c>
      <c r="I792" t="str">
        <f>INDEX(CALC_CUSTOMERS!D:D,MATCH(CALC_ORDERS!G792,CALC_CUSTOMERS!F:F,0))</f>
        <v>The Dwarvish Eagle Bar</v>
      </c>
      <c r="J792" t="str">
        <f>INDEX(CALC_CUSTOMERS!E:E,MATCH(CALC_ORDERS!G792,CALC_CUSTOMERS!F:F,0))</f>
        <v>GREEN HILL COUNTRY</v>
      </c>
      <c r="K792">
        <f>INDEX(Beer!C:C,MATCH(CALC_ORDERS!C792,Beer!B:B,0))</f>
        <v>0.8</v>
      </c>
      <c r="L792">
        <f t="shared" si="98"/>
        <v>7.2</v>
      </c>
      <c r="M792">
        <f t="shared" si="99"/>
        <v>0</v>
      </c>
      <c r="N792">
        <f t="shared" si="100"/>
        <v>7.2</v>
      </c>
      <c r="O792">
        <f t="shared" si="101"/>
        <v>9</v>
      </c>
      <c r="P792" t="str">
        <f t="shared" si="102"/>
        <v>T3</v>
      </c>
      <c r="Q792" t="str">
        <f t="shared" si="103"/>
        <v>M9</v>
      </c>
    </row>
    <row r="793" spans="1:17" x14ac:dyDescent="0.25">
      <c r="A793" t="str">
        <f>IF(Orders!A793="","",Orders!A793)</f>
        <v>Mr Hartnid Fallohide</v>
      </c>
      <c r="B793" s="4">
        <f>IF(Orders!B793="","",Orders!B793)</f>
        <v>390352</v>
      </c>
      <c r="C793" t="str">
        <f>IF(Orders!C793="","",Orders!C793)</f>
        <v>Mackeson Stout</v>
      </c>
      <c r="D793">
        <f>IF(Orders!D793="","",Orders!D793)</f>
        <v>9</v>
      </c>
      <c r="E793" t="str">
        <f>IF(Orders!E793="","",Orders!E793)</f>
        <v/>
      </c>
      <c r="F793" t="str">
        <f t="shared" si="96"/>
        <v>Hartnid Fallohide</v>
      </c>
      <c r="G793" t="str">
        <f t="shared" si="97"/>
        <v>HartnidFallohide</v>
      </c>
      <c r="H793">
        <f>COUNTIFS(CALC_CUSTOMERS!F:F,CALC_ORDERS!G793)</f>
        <v>1</v>
      </c>
      <c r="I793" t="str">
        <f>INDEX(CALC_CUSTOMERS!D:D,MATCH(CALC_ORDERS!G793,CALC_CUSTOMERS!F:F,0))</f>
        <v>The False Sheep</v>
      </c>
      <c r="J793" t="str">
        <f>INDEX(CALC_CUSTOMERS!E:E,MATCH(CALC_ORDERS!G793,CALC_CUSTOMERS!F:F,0))</f>
        <v>BROKENBORINGS</v>
      </c>
      <c r="K793">
        <f>INDEX(Beer!C:C,MATCH(CALC_ORDERS!C793,Beer!B:B,0))</f>
        <v>1.5</v>
      </c>
      <c r="L793">
        <f t="shared" si="98"/>
        <v>13.5</v>
      </c>
      <c r="M793">
        <f t="shared" si="99"/>
        <v>0</v>
      </c>
      <c r="N793">
        <f t="shared" si="100"/>
        <v>13.5</v>
      </c>
      <c r="O793">
        <f t="shared" si="101"/>
        <v>9</v>
      </c>
      <c r="P793" t="str">
        <f t="shared" si="102"/>
        <v>T3</v>
      </c>
      <c r="Q793" t="str">
        <f t="shared" si="103"/>
        <v>M9</v>
      </c>
    </row>
    <row r="794" spans="1:17" x14ac:dyDescent="0.25">
      <c r="A794" t="str">
        <f>IF(Orders!A794="","",Orders!A794)</f>
        <v>Mme Neela Cutton</v>
      </c>
      <c r="B794" s="4">
        <f>IF(Orders!B794="","",Orders!B794)</f>
        <v>390353</v>
      </c>
      <c r="C794" t="str">
        <f>IF(Orders!C794="","",Orders!C794)</f>
        <v>Boddingtons Bitter</v>
      </c>
      <c r="D794">
        <f>IF(Orders!D794="","",Orders!D794)</f>
        <v>20</v>
      </c>
      <c r="E794" t="str">
        <f>IF(Orders!E794="","",Orders!E794)</f>
        <v/>
      </c>
      <c r="F794" t="str">
        <f t="shared" si="96"/>
        <v>Neela Cutton</v>
      </c>
      <c r="G794" t="str">
        <f t="shared" si="97"/>
        <v>NeelaCutton</v>
      </c>
      <c r="H794">
        <f>COUNTIFS(CALC_CUSTOMERS!F:F,CALC_ORDERS!G794)</f>
        <v>1</v>
      </c>
      <c r="I794" t="str">
        <f>INDEX(CALC_CUSTOMERS!D:D,MATCH(CALC_ORDERS!G794,CALC_CUSTOMERS!F:F,0))</f>
        <v>The Royal Kiwi Pub</v>
      </c>
      <c r="J794" t="str">
        <f>INDEX(CALC_CUSTOMERS!E:E,MATCH(CALC_ORDERS!G794,CALC_CUSTOMERS!F:F,0))</f>
        <v>TUCKBOROUGH</v>
      </c>
      <c r="K794">
        <f>INDEX(Beer!C:C,MATCH(CALC_ORDERS!C794,Beer!B:B,0))</f>
        <v>0.8</v>
      </c>
      <c r="L794">
        <f t="shared" si="98"/>
        <v>16</v>
      </c>
      <c r="M794">
        <f t="shared" si="99"/>
        <v>0</v>
      </c>
      <c r="N794">
        <f t="shared" si="100"/>
        <v>16</v>
      </c>
      <c r="O794">
        <f t="shared" si="101"/>
        <v>9</v>
      </c>
      <c r="P794" t="str">
        <f t="shared" si="102"/>
        <v>T3</v>
      </c>
      <c r="Q794" t="str">
        <f t="shared" si="103"/>
        <v>M9</v>
      </c>
    </row>
    <row r="795" spans="1:17" x14ac:dyDescent="0.25">
      <c r="A795" t="str">
        <f>IF(Orders!A795="","",Orders!A795)</f>
        <v>Mlle Fatima Tunnelly</v>
      </c>
      <c r="B795" s="4">
        <f>IF(Orders!B795="","",Orders!B795)</f>
        <v>390353</v>
      </c>
      <c r="C795" t="str">
        <f>IF(Orders!C795="","",Orders!C795)</f>
        <v>Boddingtons Bitter</v>
      </c>
      <c r="D795">
        <f>IF(Orders!D795="","",Orders!D795)</f>
        <v>9</v>
      </c>
      <c r="E795" t="str">
        <f>IF(Orders!E795="","",Orders!E795)</f>
        <v/>
      </c>
      <c r="F795" t="str">
        <f t="shared" si="96"/>
        <v>Fatima Tunnelly</v>
      </c>
      <c r="G795" t="str">
        <f t="shared" si="97"/>
        <v>FatimaTunnelly</v>
      </c>
      <c r="H795">
        <f>COUNTIFS(CALC_CUSTOMERS!F:F,CALC_ORDERS!G795)</f>
        <v>1</v>
      </c>
      <c r="I795" t="str">
        <f>INDEX(CALC_CUSTOMERS!D:D,MATCH(CALC_ORDERS!G795,CALC_CUSTOMERS!F:F,0))</f>
        <v>The New Pelican Inn</v>
      </c>
      <c r="J795" t="str">
        <f>INDEX(CALC_CUSTOMERS!E:E,MATCH(CALC_ORDERS!G795,CALC_CUSTOMERS!F:F,0))</f>
        <v>TUCKBOROUGH</v>
      </c>
      <c r="K795">
        <f>INDEX(Beer!C:C,MATCH(CALC_ORDERS!C795,Beer!B:B,0))</f>
        <v>0.8</v>
      </c>
      <c r="L795">
        <f t="shared" si="98"/>
        <v>7.2</v>
      </c>
      <c r="M795">
        <f t="shared" si="99"/>
        <v>0</v>
      </c>
      <c r="N795">
        <f t="shared" si="100"/>
        <v>7.2</v>
      </c>
      <c r="O795">
        <f t="shared" si="101"/>
        <v>9</v>
      </c>
      <c r="P795" t="str">
        <f t="shared" si="102"/>
        <v>T3</v>
      </c>
      <c r="Q795" t="str">
        <f t="shared" si="103"/>
        <v>M9</v>
      </c>
    </row>
    <row r="796" spans="1:17" x14ac:dyDescent="0.25">
      <c r="A796" t="str">
        <f>IF(Orders!A796="","",Orders!A796)</f>
        <v>Mr Bruno Headstrong</v>
      </c>
      <c r="B796" s="4">
        <f>IF(Orders!B796="","",Orders!B796)</f>
        <v>390353</v>
      </c>
      <c r="C796" t="str">
        <f>IF(Orders!C796="","",Orders!C796)</f>
        <v>Tennent's Lager</v>
      </c>
      <c r="D796">
        <f>IF(Orders!D796="","",Orders!D796)</f>
        <v>5</v>
      </c>
      <c r="E796" t="str">
        <f>IF(Orders!E796="","",Orders!E796)</f>
        <v/>
      </c>
      <c r="F796" t="str">
        <f t="shared" si="96"/>
        <v>Bruno Headstrong</v>
      </c>
      <c r="G796" t="str">
        <f t="shared" si="97"/>
        <v>BrunoHeadstrong</v>
      </c>
      <c r="H796">
        <f>COUNTIFS(CALC_CUSTOMERS!F:F,CALC_ORDERS!G796)</f>
        <v>1</v>
      </c>
      <c r="I796" t="str">
        <f>INDEX(CALC_CUSTOMERS!D:D,MATCH(CALC_ORDERS!G796,CALC_CUSTOMERS!F:F,0))</f>
        <v>The Dire Captain Inn</v>
      </c>
      <c r="J796" t="str">
        <f>INDEX(CALC_CUSTOMERS!E:E,MATCH(CALC_ORDERS!G796,CALC_CUSTOMERS!F:F,0))</f>
        <v>HOBBITTON</v>
      </c>
      <c r="K796">
        <f>INDEX(Beer!C:C,MATCH(CALC_ORDERS!C796,Beer!B:B,0))</f>
        <v>0.8</v>
      </c>
      <c r="L796">
        <f t="shared" si="98"/>
        <v>4</v>
      </c>
      <c r="M796">
        <f t="shared" si="99"/>
        <v>0</v>
      </c>
      <c r="N796">
        <f t="shared" si="100"/>
        <v>4</v>
      </c>
      <c r="O796">
        <f t="shared" si="101"/>
        <v>9</v>
      </c>
      <c r="P796" t="str">
        <f t="shared" si="102"/>
        <v>T3</v>
      </c>
      <c r="Q796" t="str">
        <f t="shared" si="103"/>
        <v>M9</v>
      </c>
    </row>
    <row r="797" spans="1:17" x14ac:dyDescent="0.25">
      <c r="A797" t="str">
        <f>IF(Orders!A797="","",Orders!A797)</f>
        <v>Mlle Esmeralda Goldworthy</v>
      </c>
      <c r="B797" s="4">
        <f>IF(Orders!B797="","",Orders!B797)</f>
        <v>390355</v>
      </c>
      <c r="C797" t="str">
        <f>IF(Orders!C797="","",Orders!C797)</f>
        <v>Hofmeister Lager</v>
      </c>
      <c r="D797">
        <f>IF(Orders!D797="","",Orders!D797)</f>
        <v>18</v>
      </c>
      <c r="E797" t="str">
        <f>IF(Orders!E797="","",Orders!E797)</f>
        <v/>
      </c>
      <c r="F797" t="str">
        <f t="shared" si="96"/>
        <v>Esmeralda Goldworthy</v>
      </c>
      <c r="G797" t="str">
        <f t="shared" si="97"/>
        <v>EsmeraldaGoldworthy</v>
      </c>
      <c r="H797">
        <f>COUNTIFS(CALC_CUSTOMERS!F:F,CALC_ORDERS!G797)</f>
        <v>1</v>
      </c>
      <c r="I797" t="str">
        <f>INDEX(CALC_CUSTOMERS!D:D,MATCH(CALC_ORDERS!G797,CALC_CUSTOMERS!F:F,0))</f>
        <v>The Quack Banjo Bar</v>
      </c>
      <c r="J797" t="str">
        <f>INDEX(CALC_CUSTOMERS!E:E,MATCH(CALC_ORDERS!G797,CALC_CUSTOMERS!F:F,0))</f>
        <v>HOBBITTON</v>
      </c>
      <c r="K797">
        <f>INDEX(Beer!C:C,MATCH(CALC_ORDERS!C797,Beer!B:B,0))</f>
        <v>1</v>
      </c>
      <c r="L797">
        <f t="shared" si="98"/>
        <v>18</v>
      </c>
      <c r="M797">
        <f t="shared" si="99"/>
        <v>0</v>
      </c>
      <c r="N797">
        <f t="shared" si="100"/>
        <v>18</v>
      </c>
      <c r="O797">
        <f t="shared" si="101"/>
        <v>10</v>
      </c>
      <c r="P797" t="str">
        <f t="shared" si="102"/>
        <v>T4</v>
      </c>
      <c r="Q797" t="str">
        <f t="shared" si="103"/>
        <v>M10</v>
      </c>
    </row>
    <row r="798" spans="1:17" x14ac:dyDescent="0.25">
      <c r="A798" t="str">
        <f>IF(Orders!A798="","",Orders!A798)</f>
        <v>Mlle Berthefled Tinyfoot</v>
      </c>
      <c r="B798" s="4">
        <f>IF(Orders!B798="","",Orders!B798)</f>
        <v>390356</v>
      </c>
      <c r="C798" t="str">
        <f>IF(Orders!C798="","",Orders!C798)</f>
        <v>Hofmeister Lager</v>
      </c>
      <c r="D798">
        <f>IF(Orders!D798="","",Orders!D798)</f>
        <v>7</v>
      </c>
      <c r="E798" t="str">
        <f>IF(Orders!E798="","",Orders!E798)</f>
        <v/>
      </c>
      <c r="F798" t="str">
        <f t="shared" si="96"/>
        <v>Berthefled Tinyfoot</v>
      </c>
      <c r="G798" t="str">
        <f t="shared" si="97"/>
        <v>BerthefledTinyfoot</v>
      </c>
      <c r="H798">
        <f>COUNTIFS(CALC_CUSTOMERS!F:F,CALC_ORDERS!G798)</f>
        <v>1</v>
      </c>
      <c r="I798" t="str">
        <f>INDEX(CALC_CUSTOMERS!D:D,MATCH(CALC_ORDERS!G798,CALC_CUSTOMERS!F:F,0))</f>
        <v>The Ethereal Bongo Pub</v>
      </c>
      <c r="J798" t="str">
        <f>INDEX(CALC_CUSTOMERS!E:E,MATCH(CALC_ORDERS!G798,CALC_CUSTOMERS!F:F,0))</f>
        <v>LITTLE DELVING</v>
      </c>
      <c r="K798">
        <f>INDEX(Beer!C:C,MATCH(CALC_ORDERS!C798,Beer!B:B,0))</f>
        <v>1</v>
      </c>
      <c r="L798">
        <f t="shared" si="98"/>
        <v>7</v>
      </c>
      <c r="M798">
        <f t="shared" si="99"/>
        <v>0</v>
      </c>
      <c r="N798">
        <f t="shared" si="100"/>
        <v>7</v>
      </c>
      <c r="O798">
        <f t="shared" si="101"/>
        <v>10</v>
      </c>
      <c r="P798" t="str">
        <f t="shared" si="102"/>
        <v>T4</v>
      </c>
      <c r="Q798" t="str">
        <f t="shared" si="103"/>
        <v>M10</v>
      </c>
    </row>
    <row r="799" spans="1:17" x14ac:dyDescent="0.25">
      <c r="A799" t="str">
        <f>IF(Orders!A799="","",Orders!A799)</f>
        <v>Mme Adele Goodchild</v>
      </c>
      <c r="B799" s="4">
        <f>IF(Orders!B799="","",Orders!B799)</f>
        <v>390356</v>
      </c>
      <c r="C799" t="str">
        <f>IF(Orders!C799="","",Orders!C799)</f>
        <v>Newcastle Brown Ale</v>
      </c>
      <c r="D799">
        <f>IF(Orders!D799="","",Orders!D799)</f>
        <v>13</v>
      </c>
      <c r="E799" t="str">
        <f>IF(Orders!E799="","",Orders!E799)</f>
        <v/>
      </c>
      <c r="F799" t="str">
        <f t="shared" si="96"/>
        <v>Adele Goodchild</v>
      </c>
      <c r="G799" t="str">
        <f t="shared" si="97"/>
        <v>AdeleGoodchild</v>
      </c>
      <c r="H799">
        <f>COUNTIFS(CALC_CUSTOMERS!F:F,CALC_ORDERS!G799)</f>
        <v>1</v>
      </c>
      <c r="I799" t="str">
        <f>INDEX(CALC_CUSTOMERS!D:D,MATCH(CALC_ORDERS!G799,CALC_CUSTOMERS!F:F,0))</f>
        <v>The Fiery Ants Inn</v>
      </c>
      <c r="J799" t="str">
        <f>INDEX(CALC_CUSTOMERS!E:E,MATCH(CALC_ORDERS!G799,CALC_CUSTOMERS!F:F,0))</f>
        <v>GREEN HILL COUNTRY</v>
      </c>
      <c r="K799">
        <f>INDEX(Beer!C:C,MATCH(CALC_ORDERS!C799,Beer!B:B,0))</f>
        <v>1</v>
      </c>
      <c r="L799">
        <f t="shared" si="98"/>
        <v>13</v>
      </c>
      <c r="M799">
        <f t="shared" si="99"/>
        <v>0</v>
      </c>
      <c r="N799">
        <f t="shared" si="100"/>
        <v>13</v>
      </c>
      <c r="O799">
        <f t="shared" si="101"/>
        <v>10</v>
      </c>
      <c r="P799" t="str">
        <f t="shared" si="102"/>
        <v>T4</v>
      </c>
      <c r="Q799" t="str">
        <f t="shared" si="103"/>
        <v>M10</v>
      </c>
    </row>
    <row r="800" spans="1:17" x14ac:dyDescent="0.25">
      <c r="A800" t="str">
        <f>IF(Orders!A800="","",Orders!A800)</f>
        <v>Mme Austrechild Brownlock</v>
      </c>
      <c r="B800" s="4">
        <f>IF(Orders!B800="","",Orders!B800)</f>
        <v>390357</v>
      </c>
      <c r="C800" t="str">
        <f>IF(Orders!C800="","",Orders!C800)</f>
        <v>McEwan's</v>
      </c>
      <c r="D800">
        <f>IF(Orders!D800="","",Orders!D800)</f>
        <v>18</v>
      </c>
      <c r="E800" t="str">
        <f>IF(Orders!E800="","",Orders!E800)</f>
        <v/>
      </c>
      <c r="F800" t="str">
        <f t="shared" si="96"/>
        <v>Austrechild Brownlock</v>
      </c>
      <c r="G800" t="str">
        <f t="shared" si="97"/>
        <v>AustrechildBrownlock</v>
      </c>
      <c r="H800">
        <f>COUNTIFS(CALC_CUSTOMERS!F:F,CALC_ORDERS!G800)</f>
        <v>1</v>
      </c>
      <c r="I800" t="str">
        <f>INDEX(CALC_CUSTOMERS!D:D,MATCH(CALC_ORDERS!G800,CALC_CUSTOMERS!F:F,0))</f>
        <v>The Defiant Axe</v>
      </c>
      <c r="J800" t="str">
        <f>INDEX(CALC_CUSTOMERS!E:E,MATCH(CALC_ORDERS!G800,CALC_CUSTOMERS!F:F,0))</f>
        <v>BRIDGEFIELDS</v>
      </c>
      <c r="K800">
        <f>INDEX(Beer!C:C,MATCH(CALC_ORDERS!C800,Beer!B:B,0))</f>
        <v>1</v>
      </c>
      <c r="L800">
        <f t="shared" si="98"/>
        <v>18</v>
      </c>
      <c r="M800">
        <f t="shared" si="99"/>
        <v>0</v>
      </c>
      <c r="N800">
        <f t="shared" si="100"/>
        <v>18</v>
      </c>
      <c r="O800">
        <f t="shared" si="101"/>
        <v>10</v>
      </c>
      <c r="P800" t="str">
        <f t="shared" si="102"/>
        <v>T4</v>
      </c>
      <c r="Q800" t="str">
        <f t="shared" si="103"/>
        <v>M10</v>
      </c>
    </row>
    <row r="801" spans="1:17" x14ac:dyDescent="0.25">
      <c r="A801" t="str">
        <f>IF(Orders!A801="","",Orders!A801)</f>
        <v>Mme Katherine Goodbody</v>
      </c>
      <c r="B801" s="4">
        <f>IF(Orders!B801="","",Orders!B801)</f>
        <v>390358</v>
      </c>
      <c r="C801" t="str">
        <f>IF(Orders!C801="","",Orders!C801)</f>
        <v>Old Speckled Hen</v>
      </c>
      <c r="D801">
        <f>IF(Orders!D801="","",Orders!D801)</f>
        <v>8</v>
      </c>
      <c r="E801" t="str">
        <f>IF(Orders!E801="","",Orders!E801)</f>
        <v/>
      </c>
      <c r="F801" t="str">
        <f t="shared" si="96"/>
        <v>Katherine Goodbody</v>
      </c>
      <c r="G801" t="str">
        <f t="shared" si="97"/>
        <v>KatherineGoodbody</v>
      </c>
      <c r="H801">
        <f>COUNTIFS(CALC_CUSTOMERS!F:F,CALC_ORDERS!G801)</f>
        <v>1</v>
      </c>
      <c r="I801" t="str">
        <f>INDEX(CALC_CUSTOMERS!D:D,MATCH(CALC_ORDERS!G801,CALC_CUSTOMERS!F:F,0))</f>
        <v>The Absent Scream Tavern</v>
      </c>
      <c r="J801" t="str">
        <f>INDEX(CALC_CUSTOMERS!E:E,MATCH(CALC_ORDERS!G801,CALC_CUSTOMERS!F:F,0))</f>
        <v>HOBBITTON</v>
      </c>
      <c r="K801">
        <f>INDEX(Beer!C:C,MATCH(CALC_ORDERS!C801,Beer!B:B,0))</f>
        <v>1.1000000000000001</v>
      </c>
      <c r="L801">
        <f t="shared" si="98"/>
        <v>8.8000000000000007</v>
      </c>
      <c r="M801">
        <f t="shared" si="99"/>
        <v>0</v>
      </c>
      <c r="N801">
        <f t="shared" si="100"/>
        <v>8.8000000000000007</v>
      </c>
      <c r="O801">
        <f t="shared" si="101"/>
        <v>10</v>
      </c>
      <c r="P801" t="str">
        <f t="shared" si="102"/>
        <v>T4</v>
      </c>
      <c r="Q801" t="str">
        <f t="shared" si="103"/>
        <v>M10</v>
      </c>
    </row>
    <row r="802" spans="1:17" x14ac:dyDescent="0.25">
      <c r="A802" t="str">
        <f>IF(Orders!A802="","",Orders!A802)</f>
        <v>Mr Vigor Galbassi</v>
      </c>
      <c r="B802" s="4">
        <f>IF(Orders!B802="","",Orders!B802)</f>
        <v>390359</v>
      </c>
      <c r="C802" t="str">
        <f>IF(Orders!C802="","",Orders!C802)</f>
        <v>Newcastle Brown Ale</v>
      </c>
      <c r="D802">
        <f>IF(Orders!D802="","",Orders!D802)</f>
        <v>13</v>
      </c>
      <c r="E802" t="str">
        <f>IF(Orders!E802="","",Orders!E802)</f>
        <v/>
      </c>
      <c r="F802" t="str">
        <f t="shared" si="96"/>
        <v>Vigor Galbassi</v>
      </c>
      <c r="G802" t="str">
        <f t="shared" si="97"/>
        <v>VigorGalbassi</v>
      </c>
      <c r="H802">
        <f>COUNTIFS(CALC_CUSTOMERS!F:F,CALC_ORDERS!G802)</f>
        <v>1</v>
      </c>
      <c r="I802" t="str">
        <f>INDEX(CALC_CUSTOMERS!D:D,MATCH(CALC_ORDERS!G802,CALC_CUSTOMERS!F:F,0))</f>
        <v>The Smiling Kangaroo Pub</v>
      </c>
      <c r="J802" t="str">
        <f>INDEX(CALC_CUSTOMERS!E:E,MATCH(CALC_ORDERS!G802,CALC_CUSTOMERS!F:F,0))</f>
        <v>LITTLE DELVING</v>
      </c>
      <c r="K802">
        <f>INDEX(Beer!C:C,MATCH(CALC_ORDERS!C802,Beer!B:B,0))</f>
        <v>1</v>
      </c>
      <c r="L802">
        <f t="shared" si="98"/>
        <v>13</v>
      </c>
      <c r="M802">
        <f t="shared" si="99"/>
        <v>0</v>
      </c>
      <c r="N802">
        <f t="shared" si="100"/>
        <v>13</v>
      </c>
      <c r="O802">
        <f t="shared" si="101"/>
        <v>10</v>
      </c>
      <c r="P802" t="str">
        <f t="shared" si="102"/>
        <v>T4</v>
      </c>
      <c r="Q802" t="str">
        <f t="shared" si="103"/>
        <v>M10</v>
      </c>
    </row>
    <row r="803" spans="1:17" x14ac:dyDescent="0.25">
      <c r="A803" t="str">
        <f>IF(Orders!A803="","",Orders!A803)</f>
        <v>Mlle Shawna Took-Brandybuck</v>
      </c>
      <c r="B803" s="4">
        <f>IF(Orders!B803="","",Orders!B803)</f>
        <v>390360</v>
      </c>
      <c r="C803" t="str">
        <f>IF(Orders!C803="","",Orders!C803)</f>
        <v>Tennent's Super</v>
      </c>
      <c r="D803">
        <f>IF(Orders!D803="","",Orders!D803)</f>
        <v>4</v>
      </c>
      <c r="E803" t="str">
        <f>IF(Orders!E803="","",Orders!E803)</f>
        <v/>
      </c>
      <c r="F803" t="str">
        <f t="shared" si="96"/>
        <v>Shawna Took-Brandybuck</v>
      </c>
      <c r="G803" t="str">
        <f t="shared" si="97"/>
        <v>ShawnaTookBrandybuck</v>
      </c>
      <c r="H803">
        <f>COUNTIFS(CALC_CUSTOMERS!F:F,CALC_ORDERS!G803)</f>
        <v>1</v>
      </c>
      <c r="I803" t="str">
        <f>INDEX(CALC_CUSTOMERS!D:D,MATCH(CALC_ORDERS!G803,CALC_CUSTOMERS!F:F,0))</f>
        <v>The Narrow Lychee Bar</v>
      </c>
      <c r="J803" t="str">
        <f>INDEX(CALC_CUSTOMERS!E:E,MATCH(CALC_ORDERS!G803,CALC_CUSTOMERS!F:F,0))</f>
        <v>BUCKLAND</v>
      </c>
      <c r="K803">
        <f>INDEX(Beer!C:C,MATCH(CALC_ORDERS!C803,Beer!B:B,0))</f>
        <v>0.9</v>
      </c>
      <c r="L803">
        <f t="shared" si="98"/>
        <v>3.6</v>
      </c>
      <c r="M803">
        <f t="shared" si="99"/>
        <v>0</v>
      </c>
      <c r="N803">
        <f t="shared" si="100"/>
        <v>3.6</v>
      </c>
      <c r="O803">
        <f t="shared" si="101"/>
        <v>10</v>
      </c>
      <c r="P803" t="str">
        <f t="shared" si="102"/>
        <v>T4</v>
      </c>
      <c r="Q803" t="str">
        <f t="shared" si="103"/>
        <v>M10</v>
      </c>
    </row>
    <row r="804" spans="1:17" x14ac:dyDescent="0.25">
      <c r="A804" t="str">
        <f>IF(Orders!A804="","",Orders!A804)</f>
        <v>Mme Kelsey Leafwalker</v>
      </c>
      <c r="B804" s="4">
        <f>IF(Orders!B804="","",Orders!B804)</f>
        <v>390360</v>
      </c>
      <c r="C804" t="str">
        <f>IF(Orders!C804="","",Orders!C804)</f>
        <v>Newcastle Brown Ale</v>
      </c>
      <c r="D804">
        <f>IF(Orders!D804="","",Orders!D804)</f>
        <v>10</v>
      </c>
      <c r="E804" t="str">
        <f>IF(Orders!E804="","",Orders!E804)</f>
        <v/>
      </c>
      <c r="F804" t="str">
        <f t="shared" si="96"/>
        <v>Kelsey Leafwalker</v>
      </c>
      <c r="G804" t="str">
        <f t="shared" si="97"/>
        <v>KelseyLeafwalker</v>
      </c>
      <c r="H804">
        <f>COUNTIFS(CALC_CUSTOMERS!F:F,CALC_ORDERS!G804)</f>
        <v>1</v>
      </c>
      <c r="I804" t="str">
        <f>INDEX(CALC_CUSTOMERS!D:D,MATCH(CALC_ORDERS!G804,CALC_CUSTOMERS!F:F,0))</f>
        <v>The Aggressive Inn</v>
      </c>
      <c r="J804" t="str">
        <f>INDEX(CALC_CUSTOMERS!E:E,MATCH(CALC_ORDERS!G804,CALC_CUSTOMERS!F:F,0))</f>
        <v>BROKENBORINGS</v>
      </c>
      <c r="K804">
        <f>INDEX(Beer!C:C,MATCH(CALC_ORDERS!C804,Beer!B:B,0))</f>
        <v>1</v>
      </c>
      <c r="L804">
        <f t="shared" si="98"/>
        <v>10</v>
      </c>
      <c r="M804">
        <f t="shared" si="99"/>
        <v>0</v>
      </c>
      <c r="N804">
        <f t="shared" si="100"/>
        <v>10</v>
      </c>
      <c r="O804">
        <f t="shared" si="101"/>
        <v>10</v>
      </c>
      <c r="P804" t="str">
        <f t="shared" si="102"/>
        <v>T4</v>
      </c>
      <c r="Q804" t="str">
        <f t="shared" si="103"/>
        <v>M10</v>
      </c>
    </row>
    <row r="805" spans="1:17" x14ac:dyDescent="0.25">
      <c r="A805" t="str">
        <f>IF(Orders!A805="","",Orders!A805)</f>
        <v>Mr Flambard Oakbottom</v>
      </c>
      <c r="B805" s="4">
        <f>IF(Orders!B805="","",Orders!B805)</f>
        <v>390361</v>
      </c>
      <c r="C805" t="str">
        <f>IF(Orders!C805="","",Orders!C805)</f>
        <v>Draught Bass</v>
      </c>
      <c r="D805">
        <f>IF(Orders!D805="","",Orders!D805)</f>
        <v>19</v>
      </c>
      <c r="E805">
        <f>IF(Orders!E805="","",Orders!E805)</f>
        <v>0.06</v>
      </c>
      <c r="F805" t="str">
        <f t="shared" si="96"/>
        <v>Flambard Oakbottom</v>
      </c>
      <c r="G805" t="str">
        <f t="shared" si="97"/>
        <v>FlambardOakbottom</v>
      </c>
      <c r="H805">
        <f>COUNTIFS(CALC_CUSTOMERS!F:F,CALC_ORDERS!G805)</f>
        <v>1</v>
      </c>
      <c r="I805" t="str">
        <f>INDEX(CALC_CUSTOMERS!D:D,MATCH(CALC_ORDERS!G805,CALC_CUSTOMERS!F:F,0))</f>
        <v>The Whimsical Ship Inn</v>
      </c>
      <c r="J805" t="str">
        <f>INDEX(CALC_CUSTOMERS!E:E,MATCH(CALC_ORDERS!G805,CALC_CUSTOMERS!F:F,0))</f>
        <v>GREENFIELDS</v>
      </c>
      <c r="K805">
        <f>INDEX(Beer!C:C,MATCH(CALC_ORDERS!C805,Beer!B:B,0))</f>
        <v>1.2</v>
      </c>
      <c r="L805">
        <f t="shared" si="98"/>
        <v>22.8</v>
      </c>
      <c r="M805">
        <f t="shared" si="99"/>
        <v>1.3679999999999999</v>
      </c>
      <c r="N805">
        <f t="shared" si="100"/>
        <v>21.432000000000002</v>
      </c>
      <c r="O805">
        <f t="shared" si="101"/>
        <v>10</v>
      </c>
      <c r="P805" t="str">
        <f t="shared" si="102"/>
        <v>T4</v>
      </c>
      <c r="Q805" t="str">
        <f t="shared" si="103"/>
        <v>M10</v>
      </c>
    </row>
    <row r="806" spans="1:17" x14ac:dyDescent="0.25">
      <c r="A806" t="str">
        <f>IF(Orders!A806="","",Orders!A806)</f>
        <v>Mr Evrard Burrows</v>
      </c>
      <c r="B806" s="4">
        <f>IF(Orders!B806="","",Orders!B806)</f>
        <v>390361</v>
      </c>
      <c r="C806" t="str">
        <f>IF(Orders!C806="","",Orders!C806)</f>
        <v>Boddingtons Bitter</v>
      </c>
      <c r="D806">
        <f>IF(Orders!D806="","",Orders!D806)</f>
        <v>20</v>
      </c>
      <c r="E806" t="str">
        <f>IF(Orders!E806="","",Orders!E806)</f>
        <v/>
      </c>
      <c r="F806" t="str">
        <f t="shared" si="96"/>
        <v>Evrard Burrows</v>
      </c>
      <c r="G806" t="str">
        <f t="shared" si="97"/>
        <v>EvrardBurrows</v>
      </c>
      <c r="H806">
        <f>COUNTIFS(CALC_CUSTOMERS!F:F,CALC_ORDERS!G806)</f>
        <v>1</v>
      </c>
      <c r="I806" t="str">
        <f>INDEX(CALC_CUSTOMERS!D:D,MATCH(CALC_ORDERS!G806,CALC_CUSTOMERS!F:F,0))</f>
        <v>The Glorious Head Bar</v>
      </c>
      <c r="J806" t="str">
        <f>INDEX(CALC_CUSTOMERS!E:E,MATCH(CALC_ORDERS!G806,CALC_CUSTOMERS!F:F,0))</f>
        <v>SHIRE HOMESTEADS</v>
      </c>
      <c r="K806">
        <f>INDEX(Beer!C:C,MATCH(CALC_ORDERS!C806,Beer!B:B,0))</f>
        <v>0.8</v>
      </c>
      <c r="L806">
        <f t="shared" si="98"/>
        <v>16</v>
      </c>
      <c r="M806">
        <f t="shared" si="99"/>
        <v>0</v>
      </c>
      <c r="N806">
        <f t="shared" si="100"/>
        <v>16</v>
      </c>
      <c r="O806">
        <f t="shared" si="101"/>
        <v>10</v>
      </c>
      <c r="P806" t="str">
        <f t="shared" si="102"/>
        <v>T4</v>
      </c>
      <c r="Q806" t="str">
        <f t="shared" si="103"/>
        <v>M10</v>
      </c>
    </row>
    <row r="807" spans="1:17" x14ac:dyDescent="0.25">
      <c r="A807" t="str">
        <f>IF(Orders!A807="","",Orders!A807)</f>
        <v>Mr Rollo Fairfoot</v>
      </c>
      <c r="B807" s="4">
        <f>IF(Orders!B807="","",Orders!B807)</f>
        <v>390361</v>
      </c>
      <c r="C807" t="str">
        <f>IF(Orders!C807="","",Orders!C807)</f>
        <v>Tennent's Lager</v>
      </c>
      <c r="D807">
        <f>IF(Orders!D807="","",Orders!D807)</f>
        <v>2</v>
      </c>
      <c r="E807" t="str">
        <f>IF(Orders!E807="","",Orders!E807)</f>
        <v/>
      </c>
      <c r="F807" t="str">
        <f t="shared" si="96"/>
        <v>Rollo Fairfoot</v>
      </c>
      <c r="G807" t="str">
        <f t="shared" si="97"/>
        <v>RolloFairfoot</v>
      </c>
      <c r="H807">
        <f>COUNTIFS(CALC_CUSTOMERS!F:F,CALC_ORDERS!G807)</f>
        <v>1</v>
      </c>
      <c r="I807" t="str">
        <f>INDEX(CALC_CUSTOMERS!D:D,MATCH(CALC_ORDERS!G807,CALC_CUSTOMERS!F:F,0))</f>
        <v>The Proud Crow Pub</v>
      </c>
      <c r="J807" t="str">
        <f>INDEX(CALC_CUSTOMERS!E:E,MATCH(CALC_ORDERS!G807,CALC_CUSTOMERS!F:F,0))</f>
        <v>STOCK</v>
      </c>
      <c r="K807">
        <f>INDEX(Beer!C:C,MATCH(CALC_ORDERS!C807,Beer!B:B,0))</f>
        <v>0.8</v>
      </c>
      <c r="L807">
        <f t="shared" si="98"/>
        <v>1.6</v>
      </c>
      <c r="M807">
        <f t="shared" si="99"/>
        <v>0</v>
      </c>
      <c r="N807">
        <f t="shared" si="100"/>
        <v>1.6</v>
      </c>
      <c r="O807">
        <f t="shared" si="101"/>
        <v>10</v>
      </c>
      <c r="P807" t="str">
        <f t="shared" si="102"/>
        <v>T4</v>
      </c>
      <c r="Q807" t="str">
        <f t="shared" si="103"/>
        <v>M10</v>
      </c>
    </row>
    <row r="808" spans="1:17" x14ac:dyDescent="0.25">
      <c r="A808" t="str">
        <f>IF(Orders!A808="","",Orders!A808)</f>
        <v>Mme Kelsey Leafwalker</v>
      </c>
      <c r="B808" s="4">
        <f>IF(Orders!B808="","",Orders!B808)</f>
        <v>390361</v>
      </c>
      <c r="C808" t="str">
        <f>IF(Orders!C808="","",Orders!C808)</f>
        <v>Draught Bass</v>
      </c>
      <c r="D808">
        <f>IF(Orders!D808="","",Orders!D808)</f>
        <v>8</v>
      </c>
      <c r="E808" t="str">
        <f>IF(Orders!E808="","",Orders!E808)</f>
        <v/>
      </c>
      <c r="F808" t="str">
        <f t="shared" si="96"/>
        <v>Kelsey Leafwalker</v>
      </c>
      <c r="G808" t="str">
        <f t="shared" si="97"/>
        <v>KelseyLeafwalker</v>
      </c>
      <c r="H808">
        <f>COUNTIFS(CALC_CUSTOMERS!F:F,CALC_ORDERS!G808)</f>
        <v>1</v>
      </c>
      <c r="I808" t="str">
        <f>INDEX(CALC_CUSTOMERS!D:D,MATCH(CALC_ORDERS!G808,CALC_CUSTOMERS!F:F,0))</f>
        <v>The Aggressive Inn</v>
      </c>
      <c r="J808" t="str">
        <f>INDEX(CALC_CUSTOMERS!E:E,MATCH(CALC_ORDERS!G808,CALC_CUSTOMERS!F:F,0))</f>
        <v>BROKENBORINGS</v>
      </c>
      <c r="K808">
        <f>INDEX(Beer!C:C,MATCH(CALC_ORDERS!C808,Beer!B:B,0))</f>
        <v>1.2</v>
      </c>
      <c r="L808">
        <f t="shared" si="98"/>
        <v>9.6</v>
      </c>
      <c r="M808">
        <f t="shared" si="99"/>
        <v>0</v>
      </c>
      <c r="N808">
        <f t="shared" si="100"/>
        <v>9.6</v>
      </c>
      <c r="O808">
        <f t="shared" si="101"/>
        <v>10</v>
      </c>
      <c r="P808" t="str">
        <f t="shared" si="102"/>
        <v>T4</v>
      </c>
      <c r="Q808" t="str">
        <f t="shared" si="103"/>
        <v>M10</v>
      </c>
    </row>
    <row r="809" spans="1:17" x14ac:dyDescent="0.25">
      <c r="A809" t="str">
        <f>IF(Orders!A809="","",Orders!A809)</f>
        <v>Mme Gundradis Underlake</v>
      </c>
      <c r="B809" s="4">
        <f>IF(Orders!B809="","",Orders!B809)</f>
        <v>390361</v>
      </c>
      <c r="C809" t="str">
        <f>IF(Orders!C809="","",Orders!C809)</f>
        <v>McEwan's</v>
      </c>
      <c r="D809">
        <f>IF(Orders!D809="","",Orders!D809)</f>
        <v>20</v>
      </c>
      <c r="E809" t="str">
        <f>IF(Orders!E809="","",Orders!E809)</f>
        <v/>
      </c>
      <c r="F809" t="str">
        <f t="shared" si="96"/>
        <v>Gundradis Underlake</v>
      </c>
      <c r="G809" t="str">
        <f t="shared" si="97"/>
        <v>GundradisUnderlake</v>
      </c>
      <c r="H809">
        <f>COUNTIFS(CALC_CUSTOMERS!F:F,CALC_ORDERS!G809)</f>
        <v>1</v>
      </c>
      <c r="I809" t="str">
        <f>INDEX(CALC_CUSTOMERS!D:D,MATCH(CALC_ORDERS!G809,CALC_CUSTOMERS!F:F,0))</f>
        <v>The Alligator Tavern</v>
      </c>
      <c r="J809" t="str">
        <f>INDEX(CALC_CUSTOMERS!E:E,MATCH(CALC_ORDERS!G809,CALC_CUSTOMERS!F:F,0))</f>
        <v>BROKENBORINGS</v>
      </c>
      <c r="K809">
        <f>INDEX(Beer!C:C,MATCH(CALC_ORDERS!C809,Beer!B:B,0))</f>
        <v>1</v>
      </c>
      <c r="L809">
        <f t="shared" si="98"/>
        <v>20</v>
      </c>
      <c r="M809">
        <f t="shared" si="99"/>
        <v>0</v>
      </c>
      <c r="N809">
        <f t="shared" si="100"/>
        <v>20</v>
      </c>
      <c r="O809">
        <f t="shared" si="101"/>
        <v>10</v>
      </c>
      <c r="P809" t="str">
        <f t="shared" si="102"/>
        <v>T4</v>
      </c>
      <c r="Q809" t="str">
        <f t="shared" si="103"/>
        <v>M10</v>
      </c>
    </row>
    <row r="810" spans="1:17" x14ac:dyDescent="0.25">
      <c r="A810" t="str">
        <f>IF(Orders!A810="","",Orders!A810)</f>
        <v>Mme Savannah Gaukrogers</v>
      </c>
      <c r="B810" s="4">
        <f>IF(Orders!B810="","",Orders!B810)</f>
        <v>390361</v>
      </c>
      <c r="C810" t="str">
        <f>IF(Orders!C810="","",Orders!C810)</f>
        <v>Newcastle Brown Ale</v>
      </c>
      <c r="D810">
        <f>IF(Orders!D810="","",Orders!D810)</f>
        <v>18</v>
      </c>
      <c r="E810" t="str">
        <f>IF(Orders!E810="","",Orders!E810)</f>
        <v/>
      </c>
      <c r="F810" t="str">
        <f t="shared" si="96"/>
        <v>Savannah Gaukrogers</v>
      </c>
      <c r="G810" t="str">
        <f t="shared" si="97"/>
        <v>SavannahGaukrogers</v>
      </c>
      <c r="H810">
        <f>COUNTIFS(CALC_CUSTOMERS!F:F,CALC_ORDERS!G810)</f>
        <v>1</v>
      </c>
      <c r="I810" t="str">
        <f>INDEX(CALC_CUSTOMERS!D:D,MATCH(CALC_ORDERS!G810,CALC_CUSTOMERS!F:F,0))</f>
        <v>The Sudden Cliff Inn</v>
      </c>
      <c r="J810" t="str">
        <f>INDEX(CALC_CUSTOMERS!E:E,MATCH(CALC_ORDERS!G810,CALC_CUSTOMERS!F:F,0))</f>
        <v>STOCK</v>
      </c>
      <c r="K810">
        <f>INDEX(Beer!C:C,MATCH(CALC_ORDERS!C810,Beer!B:B,0))</f>
        <v>1</v>
      </c>
      <c r="L810">
        <f t="shared" si="98"/>
        <v>18</v>
      </c>
      <c r="M810">
        <f t="shared" si="99"/>
        <v>0</v>
      </c>
      <c r="N810">
        <f t="shared" si="100"/>
        <v>18</v>
      </c>
      <c r="O810">
        <f t="shared" si="101"/>
        <v>10</v>
      </c>
      <c r="P810" t="str">
        <f t="shared" si="102"/>
        <v>T4</v>
      </c>
      <c r="Q810" t="str">
        <f t="shared" si="103"/>
        <v>M10</v>
      </c>
    </row>
    <row r="811" spans="1:17" x14ac:dyDescent="0.25">
      <c r="A811" t="str">
        <f>IF(Orders!A811="","",Orders!A811)</f>
        <v>Mr Jocelin Elvellon</v>
      </c>
      <c r="B811" s="4">
        <f>IF(Orders!B811="","",Orders!B811)</f>
        <v>390362</v>
      </c>
      <c r="C811" t="str">
        <f>IF(Orders!C811="","",Orders!C811)</f>
        <v>Newcastle Brown Ale</v>
      </c>
      <c r="D811">
        <f>IF(Orders!D811="","",Orders!D811)</f>
        <v>2</v>
      </c>
      <c r="E811" t="str">
        <f>IF(Orders!E811="","",Orders!E811)</f>
        <v/>
      </c>
      <c r="F811" t="str">
        <f t="shared" si="96"/>
        <v>Jocelin Elvellon</v>
      </c>
      <c r="G811" t="str">
        <f t="shared" si="97"/>
        <v>JocelinElvellon</v>
      </c>
      <c r="H811">
        <f>COUNTIFS(CALC_CUSTOMERS!F:F,CALC_ORDERS!G811)</f>
        <v>1</v>
      </c>
      <c r="I811" t="str">
        <f>INDEX(CALC_CUSTOMERS!D:D,MATCH(CALC_ORDERS!G811,CALC_CUSTOMERS!F:F,0))</f>
        <v>The Cold Flute Pub</v>
      </c>
      <c r="J811" t="str">
        <f>INDEX(CALC_CUSTOMERS!E:E,MATCH(CALC_ORDERS!G811,CALC_CUSTOMERS!F:F,0))</f>
        <v>GREEN HILL COUNTRY</v>
      </c>
      <c r="K811">
        <f>INDEX(Beer!C:C,MATCH(CALC_ORDERS!C811,Beer!B:B,0))</f>
        <v>1</v>
      </c>
      <c r="L811">
        <f t="shared" si="98"/>
        <v>2</v>
      </c>
      <c r="M811">
        <f t="shared" si="99"/>
        <v>0</v>
      </c>
      <c r="N811">
        <f t="shared" si="100"/>
        <v>2</v>
      </c>
      <c r="O811">
        <f t="shared" si="101"/>
        <v>10</v>
      </c>
      <c r="P811" t="str">
        <f t="shared" si="102"/>
        <v>T4</v>
      </c>
      <c r="Q811" t="str">
        <f t="shared" si="103"/>
        <v>M10</v>
      </c>
    </row>
    <row r="812" spans="1:17" x14ac:dyDescent="0.25">
      <c r="A812" t="str">
        <f>IF(Orders!A812="","",Orders!A812)</f>
        <v>Mlle Andrea Banks</v>
      </c>
      <c r="B812" s="4">
        <f>IF(Orders!B812="","",Orders!B812)</f>
        <v>390362</v>
      </c>
      <c r="C812" t="str">
        <f>IF(Orders!C812="","",Orders!C812)</f>
        <v>Hofmeister Lager</v>
      </c>
      <c r="D812">
        <f>IF(Orders!D812="","",Orders!D812)</f>
        <v>10</v>
      </c>
      <c r="E812" t="str">
        <f>IF(Orders!E812="","",Orders!E812)</f>
        <v/>
      </c>
      <c r="F812" t="str">
        <f t="shared" si="96"/>
        <v>Andrea Banks</v>
      </c>
      <c r="G812" t="str">
        <f t="shared" si="97"/>
        <v>AndreaBanks</v>
      </c>
      <c r="H812">
        <f>COUNTIFS(CALC_CUSTOMERS!F:F,CALC_ORDERS!G812)</f>
        <v>1</v>
      </c>
      <c r="I812" t="str">
        <f>INDEX(CALC_CUSTOMERS!D:D,MATCH(CALC_ORDERS!G812,CALC_CUSTOMERS!F:F,0))</f>
        <v>The Singing Fox Pub</v>
      </c>
      <c r="J812" t="str">
        <f>INDEX(CALC_CUSTOMERS!E:E,MATCH(CALC_ORDERS!G812,CALC_CUSTOMERS!F:F,0))</f>
        <v>GREENFIELDS</v>
      </c>
      <c r="K812">
        <f>INDEX(Beer!C:C,MATCH(CALC_ORDERS!C812,Beer!B:B,0))</f>
        <v>1</v>
      </c>
      <c r="L812">
        <f t="shared" si="98"/>
        <v>10</v>
      </c>
      <c r="M812">
        <f t="shared" si="99"/>
        <v>0</v>
      </c>
      <c r="N812">
        <f t="shared" si="100"/>
        <v>10</v>
      </c>
      <c r="O812">
        <f t="shared" si="101"/>
        <v>10</v>
      </c>
      <c r="P812" t="str">
        <f t="shared" si="102"/>
        <v>T4</v>
      </c>
      <c r="Q812" t="str">
        <f t="shared" si="103"/>
        <v>M10</v>
      </c>
    </row>
    <row r="813" spans="1:17" x14ac:dyDescent="0.25">
      <c r="A813" t="str">
        <f>IF(Orders!A813="","",Orders!A813)</f>
        <v>Mr Adalolf Lothran</v>
      </c>
      <c r="B813" s="4">
        <f>IF(Orders!B813="","",Orders!B813)</f>
        <v>390362</v>
      </c>
      <c r="C813" t="str">
        <f>IF(Orders!C813="","",Orders!C813)</f>
        <v>McEwan's</v>
      </c>
      <c r="D813">
        <f>IF(Orders!D813="","",Orders!D813)</f>
        <v>14</v>
      </c>
      <c r="E813" t="str">
        <f>IF(Orders!E813="","",Orders!E813)</f>
        <v/>
      </c>
      <c r="F813" t="str">
        <f t="shared" si="96"/>
        <v>Adalolf Lothran</v>
      </c>
      <c r="G813" t="str">
        <f t="shared" si="97"/>
        <v>AdalolfLothran</v>
      </c>
      <c r="H813">
        <f>COUNTIFS(CALC_CUSTOMERS!F:F,CALC_ORDERS!G813)</f>
        <v>1</v>
      </c>
      <c r="I813" t="str">
        <f>INDEX(CALC_CUSTOMERS!D:D,MATCH(CALC_ORDERS!G813,CALC_CUSTOMERS!F:F,0))</f>
        <v>The Infamous Rat Tavern</v>
      </c>
      <c r="J813" t="str">
        <f>INDEX(CALC_CUSTOMERS!E:E,MATCH(CALC_ORDERS!G813,CALC_CUSTOMERS!F:F,0))</f>
        <v>BREE</v>
      </c>
      <c r="K813">
        <f>INDEX(Beer!C:C,MATCH(CALC_ORDERS!C813,Beer!B:B,0))</f>
        <v>1</v>
      </c>
      <c r="L813">
        <f t="shared" si="98"/>
        <v>14</v>
      </c>
      <c r="M813">
        <f t="shared" si="99"/>
        <v>0</v>
      </c>
      <c r="N813">
        <f t="shared" si="100"/>
        <v>14</v>
      </c>
      <c r="O813">
        <f t="shared" si="101"/>
        <v>10</v>
      </c>
      <c r="P813" t="str">
        <f t="shared" si="102"/>
        <v>T4</v>
      </c>
      <c r="Q813" t="str">
        <f t="shared" si="103"/>
        <v>M10</v>
      </c>
    </row>
    <row r="814" spans="1:17" x14ac:dyDescent="0.25">
      <c r="A814" t="str">
        <f>IF(Orders!A814="","",Orders!A814)</f>
        <v>Mme Gundradis Underlake</v>
      </c>
      <c r="B814" s="4">
        <f>IF(Orders!B814="","",Orders!B814)</f>
        <v>390362</v>
      </c>
      <c r="C814" t="str">
        <f>IF(Orders!C814="","",Orders!C814)</f>
        <v>Mackeson Stout</v>
      </c>
      <c r="D814">
        <f>IF(Orders!D814="","",Orders!D814)</f>
        <v>1</v>
      </c>
      <c r="E814" t="str">
        <f>IF(Orders!E814="","",Orders!E814)</f>
        <v/>
      </c>
      <c r="F814" t="str">
        <f t="shared" si="96"/>
        <v>Gundradis Underlake</v>
      </c>
      <c r="G814" t="str">
        <f t="shared" si="97"/>
        <v>GundradisUnderlake</v>
      </c>
      <c r="H814">
        <f>COUNTIFS(CALC_CUSTOMERS!F:F,CALC_ORDERS!G814)</f>
        <v>1</v>
      </c>
      <c r="I814" t="str">
        <f>INDEX(CALC_CUSTOMERS!D:D,MATCH(CALC_ORDERS!G814,CALC_CUSTOMERS!F:F,0))</f>
        <v>The Alligator Tavern</v>
      </c>
      <c r="J814" t="str">
        <f>INDEX(CALC_CUSTOMERS!E:E,MATCH(CALC_ORDERS!G814,CALC_CUSTOMERS!F:F,0))</f>
        <v>BROKENBORINGS</v>
      </c>
      <c r="K814">
        <f>INDEX(Beer!C:C,MATCH(CALC_ORDERS!C814,Beer!B:B,0))</f>
        <v>1.5</v>
      </c>
      <c r="L814">
        <f t="shared" si="98"/>
        <v>1.5</v>
      </c>
      <c r="M814">
        <f t="shared" si="99"/>
        <v>0</v>
      </c>
      <c r="N814">
        <f t="shared" si="100"/>
        <v>1.5</v>
      </c>
      <c r="O814">
        <f t="shared" si="101"/>
        <v>10</v>
      </c>
      <c r="P814" t="str">
        <f t="shared" si="102"/>
        <v>T4</v>
      </c>
      <c r="Q814" t="str">
        <f t="shared" si="103"/>
        <v>M10</v>
      </c>
    </row>
    <row r="815" spans="1:17" x14ac:dyDescent="0.25">
      <c r="A815" t="str">
        <f>IF(Orders!A815="","",Orders!A815)</f>
        <v>Mr Vigor Galbassi</v>
      </c>
      <c r="B815" s="4">
        <f>IF(Orders!B815="","",Orders!B815)</f>
        <v>390363</v>
      </c>
      <c r="C815" t="str">
        <f>IF(Orders!C815="","",Orders!C815)</f>
        <v>Newcastle Brown Ale</v>
      </c>
      <c r="D815">
        <f>IF(Orders!D815="","",Orders!D815)</f>
        <v>13</v>
      </c>
      <c r="E815" t="str">
        <f>IF(Orders!E815="","",Orders!E815)</f>
        <v/>
      </c>
      <c r="F815" t="str">
        <f t="shared" si="96"/>
        <v>Vigor Galbassi</v>
      </c>
      <c r="G815" t="str">
        <f t="shared" si="97"/>
        <v>VigorGalbassi</v>
      </c>
      <c r="H815">
        <f>COUNTIFS(CALC_CUSTOMERS!F:F,CALC_ORDERS!G815)</f>
        <v>1</v>
      </c>
      <c r="I815" t="str">
        <f>INDEX(CALC_CUSTOMERS!D:D,MATCH(CALC_ORDERS!G815,CALC_CUSTOMERS!F:F,0))</f>
        <v>The Smiling Kangaroo Pub</v>
      </c>
      <c r="J815" t="str">
        <f>INDEX(CALC_CUSTOMERS!E:E,MATCH(CALC_ORDERS!G815,CALC_CUSTOMERS!F:F,0))</f>
        <v>LITTLE DELVING</v>
      </c>
      <c r="K815">
        <f>INDEX(Beer!C:C,MATCH(CALC_ORDERS!C815,Beer!B:B,0))</f>
        <v>1</v>
      </c>
      <c r="L815">
        <f t="shared" si="98"/>
        <v>13</v>
      </c>
      <c r="M815">
        <f t="shared" si="99"/>
        <v>0</v>
      </c>
      <c r="N815">
        <f t="shared" si="100"/>
        <v>13</v>
      </c>
      <c r="O815">
        <f t="shared" si="101"/>
        <v>10</v>
      </c>
      <c r="P815" t="str">
        <f t="shared" si="102"/>
        <v>T4</v>
      </c>
      <c r="Q815" t="str">
        <f t="shared" si="103"/>
        <v>M10</v>
      </c>
    </row>
    <row r="816" spans="1:17" x14ac:dyDescent="0.25">
      <c r="A816" t="str">
        <f>IF(Orders!A816="","",Orders!A816)</f>
        <v>Mlle Scarlet Proudbody</v>
      </c>
      <c r="B816" s="4">
        <f>IF(Orders!B816="","",Orders!B816)</f>
        <v>390363</v>
      </c>
      <c r="C816" t="str">
        <f>IF(Orders!C816="","",Orders!C816)</f>
        <v>Mackeson Stout</v>
      </c>
      <c r="D816">
        <f>IF(Orders!D816="","",Orders!D816)</f>
        <v>13</v>
      </c>
      <c r="E816" t="str">
        <f>IF(Orders!E816="","",Orders!E816)</f>
        <v/>
      </c>
      <c r="F816" t="str">
        <f t="shared" si="96"/>
        <v>Scarlet Proudbody</v>
      </c>
      <c r="G816" t="str">
        <f t="shared" si="97"/>
        <v>ScarletProudbody</v>
      </c>
      <c r="H816">
        <f>COUNTIFS(CALC_CUSTOMERS!F:F,CALC_ORDERS!G816)</f>
        <v>1</v>
      </c>
      <c r="I816" t="str">
        <f>INDEX(CALC_CUSTOMERS!D:D,MATCH(CALC_ORDERS!G816,CALC_CUSTOMERS!F:F,0))</f>
        <v>The Spiritual Lamb Bar</v>
      </c>
      <c r="J816" t="str">
        <f>INDEX(CALC_CUSTOMERS!E:E,MATCH(CALC_ORDERS!G816,CALC_CUSTOMERS!F:F,0))</f>
        <v>BRIDGEFIELDS</v>
      </c>
      <c r="K816">
        <f>INDEX(Beer!C:C,MATCH(CALC_ORDERS!C816,Beer!B:B,0))</f>
        <v>1.5</v>
      </c>
      <c r="L816">
        <f t="shared" si="98"/>
        <v>19.5</v>
      </c>
      <c r="M816">
        <f t="shared" si="99"/>
        <v>0</v>
      </c>
      <c r="N816">
        <f t="shared" si="100"/>
        <v>19.5</v>
      </c>
      <c r="O816">
        <f t="shared" si="101"/>
        <v>10</v>
      </c>
      <c r="P816" t="str">
        <f t="shared" si="102"/>
        <v>T4</v>
      </c>
      <c r="Q816" t="str">
        <f t="shared" si="103"/>
        <v>M10</v>
      </c>
    </row>
    <row r="817" spans="1:17" x14ac:dyDescent="0.25">
      <c r="A817" t="str">
        <f>IF(Orders!A817="","",Orders!A817)</f>
        <v>Mlle Lobelia Took-Brandybuck</v>
      </c>
      <c r="B817" s="4">
        <f>IF(Orders!B817="","",Orders!B817)</f>
        <v>390364</v>
      </c>
      <c r="C817" t="str">
        <f>IF(Orders!C817="","",Orders!C817)</f>
        <v>Draught Bass</v>
      </c>
      <c r="D817">
        <f>IF(Orders!D817="","",Orders!D817)</f>
        <v>5</v>
      </c>
      <c r="E817" t="str">
        <f>IF(Orders!E817="","",Orders!E817)</f>
        <v/>
      </c>
      <c r="F817" t="str">
        <f t="shared" si="96"/>
        <v>Lobelia Took-Brandybuck</v>
      </c>
      <c r="G817" t="str">
        <f t="shared" si="97"/>
        <v>LobeliaTookBrandybuck</v>
      </c>
      <c r="H817">
        <f>COUNTIFS(CALC_CUSTOMERS!F:F,CALC_ORDERS!G817)</f>
        <v>1</v>
      </c>
      <c r="I817" t="str">
        <f>INDEX(CALC_CUSTOMERS!D:D,MATCH(CALC_ORDERS!G817,CALC_CUSTOMERS!F:F,0))</f>
        <v>The Thanked Fiddle</v>
      </c>
      <c r="J817" t="str">
        <f>INDEX(CALC_CUSTOMERS!E:E,MATCH(CALC_ORDERS!G817,CALC_CUSTOMERS!F:F,0))</f>
        <v>HOBBITTON</v>
      </c>
      <c r="K817">
        <f>INDEX(Beer!C:C,MATCH(CALC_ORDERS!C817,Beer!B:B,0))</f>
        <v>1.2</v>
      </c>
      <c r="L817">
        <f t="shared" si="98"/>
        <v>6</v>
      </c>
      <c r="M817">
        <f t="shared" si="99"/>
        <v>0</v>
      </c>
      <c r="N817">
        <f t="shared" si="100"/>
        <v>6</v>
      </c>
      <c r="O817">
        <f t="shared" si="101"/>
        <v>10</v>
      </c>
      <c r="P817" t="str">
        <f t="shared" si="102"/>
        <v>T4</v>
      </c>
      <c r="Q817" t="str">
        <f t="shared" si="103"/>
        <v>M10</v>
      </c>
    </row>
    <row r="818" spans="1:17" x14ac:dyDescent="0.25">
      <c r="A818" t="str">
        <f>IF(Orders!A818="","",Orders!A818)</f>
        <v>Mlle Gunza Silentfoot</v>
      </c>
      <c r="B818" s="4">
        <f>IF(Orders!B818="","",Orders!B818)</f>
        <v>390364</v>
      </c>
      <c r="C818" t="str">
        <f>IF(Orders!C818="","",Orders!C818)</f>
        <v>Tennent's Lager</v>
      </c>
      <c r="D818">
        <f>IF(Orders!D818="","",Orders!D818)</f>
        <v>8</v>
      </c>
      <c r="E818" t="str">
        <f>IF(Orders!E818="","",Orders!E818)</f>
        <v/>
      </c>
      <c r="F818" t="str">
        <f t="shared" si="96"/>
        <v>Gunza Silentfoot</v>
      </c>
      <c r="G818" t="str">
        <f t="shared" si="97"/>
        <v>GunzaSilentfoot</v>
      </c>
      <c r="H818">
        <f>COUNTIFS(CALC_CUSTOMERS!F:F,CALC_ORDERS!G818)</f>
        <v>1</v>
      </c>
      <c r="I818" t="str">
        <f>INDEX(CALC_CUSTOMERS!D:D,MATCH(CALC_ORDERS!G818,CALC_CUSTOMERS!F:F,0))</f>
        <v>The Whimsical Baker Inn</v>
      </c>
      <c r="J818" t="str">
        <f>INDEX(CALC_CUSTOMERS!E:E,MATCH(CALC_ORDERS!G818,CALC_CUSTOMERS!F:F,0))</f>
        <v>BROKENBORINGS</v>
      </c>
      <c r="K818">
        <f>INDEX(Beer!C:C,MATCH(CALC_ORDERS!C818,Beer!B:B,0))</f>
        <v>0.8</v>
      </c>
      <c r="L818">
        <f t="shared" si="98"/>
        <v>6.4</v>
      </c>
      <c r="M818">
        <f t="shared" si="99"/>
        <v>0</v>
      </c>
      <c r="N818">
        <f t="shared" si="100"/>
        <v>6.4</v>
      </c>
      <c r="O818">
        <f t="shared" si="101"/>
        <v>10</v>
      </c>
      <c r="P818" t="str">
        <f t="shared" si="102"/>
        <v>T4</v>
      </c>
      <c r="Q818" t="str">
        <f t="shared" si="103"/>
        <v>M10</v>
      </c>
    </row>
    <row r="819" spans="1:17" x14ac:dyDescent="0.25">
      <c r="A819" t="str">
        <f>IF(Orders!A819="","",Orders!A819)</f>
        <v>Mr Rollo Fairfoot</v>
      </c>
      <c r="B819" s="4">
        <f>IF(Orders!B819="","",Orders!B819)</f>
        <v>390364</v>
      </c>
      <c r="C819" t="str">
        <f>IF(Orders!C819="","",Orders!C819)</f>
        <v>Tennent's Lager</v>
      </c>
      <c r="D819">
        <f>IF(Orders!D819="","",Orders!D819)</f>
        <v>7</v>
      </c>
      <c r="E819" t="str">
        <f>IF(Orders!E819="","",Orders!E819)</f>
        <v/>
      </c>
      <c r="F819" t="str">
        <f t="shared" si="96"/>
        <v>Rollo Fairfoot</v>
      </c>
      <c r="G819" t="str">
        <f t="shared" si="97"/>
        <v>RolloFairfoot</v>
      </c>
      <c r="H819">
        <f>COUNTIFS(CALC_CUSTOMERS!F:F,CALC_ORDERS!G819)</f>
        <v>1</v>
      </c>
      <c r="I819" t="str">
        <f>INDEX(CALC_CUSTOMERS!D:D,MATCH(CALC_ORDERS!G819,CALC_CUSTOMERS!F:F,0))</f>
        <v>The Proud Crow Pub</v>
      </c>
      <c r="J819" t="str">
        <f>INDEX(CALC_CUSTOMERS!E:E,MATCH(CALC_ORDERS!G819,CALC_CUSTOMERS!F:F,0))</f>
        <v>STOCK</v>
      </c>
      <c r="K819">
        <f>INDEX(Beer!C:C,MATCH(CALC_ORDERS!C819,Beer!B:B,0))</f>
        <v>0.8</v>
      </c>
      <c r="L819">
        <f t="shared" si="98"/>
        <v>5.6000000000000005</v>
      </c>
      <c r="M819">
        <f t="shared" si="99"/>
        <v>0</v>
      </c>
      <c r="N819">
        <f t="shared" si="100"/>
        <v>5.6000000000000005</v>
      </c>
      <c r="O819">
        <f t="shared" si="101"/>
        <v>10</v>
      </c>
      <c r="P819" t="str">
        <f t="shared" si="102"/>
        <v>T4</v>
      </c>
      <c r="Q819" t="str">
        <f t="shared" si="103"/>
        <v>M10</v>
      </c>
    </row>
    <row r="820" spans="1:17" x14ac:dyDescent="0.25">
      <c r="A820" t="str">
        <f>IF(Orders!A820="","",Orders!A820)</f>
        <v>Mme Elizabeth Whitbottom</v>
      </c>
      <c r="B820" s="4">
        <f>IF(Orders!B820="","",Orders!B820)</f>
        <v>390364</v>
      </c>
      <c r="C820" t="str">
        <f>IF(Orders!C820="","",Orders!C820)</f>
        <v>Boddingtons Bitter</v>
      </c>
      <c r="D820">
        <f>IF(Orders!D820="","",Orders!D820)</f>
        <v>16</v>
      </c>
      <c r="E820" t="str">
        <f>IF(Orders!E820="","",Orders!E820)</f>
        <v/>
      </c>
      <c r="F820" t="str">
        <f t="shared" si="96"/>
        <v>Elizabeth Whitbottom</v>
      </c>
      <c r="G820" t="str">
        <f t="shared" si="97"/>
        <v>ElizabethWhitbottom</v>
      </c>
      <c r="H820">
        <f>COUNTIFS(CALC_CUSTOMERS!F:F,CALC_ORDERS!G820)</f>
        <v>1</v>
      </c>
      <c r="I820" t="str">
        <f>INDEX(CALC_CUSTOMERS!D:D,MATCH(CALC_ORDERS!G820,CALC_CUSTOMERS!F:F,0))</f>
        <v>The Short Tower Bar</v>
      </c>
      <c r="J820" t="str">
        <f>INDEX(CALC_CUSTOMERS!E:E,MATCH(CALC_ORDERS!G820,CALC_CUSTOMERS!F:F,0))</f>
        <v>HOBBITTON</v>
      </c>
      <c r="K820">
        <f>INDEX(Beer!C:C,MATCH(CALC_ORDERS!C820,Beer!B:B,0))</f>
        <v>0.8</v>
      </c>
      <c r="L820">
        <f t="shared" si="98"/>
        <v>12.8</v>
      </c>
      <c r="M820">
        <f t="shared" si="99"/>
        <v>0</v>
      </c>
      <c r="N820">
        <f t="shared" si="100"/>
        <v>12.8</v>
      </c>
      <c r="O820">
        <f t="shared" si="101"/>
        <v>10</v>
      </c>
      <c r="P820" t="str">
        <f t="shared" si="102"/>
        <v>T4</v>
      </c>
      <c r="Q820" t="str">
        <f t="shared" si="103"/>
        <v>M10</v>
      </c>
    </row>
    <row r="821" spans="1:17" x14ac:dyDescent="0.25">
      <c r="A821" t="str">
        <f>IF(Orders!A821="","",Orders!A821)</f>
        <v>Mr Longo Riverhopper</v>
      </c>
      <c r="B821" s="4">
        <f>IF(Orders!B821="","",Orders!B821)</f>
        <v>390364</v>
      </c>
      <c r="C821" t="str">
        <f>IF(Orders!C821="","",Orders!C821)</f>
        <v>Tennent's Lager</v>
      </c>
      <c r="D821">
        <f>IF(Orders!D821="","",Orders!D821)</f>
        <v>16</v>
      </c>
      <c r="E821" t="str">
        <f>IF(Orders!E821="","",Orders!E821)</f>
        <v/>
      </c>
      <c r="F821" t="str">
        <f t="shared" si="96"/>
        <v>Longo Riverhopper</v>
      </c>
      <c r="G821" t="str">
        <f t="shared" si="97"/>
        <v>LongoRiverhopper</v>
      </c>
      <c r="H821">
        <f>COUNTIFS(CALC_CUSTOMERS!F:F,CALC_ORDERS!G821)</f>
        <v>1</v>
      </c>
      <c r="I821" t="str">
        <f>INDEX(CALC_CUSTOMERS!D:D,MATCH(CALC_ORDERS!G821,CALC_CUSTOMERS!F:F,0))</f>
        <v>The Parallel Bongo Bar</v>
      </c>
      <c r="J821" t="str">
        <f>INDEX(CALC_CUSTOMERS!E:E,MATCH(CALC_ORDERS!G821,CALC_CUSTOMERS!F:F,0))</f>
        <v>TUCKBOROUGH</v>
      </c>
      <c r="K821">
        <f>INDEX(Beer!C:C,MATCH(CALC_ORDERS!C821,Beer!B:B,0))</f>
        <v>0.8</v>
      </c>
      <c r="L821">
        <f t="shared" si="98"/>
        <v>12.8</v>
      </c>
      <c r="M821">
        <f t="shared" si="99"/>
        <v>0</v>
      </c>
      <c r="N821">
        <f t="shared" si="100"/>
        <v>12.8</v>
      </c>
      <c r="O821">
        <f t="shared" si="101"/>
        <v>10</v>
      </c>
      <c r="P821" t="str">
        <f t="shared" si="102"/>
        <v>T4</v>
      </c>
      <c r="Q821" t="str">
        <f t="shared" si="103"/>
        <v>M10</v>
      </c>
    </row>
    <row r="822" spans="1:17" x14ac:dyDescent="0.25">
      <c r="A822" t="str">
        <f>IF(Orders!A822="","",Orders!A822)</f>
        <v>Mr Heribald Burrowes</v>
      </c>
      <c r="B822" s="4">
        <f>IF(Orders!B822="","",Orders!B822)</f>
        <v>390365</v>
      </c>
      <c r="C822" t="str">
        <f>IF(Orders!C822="","",Orders!C822)</f>
        <v>Foster's Lager</v>
      </c>
      <c r="D822">
        <f>IF(Orders!D822="","",Orders!D822)</f>
        <v>16</v>
      </c>
      <c r="E822" t="str">
        <f>IF(Orders!E822="","",Orders!E822)</f>
        <v/>
      </c>
      <c r="F822" t="str">
        <f t="shared" si="96"/>
        <v>Heribald Burrowes</v>
      </c>
      <c r="G822" t="str">
        <f t="shared" si="97"/>
        <v>HeribaldBurrowes</v>
      </c>
      <c r="H822">
        <f>COUNTIFS(CALC_CUSTOMERS!F:F,CALC_ORDERS!G822)</f>
        <v>1</v>
      </c>
      <c r="I822" t="str">
        <f>INDEX(CALC_CUSTOMERS!D:D,MATCH(CALC_ORDERS!G822,CALC_CUSTOMERS!F:F,0))</f>
        <v>The Bizarre Seals Bar</v>
      </c>
      <c r="J822" t="str">
        <f>INDEX(CALC_CUSTOMERS!E:E,MATCH(CALC_ORDERS!G822,CALC_CUSTOMERS!F:F,0))</f>
        <v>GREEN HILL COUNTRY</v>
      </c>
      <c r="K822">
        <f>INDEX(Beer!C:C,MATCH(CALC_ORDERS!C822,Beer!B:B,0))</f>
        <v>0.7</v>
      </c>
      <c r="L822">
        <f t="shared" si="98"/>
        <v>11.2</v>
      </c>
      <c r="M822">
        <f t="shared" si="99"/>
        <v>0</v>
      </c>
      <c r="N822">
        <f t="shared" si="100"/>
        <v>11.2</v>
      </c>
      <c r="O822">
        <f t="shared" si="101"/>
        <v>10</v>
      </c>
      <c r="P822" t="str">
        <f t="shared" si="102"/>
        <v>T4</v>
      </c>
      <c r="Q822" t="str">
        <f t="shared" si="103"/>
        <v>M10</v>
      </c>
    </row>
    <row r="823" spans="1:17" x14ac:dyDescent="0.25">
      <c r="A823" t="str">
        <f>IF(Orders!A823="","",Orders!A823)</f>
        <v>Mlle Daisy Knotwise</v>
      </c>
      <c r="B823" s="4">
        <f>IF(Orders!B823="","",Orders!B823)</f>
        <v>390366</v>
      </c>
      <c r="C823" t="str">
        <f>IF(Orders!C823="","",Orders!C823)</f>
        <v>Boddingtons Bitter</v>
      </c>
      <c r="D823">
        <f>IF(Orders!D823="","",Orders!D823)</f>
        <v>18</v>
      </c>
      <c r="E823" t="str">
        <f>IF(Orders!E823="","",Orders!E823)</f>
        <v/>
      </c>
      <c r="F823" t="str">
        <f t="shared" si="96"/>
        <v>Daisy Knotwise</v>
      </c>
      <c r="G823" t="str">
        <f t="shared" si="97"/>
        <v>DaisyKnotwise</v>
      </c>
      <c r="H823">
        <f>COUNTIFS(CALC_CUSTOMERS!F:F,CALC_ORDERS!G823)</f>
        <v>1</v>
      </c>
      <c r="I823" t="str">
        <f>INDEX(CALC_CUSTOMERS!D:D,MATCH(CALC_ORDERS!G823,CALC_CUSTOMERS!F:F,0))</f>
        <v>The Opposite Raccoon Bar</v>
      </c>
      <c r="J823" t="str">
        <f>INDEX(CALC_CUSTOMERS!E:E,MATCH(CALC_ORDERS!G823,CALC_CUSTOMERS!F:F,0))</f>
        <v>BROKENBORINGS</v>
      </c>
      <c r="K823">
        <f>INDEX(Beer!C:C,MATCH(CALC_ORDERS!C823,Beer!B:B,0))</f>
        <v>0.8</v>
      </c>
      <c r="L823">
        <f t="shared" si="98"/>
        <v>14.4</v>
      </c>
      <c r="M823">
        <f t="shared" si="99"/>
        <v>0</v>
      </c>
      <c r="N823">
        <f t="shared" si="100"/>
        <v>14.4</v>
      </c>
      <c r="O823">
        <f t="shared" si="101"/>
        <v>10</v>
      </c>
      <c r="P823" t="str">
        <f t="shared" si="102"/>
        <v>T4</v>
      </c>
      <c r="Q823" t="str">
        <f t="shared" si="103"/>
        <v>M10</v>
      </c>
    </row>
    <row r="824" spans="1:17" x14ac:dyDescent="0.25">
      <c r="A824" t="str">
        <f>IF(Orders!A824="","",Orders!A824)</f>
        <v>Mme Basina  Tunnelly</v>
      </c>
      <c r="B824" s="4">
        <f>IF(Orders!B824="","",Orders!B824)</f>
        <v>390366</v>
      </c>
      <c r="C824" t="str">
        <f>IF(Orders!C824="","",Orders!C824)</f>
        <v>Tennent's Lager</v>
      </c>
      <c r="D824">
        <f>IF(Orders!D824="","",Orders!D824)</f>
        <v>5</v>
      </c>
      <c r="E824" t="str">
        <f>IF(Orders!E824="","",Orders!E824)</f>
        <v/>
      </c>
      <c r="F824" t="str">
        <f t="shared" si="96"/>
        <v>Basina  Tunnelly</v>
      </c>
      <c r="G824" t="str">
        <f t="shared" si="97"/>
        <v>BasinaTunnelly</v>
      </c>
      <c r="H824">
        <f>COUNTIFS(CALC_CUSTOMERS!F:F,CALC_ORDERS!G824)</f>
        <v>1</v>
      </c>
      <c r="I824" t="str">
        <f>INDEX(CALC_CUSTOMERS!D:D,MATCH(CALC_ORDERS!G824,CALC_CUSTOMERS!F:F,0))</f>
        <v>The Blushing Caterpillar</v>
      </c>
      <c r="J824" t="str">
        <f>INDEX(CALC_CUSTOMERS!E:E,MATCH(CALC_ORDERS!G824,CALC_CUSTOMERS!F:F,0))</f>
        <v>TUCKBOROUGH</v>
      </c>
      <c r="K824">
        <f>INDEX(Beer!C:C,MATCH(CALC_ORDERS!C824,Beer!B:B,0))</f>
        <v>0.8</v>
      </c>
      <c r="L824">
        <f t="shared" si="98"/>
        <v>4</v>
      </c>
      <c r="M824">
        <f t="shared" si="99"/>
        <v>0</v>
      </c>
      <c r="N824">
        <f t="shared" si="100"/>
        <v>4</v>
      </c>
      <c r="O824">
        <f t="shared" si="101"/>
        <v>10</v>
      </c>
      <c r="P824" t="str">
        <f t="shared" si="102"/>
        <v>T4</v>
      </c>
      <c r="Q824" t="str">
        <f t="shared" si="103"/>
        <v>M10</v>
      </c>
    </row>
    <row r="825" spans="1:17" x14ac:dyDescent="0.25">
      <c r="A825" t="str">
        <f>IF(Orders!A825="","",Orders!A825)</f>
        <v>Mr Roderic Underlake</v>
      </c>
      <c r="B825" s="4">
        <f>IF(Orders!B825="","",Orders!B825)</f>
        <v>390366</v>
      </c>
      <c r="C825" t="str">
        <f>IF(Orders!C825="","",Orders!C825)</f>
        <v>Foster's Lager</v>
      </c>
      <c r="D825">
        <f>IF(Orders!D825="","",Orders!D825)</f>
        <v>1</v>
      </c>
      <c r="E825" t="str">
        <f>IF(Orders!E825="","",Orders!E825)</f>
        <v/>
      </c>
      <c r="F825" t="str">
        <f t="shared" si="96"/>
        <v>Roderic Underlake</v>
      </c>
      <c r="G825" t="str">
        <f t="shared" si="97"/>
        <v>RodericUnderlake</v>
      </c>
      <c r="H825">
        <f>COUNTIFS(CALC_CUSTOMERS!F:F,CALC_ORDERS!G825)</f>
        <v>1</v>
      </c>
      <c r="I825" t="str">
        <f>INDEX(CALC_CUSTOMERS!D:D,MATCH(CALC_ORDERS!G825,CALC_CUSTOMERS!F:F,0))</f>
        <v>The Wooden Angel Inn</v>
      </c>
      <c r="J825" t="str">
        <f>INDEX(CALC_CUSTOMERS!E:E,MATCH(CALC_ORDERS!G825,CALC_CUSTOMERS!F:F,0))</f>
        <v>LITTLE DELVING</v>
      </c>
      <c r="K825">
        <f>INDEX(Beer!C:C,MATCH(CALC_ORDERS!C825,Beer!B:B,0))</f>
        <v>0.7</v>
      </c>
      <c r="L825">
        <f t="shared" si="98"/>
        <v>0.7</v>
      </c>
      <c r="M825">
        <f t="shared" si="99"/>
        <v>0</v>
      </c>
      <c r="N825">
        <f t="shared" si="100"/>
        <v>0.7</v>
      </c>
      <c r="O825">
        <f t="shared" si="101"/>
        <v>10</v>
      </c>
      <c r="P825" t="str">
        <f t="shared" si="102"/>
        <v>T4</v>
      </c>
      <c r="Q825" t="str">
        <f t="shared" si="103"/>
        <v>M10</v>
      </c>
    </row>
    <row r="826" spans="1:17" x14ac:dyDescent="0.25">
      <c r="A826" t="str">
        <f>IF(Orders!A826="","",Orders!A826)</f>
        <v>Mr Bavo Barrowes</v>
      </c>
      <c r="B826" s="4">
        <f>IF(Orders!B826="","",Orders!B826)</f>
        <v>390366</v>
      </c>
      <c r="C826" t="str">
        <f>IF(Orders!C826="","",Orders!C826)</f>
        <v>Foster's Lager</v>
      </c>
      <c r="D826">
        <f>IF(Orders!D826="","",Orders!D826)</f>
        <v>1</v>
      </c>
      <c r="E826" t="str">
        <f>IF(Orders!E826="","",Orders!E826)</f>
        <v/>
      </c>
      <c r="F826" t="str">
        <f t="shared" si="96"/>
        <v>Bavo Barrowes</v>
      </c>
      <c r="G826" t="str">
        <f t="shared" si="97"/>
        <v>BavoBarrowes</v>
      </c>
      <c r="H826">
        <f>COUNTIFS(CALC_CUSTOMERS!F:F,CALC_ORDERS!G826)</f>
        <v>1</v>
      </c>
      <c r="I826" t="str">
        <f>INDEX(CALC_CUSTOMERS!D:D,MATCH(CALC_ORDERS!G826,CALC_CUSTOMERS!F:F,0))</f>
        <v>The Educated Giant</v>
      </c>
      <c r="J826" t="str">
        <f>INDEX(CALC_CUSTOMERS!E:E,MATCH(CALC_ORDERS!G826,CALC_CUSTOMERS!F:F,0))</f>
        <v>GREEN HILL COUNTRY</v>
      </c>
      <c r="K826">
        <f>INDEX(Beer!C:C,MATCH(CALC_ORDERS!C826,Beer!B:B,0))</f>
        <v>0.7</v>
      </c>
      <c r="L826">
        <f t="shared" si="98"/>
        <v>0.7</v>
      </c>
      <c r="M826">
        <f t="shared" si="99"/>
        <v>0</v>
      </c>
      <c r="N826">
        <f t="shared" si="100"/>
        <v>0.7</v>
      </c>
      <c r="O826">
        <f t="shared" si="101"/>
        <v>10</v>
      </c>
      <c r="P826" t="str">
        <f t="shared" si="102"/>
        <v>T4</v>
      </c>
      <c r="Q826" t="str">
        <f t="shared" si="103"/>
        <v>M10</v>
      </c>
    </row>
    <row r="827" spans="1:17" x14ac:dyDescent="0.25">
      <c r="A827" t="str">
        <f>IF(Orders!A827="","",Orders!A827)</f>
        <v>Mr Bob Gammidge</v>
      </c>
      <c r="B827" s="4">
        <f>IF(Orders!B827="","",Orders!B827)</f>
        <v>390366</v>
      </c>
      <c r="C827" t="str">
        <f>IF(Orders!C827="","",Orders!C827)</f>
        <v>Draught Bass</v>
      </c>
      <c r="D827">
        <f>IF(Orders!D827="","",Orders!D827)</f>
        <v>11</v>
      </c>
      <c r="E827">
        <f>IF(Orders!E827="","",Orders!E827)</f>
        <v>0.06</v>
      </c>
      <c r="F827" t="str">
        <f t="shared" si="96"/>
        <v>Bob Gammidge</v>
      </c>
      <c r="G827" t="str">
        <f t="shared" si="97"/>
        <v>BobGammidge</v>
      </c>
      <c r="H827">
        <f>COUNTIFS(CALC_CUSTOMERS!F:F,CALC_ORDERS!G827)</f>
        <v>1</v>
      </c>
      <c r="I827" t="str">
        <f>INDEX(CALC_CUSTOMERS!D:D,MATCH(CALC_ORDERS!G827,CALC_CUSTOMERS!F:F,0))</f>
        <v>The Awful Ship</v>
      </c>
      <c r="J827" t="str">
        <f>INDEX(CALC_CUSTOMERS!E:E,MATCH(CALC_ORDERS!G827,CALC_CUSTOMERS!F:F,0))</f>
        <v>BROKENBORINGS</v>
      </c>
      <c r="K827">
        <f>INDEX(Beer!C:C,MATCH(CALC_ORDERS!C827,Beer!B:B,0))</f>
        <v>1.2</v>
      </c>
      <c r="L827">
        <f t="shared" si="98"/>
        <v>13.2</v>
      </c>
      <c r="M827">
        <f t="shared" si="99"/>
        <v>0.79199999999999993</v>
      </c>
      <c r="N827">
        <f t="shared" si="100"/>
        <v>12.407999999999999</v>
      </c>
      <c r="O827">
        <f t="shared" si="101"/>
        <v>10</v>
      </c>
      <c r="P827" t="str">
        <f t="shared" si="102"/>
        <v>T4</v>
      </c>
      <c r="Q827" t="str">
        <f t="shared" si="103"/>
        <v>M10</v>
      </c>
    </row>
    <row r="828" spans="1:17" x14ac:dyDescent="0.25">
      <c r="A828" t="str">
        <f>IF(Orders!A828="","",Orders!A828)</f>
        <v>Mlle Esmeralda Goldworthy</v>
      </c>
      <c r="B828" s="4">
        <f>IF(Orders!B828="","",Orders!B828)</f>
        <v>390367</v>
      </c>
      <c r="C828" t="str">
        <f>IF(Orders!C828="","",Orders!C828)</f>
        <v>Tennent's Super</v>
      </c>
      <c r="D828">
        <f>IF(Orders!D828="","",Orders!D828)</f>
        <v>17</v>
      </c>
      <c r="E828" t="str">
        <f>IF(Orders!E828="","",Orders!E828)</f>
        <v/>
      </c>
      <c r="F828" t="str">
        <f t="shared" si="96"/>
        <v>Esmeralda Goldworthy</v>
      </c>
      <c r="G828" t="str">
        <f t="shared" si="97"/>
        <v>EsmeraldaGoldworthy</v>
      </c>
      <c r="H828">
        <f>COUNTIFS(CALC_CUSTOMERS!F:F,CALC_ORDERS!G828)</f>
        <v>1</v>
      </c>
      <c r="I828" t="str">
        <f>INDEX(CALC_CUSTOMERS!D:D,MATCH(CALC_ORDERS!G828,CALC_CUSTOMERS!F:F,0))</f>
        <v>The Quack Banjo Bar</v>
      </c>
      <c r="J828" t="str">
        <f>INDEX(CALC_CUSTOMERS!E:E,MATCH(CALC_ORDERS!G828,CALC_CUSTOMERS!F:F,0))</f>
        <v>HOBBITTON</v>
      </c>
      <c r="K828">
        <f>INDEX(Beer!C:C,MATCH(CALC_ORDERS!C828,Beer!B:B,0))</f>
        <v>0.9</v>
      </c>
      <c r="L828">
        <f t="shared" si="98"/>
        <v>15.3</v>
      </c>
      <c r="M828">
        <f t="shared" si="99"/>
        <v>0</v>
      </c>
      <c r="N828">
        <f t="shared" si="100"/>
        <v>15.3</v>
      </c>
      <c r="O828">
        <f t="shared" si="101"/>
        <v>10</v>
      </c>
      <c r="P828" t="str">
        <f t="shared" si="102"/>
        <v>T4</v>
      </c>
      <c r="Q828" t="str">
        <f t="shared" si="103"/>
        <v>M10</v>
      </c>
    </row>
    <row r="829" spans="1:17" x14ac:dyDescent="0.25">
      <c r="A829" t="str">
        <f>IF(Orders!A829="","",Orders!A829)</f>
        <v>Mlle Amy Sandheaver</v>
      </c>
      <c r="B829" s="4">
        <f>IF(Orders!B829="","",Orders!B829)</f>
        <v>390367</v>
      </c>
      <c r="C829" t="str">
        <f>IF(Orders!C829="","",Orders!C829)</f>
        <v>McEwan's</v>
      </c>
      <c r="D829">
        <f>IF(Orders!D829="","",Orders!D829)</f>
        <v>20</v>
      </c>
      <c r="E829" t="str">
        <f>IF(Orders!E829="","",Orders!E829)</f>
        <v/>
      </c>
      <c r="F829" t="str">
        <f t="shared" si="96"/>
        <v>Amy Sandheaver</v>
      </c>
      <c r="G829" t="str">
        <f t="shared" si="97"/>
        <v>AmySandheaver</v>
      </c>
      <c r="H829">
        <f>COUNTIFS(CALC_CUSTOMERS!F:F,CALC_ORDERS!G829)</f>
        <v>1</v>
      </c>
      <c r="I829" t="str">
        <f>INDEX(CALC_CUSTOMERS!D:D,MATCH(CALC_ORDERS!G829,CALC_CUSTOMERS!F:F,0))</f>
        <v>The Tiny Crows Bar</v>
      </c>
      <c r="J829" t="str">
        <f>INDEX(CALC_CUSTOMERS!E:E,MATCH(CALC_ORDERS!G829,CALC_CUSTOMERS!F:F,0))</f>
        <v>TUCKBOROUGH</v>
      </c>
      <c r="K829">
        <f>INDEX(Beer!C:C,MATCH(CALC_ORDERS!C829,Beer!B:B,0))</f>
        <v>1</v>
      </c>
      <c r="L829">
        <f t="shared" si="98"/>
        <v>20</v>
      </c>
      <c r="M829">
        <f t="shared" si="99"/>
        <v>0</v>
      </c>
      <c r="N829">
        <f t="shared" si="100"/>
        <v>20</v>
      </c>
      <c r="O829">
        <f t="shared" si="101"/>
        <v>10</v>
      </c>
      <c r="P829" t="str">
        <f t="shared" si="102"/>
        <v>T4</v>
      </c>
      <c r="Q829" t="str">
        <f t="shared" si="103"/>
        <v>M10</v>
      </c>
    </row>
    <row r="830" spans="1:17" x14ac:dyDescent="0.25">
      <c r="A830" t="str">
        <f>IF(Orders!A830="","",Orders!A830)</f>
        <v>Mlle Berthefried Bolger</v>
      </c>
      <c r="B830" s="4">
        <f>IF(Orders!B830="","",Orders!B830)</f>
        <v>390367</v>
      </c>
      <c r="C830" t="str">
        <f>IF(Orders!C830="","",Orders!C830)</f>
        <v>Newcastle Brown Ale</v>
      </c>
      <c r="D830">
        <f>IF(Orders!D830="","",Orders!D830)</f>
        <v>3</v>
      </c>
      <c r="E830" t="str">
        <f>IF(Orders!E830="","",Orders!E830)</f>
        <v/>
      </c>
      <c r="F830" t="str">
        <f t="shared" si="96"/>
        <v>Berthefried Bolger</v>
      </c>
      <c r="G830" t="str">
        <f t="shared" si="97"/>
        <v>BerthefriedBolger</v>
      </c>
      <c r="H830">
        <f>COUNTIFS(CALC_CUSTOMERS!F:F,CALC_ORDERS!G830)</f>
        <v>1</v>
      </c>
      <c r="I830" t="str">
        <f>INDEX(CALC_CUSTOMERS!D:D,MATCH(CALC_ORDERS!G830,CALC_CUSTOMERS!F:F,0))</f>
        <v>The Chunky Cucumber Inn</v>
      </c>
      <c r="J830" t="str">
        <f>INDEX(CALC_CUSTOMERS!E:E,MATCH(CALC_ORDERS!G830,CALC_CUSTOMERS!F:F,0))</f>
        <v>BUCKLAND</v>
      </c>
      <c r="K830">
        <f>INDEX(Beer!C:C,MATCH(CALC_ORDERS!C830,Beer!B:B,0))</f>
        <v>1</v>
      </c>
      <c r="L830">
        <f t="shared" si="98"/>
        <v>3</v>
      </c>
      <c r="M830">
        <f t="shared" si="99"/>
        <v>0</v>
      </c>
      <c r="N830">
        <f t="shared" si="100"/>
        <v>3</v>
      </c>
      <c r="O830">
        <f t="shared" si="101"/>
        <v>10</v>
      </c>
      <c r="P830" t="str">
        <f t="shared" si="102"/>
        <v>T4</v>
      </c>
      <c r="Q830" t="str">
        <f t="shared" si="103"/>
        <v>M10</v>
      </c>
    </row>
    <row r="831" spans="1:17" x14ac:dyDescent="0.25">
      <c r="A831" t="str">
        <f>IF(Orders!A831="","",Orders!A831)</f>
        <v>Mme Suri Hornwood</v>
      </c>
      <c r="B831" s="4">
        <f>IF(Orders!B831="","",Orders!B831)</f>
        <v>390368</v>
      </c>
      <c r="C831" t="str">
        <f>IF(Orders!C831="","",Orders!C831)</f>
        <v>Draught Bass</v>
      </c>
      <c r="D831">
        <f>IF(Orders!D831="","",Orders!D831)</f>
        <v>11</v>
      </c>
      <c r="E831">
        <f>IF(Orders!E831="","",Orders!E831)</f>
        <v>0.06</v>
      </c>
      <c r="F831" t="str">
        <f t="shared" si="96"/>
        <v>Suri Hornwood</v>
      </c>
      <c r="G831" t="str">
        <f t="shared" si="97"/>
        <v>SuriHornwood</v>
      </c>
      <c r="H831">
        <f>COUNTIFS(CALC_CUSTOMERS!F:F,CALC_ORDERS!G831)</f>
        <v>1</v>
      </c>
      <c r="I831" t="str">
        <f>INDEX(CALC_CUSTOMERS!D:D,MATCH(CALC_ORDERS!G831,CALC_CUSTOMERS!F:F,0))</f>
        <v>The Famous Eagle Tavern</v>
      </c>
      <c r="J831" t="str">
        <f>INDEX(CALC_CUSTOMERS!E:E,MATCH(CALC_ORDERS!G831,CALC_CUSTOMERS!F:F,0))</f>
        <v>THE MARISH</v>
      </c>
      <c r="K831">
        <f>INDEX(Beer!C:C,MATCH(CALC_ORDERS!C831,Beer!B:B,0))</f>
        <v>1.2</v>
      </c>
      <c r="L831">
        <f t="shared" si="98"/>
        <v>13.2</v>
      </c>
      <c r="M831">
        <f t="shared" si="99"/>
        <v>0.79199999999999993</v>
      </c>
      <c r="N831">
        <f t="shared" si="100"/>
        <v>12.407999999999999</v>
      </c>
      <c r="O831">
        <f t="shared" si="101"/>
        <v>10</v>
      </c>
      <c r="P831" t="str">
        <f t="shared" si="102"/>
        <v>T4</v>
      </c>
      <c r="Q831" t="str">
        <f t="shared" si="103"/>
        <v>M10</v>
      </c>
    </row>
    <row r="832" spans="1:17" x14ac:dyDescent="0.25">
      <c r="A832" t="str">
        <f>IF(Orders!A832="","",Orders!A832)</f>
        <v>Mr Gerbert Lightfoot</v>
      </c>
      <c r="B832" s="4">
        <f>IF(Orders!B832="","",Orders!B832)</f>
        <v>390368</v>
      </c>
      <c r="C832" t="str">
        <f>IF(Orders!C832="","",Orders!C832)</f>
        <v>Foster's Lager</v>
      </c>
      <c r="D832">
        <f>IF(Orders!D832="","",Orders!D832)</f>
        <v>10</v>
      </c>
      <c r="E832" t="str">
        <f>IF(Orders!E832="","",Orders!E832)</f>
        <v/>
      </c>
      <c r="F832" t="str">
        <f t="shared" si="96"/>
        <v>Gerbert Lightfoot</v>
      </c>
      <c r="G832" t="str">
        <f t="shared" si="97"/>
        <v>GerbertLightfoot</v>
      </c>
      <c r="H832">
        <f>COUNTIFS(CALC_CUSTOMERS!F:F,CALC_ORDERS!G832)</f>
        <v>1</v>
      </c>
      <c r="I832" t="str">
        <f>INDEX(CALC_CUSTOMERS!D:D,MATCH(CALC_ORDERS!G832,CALC_CUSTOMERS!F:F,0))</f>
        <v>The Well-Groomed Lion</v>
      </c>
      <c r="J832" t="str">
        <f>INDEX(CALC_CUSTOMERS!E:E,MATCH(CALC_ORDERS!G832,CALC_CUSTOMERS!F:F,0))</f>
        <v>GREENFIELDS</v>
      </c>
      <c r="K832">
        <f>INDEX(Beer!C:C,MATCH(CALC_ORDERS!C832,Beer!B:B,0))</f>
        <v>0.7</v>
      </c>
      <c r="L832">
        <f t="shared" si="98"/>
        <v>7</v>
      </c>
      <c r="M832">
        <f t="shared" si="99"/>
        <v>0</v>
      </c>
      <c r="N832">
        <f t="shared" si="100"/>
        <v>7</v>
      </c>
      <c r="O832">
        <f t="shared" si="101"/>
        <v>10</v>
      </c>
      <c r="P832" t="str">
        <f t="shared" si="102"/>
        <v>T4</v>
      </c>
      <c r="Q832" t="str">
        <f t="shared" si="103"/>
        <v>M10</v>
      </c>
    </row>
    <row r="833" spans="1:17" x14ac:dyDescent="0.25">
      <c r="A833" t="str">
        <f>IF(Orders!A833="","",Orders!A833)</f>
        <v>Mme Cheyenne Bophin</v>
      </c>
      <c r="B833" s="4">
        <f>IF(Orders!B833="","",Orders!B833)</f>
        <v>390368</v>
      </c>
      <c r="C833" t="str">
        <f>IF(Orders!C833="","",Orders!C833)</f>
        <v>Boddingtons Bitter</v>
      </c>
      <c r="D833">
        <f>IF(Orders!D833="","",Orders!D833)</f>
        <v>1</v>
      </c>
      <c r="E833" t="str">
        <f>IF(Orders!E833="","",Orders!E833)</f>
        <v/>
      </c>
      <c r="F833" t="str">
        <f t="shared" si="96"/>
        <v>Cheyenne Bophin</v>
      </c>
      <c r="G833" t="str">
        <f t="shared" si="97"/>
        <v>CheyenneBophin</v>
      </c>
      <c r="H833">
        <f>COUNTIFS(CALC_CUSTOMERS!F:F,CALC_ORDERS!G833)</f>
        <v>1</v>
      </c>
      <c r="I833" t="str">
        <f>INDEX(CALC_CUSTOMERS!D:D,MATCH(CALC_ORDERS!G833,CALC_CUSTOMERS!F:F,0))</f>
        <v>The Obnoxious Bassoon Bar</v>
      </c>
      <c r="J833" t="str">
        <f>INDEX(CALC_CUSTOMERS!E:E,MATCH(CALC_ORDERS!G833,CALC_CUSTOMERS!F:F,0))</f>
        <v>BROKENBORINGS</v>
      </c>
      <c r="K833">
        <f>INDEX(Beer!C:C,MATCH(CALC_ORDERS!C833,Beer!B:B,0))</f>
        <v>0.8</v>
      </c>
      <c r="L833">
        <f t="shared" si="98"/>
        <v>0.8</v>
      </c>
      <c r="M833">
        <f t="shared" si="99"/>
        <v>0</v>
      </c>
      <c r="N833">
        <f t="shared" si="100"/>
        <v>0.8</v>
      </c>
      <c r="O833">
        <f t="shared" si="101"/>
        <v>10</v>
      </c>
      <c r="P833" t="str">
        <f t="shared" si="102"/>
        <v>T4</v>
      </c>
      <c r="Q833" t="str">
        <f t="shared" si="103"/>
        <v>M10</v>
      </c>
    </row>
    <row r="834" spans="1:17" x14ac:dyDescent="0.25">
      <c r="A834" t="str">
        <f>IF(Orders!A834="","",Orders!A834)</f>
        <v>Mlle Ingelburga Roper</v>
      </c>
      <c r="B834" s="4">
        <f>IF(Orders!B834="","",Orders!B834)</f>
        <v>390369</v>
      </c>
      <c r="C834" t="str">
        <f>IF(Orders!C834="","",Orders!C834)</f>
        <v>Foster's Lager</v>
      </c>
      <c r="D834">
        <f>IF(Orders!D834="","",Orders!D834)</f>
        <v>17</v>
      </c>
      <c r="E834" t="str">
        <f>IF(Orders!E834="","",Orders!E834)</f>
        <v/>
      </c>
      <c r="F834" t="str">
        <f t="shared" si="96"/>
        <v>Ingelburga Roper</v>
      </c>
      <c r="G834" t="str">
        <f t="shared" si="97"/>
        <v>IngelburgaRoper</v>
      </c>
      <c r="H834">
        <f>COUNTIFS(CALC_CUSTOMERS!F:F,CALC_ORDERS!G834)</f>
        <v>1</v>
      </c>
      <c r="I834" t="str">
        <f>INDEX(CALC_CUSTOMERS!D:D,MATCH(CALC_ORDERS!G834,CALC_CUSTOMERS!F:F,0))</f>
        <v>The Unusual Demons Inn</v>
      </c>
      <c r="J834" t="str">
        <f>INDEX(CALC_CUSTOMERS!E:E,MATCH(CALC_ORDERS!G834,CALC_CUSTOMERS!F:F,0))</f>
        <v>TUCKBOROUGH</v>
      </c>
      <c r="K834">
        <f>INDEX(Beer!C:C,MATCH(CALC_ORDERS!C834,Beer!B:B,0))</f>
        <v>0.7</v>
      </c>
      <c r="L834">
        <f t="shared" si="98"/>
        <v>11.899999999999999</v>
      </c>
      <c r="M834">
        <f t="shared" si="99"/>
        <v>0</v>
      </c>
      <c r="N834">
        <f t="shared" si="100"/>
        <v>11.899999999999999</v>
      </c>
      <c r="O834">
        <f t="shared" si="101"/>
        <v>10</v>
      </c>
      <c r="P834" t="str">
        <f t="shared" si="102"/>
        <v>T4</v>
      </c>
      <c r="Q834" t="str">
        <f t="shared" si="103"/>
        <v>M10</v>
      </c>
    </row>
    <row r="835" spans="1:17" x14ac:dyDescent="0.25">
      <c r="A835" t="str">
        <f>IF(Orders!A835="","",Orders!A835)</f>
        <v>Mlle Ermentrudis Chubb</v>
      </c>
      <c r="B835" s="4">
        <f>IF(Orders!B835="","",Orders!B835)</f>
        <v>390369</v>
      </c>
      <c r="C835" t="str">
        <f>IF(Orders!C835="","",Orders!C835)</f>
        <v>Newcastle Brown Ale</v>
      </c>
      <c r="D835">
        <f>IF(Orders!D835="","",Orders!D835)</f>
        <v>15</v>
      </c>
      <c r="E835" t="str">
        <f>IF(Orders!E835="","",Orders!E835)</f>
        <v/>
      </c>
      <c r="F835" t="str">
        <f t="shared" ref="F835:F898" si="104">IF(LEFT(A835,2)="Mr",MID(A835,4,LEN(A835)-3),
IF(LEFT(A835,3)="Mme",MID(A835,5,LEN(A835)-4),
IF(LEFT(A835,4)="Mlle",MID(A835,6,LEN(A835)-5),"")))</f>
        <v>Ermentrudis Chubb</v>
      </c>
      <c r="G835" t="str">
        <f t="shared" ref="G835:G898" si="105">SUBSTITUTE(SUBSTITUTE(SUBSTITUTE(SUBSTITUTE(SUBSTITUTE(SUBSTITUTE(F835," ",""),"-",""),"é","e"),"ü","u"),"ï","i"),"è","e")</f>
        <v>ErmentrudisChubb</v>
      </c>
      <c r="H835">
        <f>COUNTIFS(CALC_CUSTOMERS!F:F,CALC_ORDERS!G835)</f>
        <v>1</v>
      </c>
      <c r="I835" t="str">
        <f>INDEX(CALC_CUSTOMERS!D:D,MATCH(CALC_ORDERS!G835,CALC_CUSTOMERS!F:F,0))</f>
        <v>The Sour Lobster Pub</v>
      </c>
      <c r="J835" t="str">
        <f>INDEX(CALC_CUSTOMERS!E:E,MATCH(CALC_ORDERS!G835,CALC_CUSTOMERS!F:F,0))</f>
        <v>BREE</v>
      </c>
      <c r="K835">
        <f>INDEX(Beer!C:C,MATCH(CALC_ORDERS!C835,Beer!B:B,0))</f>
        <v>1</v>
      </c>
      <c r="L835">
        <f t="shared" ref="L835:L898" si="106">K835*D835</f>
        <v>15</v>
      </c>
      <c r="M835">
        <f t="shared" ref="M835:M898" si="107">IF(E835="",0,E835*L835)</f>
        <v>0</v>
      </c>
      <c r="N835">
        <f t="shared" ref="N835:N898" si="108">L835-M835</f>
        <v>15</v>
      </c>
      <c r="O835">
        <f t="shared" ref="O835:O898" si="109">MONTH(B835)</f>
        <v>10</v>
      </c>
      <c r="P835" t="str">
        <f t="shared" ref="P835:P898" si="110">IF(AND(O835&gt;0,O835&lt;4),"T1",
IF(AND(O835&gt;3,O835&lt;7),"T2",
IF(AND(O835&gt;6,O835&lt;10),"T3",
IF(AND(O835&gt;9,O835&lt;13),"T4","erreur"))))</f>
        <v>T4</v>
      </c>
      <c r="Q835" t="str">
        <f t="shared" ref="Q835:Q898" si="111">"M"&amp;O835</f>
        <v>M10</v>
      </c>
    </row>
    <row r="836" spans="1:17" x14ac:dyDescent="0.25">
      <c r="A836" t="str">
        <f>IF(Orders!A836="","",Orders!A836)</f>
        <v>Mr Adelard Dewfoot</v>
      </c>
      <c r="B836" s="4">
        <f>IF(Orders!B836="","",Orders!B836)</f>
        <v>390370</v>
      </c>
      <c r="C836" t="str">
        <f>IF(Orders!C836="","",Orders!C836)</f>
        <v>Mackeson Stout</v>
      </c>
      <c r="D836">
        <f>IF(Orders!D836="","",Orders!D836)</f>
        <v>15</v>
      </c>
      <c r="E836" t="str">
        <f>IF(Orders!E836="","",Orders!E836)</f>
        <v/>
      </c>
      <c r="F836" t="str">
        <f t="shared" si="104"/>
        <v>Adelard Dewfoot</v>
      </c>
      <c r="G836" t="str">
        <f t="shared" si="105"/>
        <v>AdelardDewfoot</v>
      </c>
      <c r="H836">
        <f>COUNTIFS(CALC_CUSTOMERS!F:F,CALC_ORDERS!G836)</f>
        <v>1</v>
      </c>
      <c r="I836" t="str">
        <f>INDEX(CALC_CUSTOMERS!D:D,MATCH(CALC_ORDERS!G836,CALC_CUSTOMERS!F:F,0))</f>
        <v>The Bloody Tauren Tavern</v>
      </c>
      <c r="J836" t="str">
        <f>INDEX(CALC_CUSTOMERS!E:E,MATCH(CALC_ORDERS!G836,CALC_CUSTOMERS!F:F,0))</f>
        <v>BRIDGEFIELDS</v>
      </c>
      <c r="K836">
        <f>INDEX(Beer!C:C,MATCH(CALC_ORDERS!C836,Beer!B:B,0))</f>
        <v>1.5</v>
      </c>
      <c r="L836">
        <f t="shared" si="106"/>
        <v>22.5</v>
      </c>
      <c r="M836">
        <f t="shared" si="107"/>
        <v>0</v>
      </c>
      <c r="N836">
        <f t="shared" si="108"/>
        <v>22.5</v>
      </c>
      <c r="O836">
        <f t="shared" si="109"/>
        <v>10</v>
      </c>
      <c r="P836" t="str">
        <f t="shared" si="110"/>
        <v>T4</v>
      </c>
      <c r="Q836" t="str">
        <f t="shared" si="111"/>
        <v>M10</v>
      </c>
    </row>
    <row r="837" spans="1:17" x14ac:dyDescent="0.25">
      <c r="A837" t="str">
        <f>IF(Orders!A837="","",Orders!A837)</f>
        <v>Mme Pansy Labingi</v>
      </c>
      <c r="B837" s="4">
        <f>IF(Orders!B837="","",Orders!B837)</f>
        <v>390370</v>
      </c>
      <c r="C837" t="str">
        <f>IF(Orders!C837="","",Orders!C837)</f>
        <v>Hofmeister Lager</v>
      </c>
      <c r="D837">
        <f>IF(Orders!D837="","",Orders!D837)</f>
        <v>3</v>
      </c>
      <c r="E837" t="str">
        <f>IF(Orders!E837="","",Orders!E837)</f>
        <v/>
      </c>
      <c r="F837" t="str">
        <f t="shared" si="104"/>
        <v>Pansy Labingi</v>
      </c>
      <c r="G837" t="str">
        <f t="shared" si="105"/>
        <v>PansyLabingi</v>
      </c>
      <c r="H837">
        <f>COUNTIFS(CALC_CUSTOMERS!F:F,CALC_ORDERS!G837)</f>
        <v>1</v>
      </c>
      <c r="I837" t="str">
        <f>INDEX(CALC_CUSTOMERS!D:D,MATCH(CALC_ORDERS!G837,CALC_CUSTOMERS!F:F,0))</f>
        <v>The Clumsy City</v>
      </c>
      <c r="J837" t="str">
        <f>INDEX(CALC_CUSTOMERS!E:E,MATCH(CALC_ORDERS!G837,CALC_CUSTOMERS!F:F,0))</f>
        <v>THE HILL</v>
      </c>
      <c r="K837">
        <f>INDEX(Beer!C:C,MATCH(CALC_ORDERS!C837,Beer!B:B,0))</f>
        <v>1</v>
      </c>
      <c r="L837">
        <f t="shared" si="106"/>
        <v>3</v>
      </c>
      <c r="M837">
        <f t="shared" si="107"/>
        <v>0</v>
      </c>
      <c r="N837">
        <f t="shared" si="108"/>
        <v>3</v>
      </c>
      <c r="O837">
        <f t="shared" si="109"/>
        <v>10</v>
      </c>
      <c r="P837" t="str">
        <f t="shared" si="110"/>
        <v>T4</v>
      </c>
      <c r="Q837" t="str">
        <f t="shared" si="111"/>
        <v>M10</v>
      </c>
    </row>
    <row r="838" spans="1:17" x14ac:dyDescent="0.25">
      <c r="A838" t="str">
        <f>IF(Orders!A838="","",Orders!A838)</f>
        <v>Mr Bob Gammidge</v>
      </c>
      <c r="B838" s="4">
        <f>IF(Orders!B838="","",Orders!B838)</f>
        <v>390370</v>
      </c>
      <c r="C838" t="str">
        <f>IF(Orders!C838="","",Orders!C838)</f>
        <v>Hofmeister Lager</v>
      </c>
      <c r="D838">
        <f>IF(Orders!D838="","",Orders!D838)</f>
        <v>19</v>
      </c>
      <c r="E838" t="str">
        <f>IF(Orders!E838="","",Orders!E838)</f>
        <v/>
      </c>
      <c r="F838" t="str">
        <f t="shared" si="104"/>
        <v>Bob Gammidge</v>
      </c>
      <c r="G838" t="str">
        <f t="shared" si="105"/>
        <v>BobGammidge</v>
      </c>
      <c r="H838">
        <f>COUNTIFS(CALC_CUSTOMERS!F:F,CALC_ORDERS!G838)</f>
        <v>1</v>
      </c>
      <c r="I838" t="str">
        <f>INDEX(CALC_CUSTOMERS!D:D,MATCH(CALC_ORDERS!G838,CALC_CUSTOMERS!F:F,0))</f>
        <v>The Awful Ship</v>
      </c>
      <c r="J838" t="str">
        <f>INDEX(CALC_CUSTOMERS!E:E,MATCH(CALC_ORDERS!G838,CALC_CUSTOMERS!F:F,0))</f>
        <v>BROKENBORINGS</v>
      </c>
      <c r="K838">
        <f>INDEX(Beer!C:C,MATCH(CALC_ORDERS!C838,Beer!B:B,0))</f>
        <v>1</v>
      </c>
      <c r="L838">
        <f t="shared" si="106"/>
        <v>19</v>
      </c>
      <c r="M838">
        <f t="shared" si="107"/>
        <v>0</v>
      </c>
      <c r="N838">
        <f t="shared" si="108"/>
        <v>19</v>
      </c>
      <c r="O838">
        <f t="shared" si="109"/>
        <v>10</v>
      </c>
      <c r="P838" t="str">
        <f t="shared" si="110"/>
        <v>T4</v>
      </c>
      <c r="Q838" t="str">
        <f t="shared" si="111"/>
        <v>M10</v>
      </c>
    </row>
    <row r="839" spans="1:17" x14ac:dyDescent="0.25">
      <c r="A839" t="str">
        <f>IF(Orders!A839="","",Orders!A839)</f>
        <v>Mlle Darby Sandheaver</v>
      </c>
      <c r="B839" s="4">
        <f>IF(Orders!B839="","",Orders!B839)</f>
        <v>390371</v>
      </c>
      <c r="C839" t="str">
        <f>IF(Orders!C839="","",Orders!C839)</f>
        <v>Newcastle Brown Ale</v>
      </c>
      <c r="D839">
        <f>IF(Orders!D839="","",Orders!D839)</f>
        <v>3</v>
      </c>
      <c r="E839" t="str">
        <f>IF(Orders!E839="","",Orders!E839)</f>
        <v/>
      </c>
      <c r="F839" t="str">
        <f t="shared" si="104"/>
        <v>Darby Sandheaver</v>
      </c>
      <c r="G839" t="str">
        <f t="shared" si="105"/>
        <v>DarbySandheaver</v>
      </c>
      <c r="H839">
        <f>COUNTIFS(CALC_CUSTOMERS!F:F,CALC_ORDERS!G839)</f>
        <v>1</v>
      </c>
      <c r="I839" t="str">
        <f>INDEX(CALC_CUSTOMERS!D:D,MATCH(CALC_ORDERS!G839,CALC_CUSTOMERS!F:F,0))</f>
        <v>The Infamous Jester Tavern</v>
      </c>
      <c r="J839" t="str">
        <f>INDEX(CALC_CUSTOMERS!E:E,MATCH(CALC_ORDERS!G839,CALC_CUSTOMERS!F:F,0))</f>
        <v>BUCKLAND</v>
      </c>
      <c r="K839">
        <f>INDEX(Beer!C:C,MATCH(CALC_ORDERS!C839,Beer!B:B,0))</f>
        <v>1</v>
      </c>
      <c r="L839">
        <f t="shared" si="106"/>
        <v>3</v>
      </c>
      <c r="M839">
        <f t="shared" si="107"/>
        <v>0</v>
      </c>
      <c r="N839">
        <f t="shared" si="108"/>
        <v>3</v>
      </c>
      <c r="O839">
        <f t="shared" si="109"/>
        <v>10</v>
      </c>
      <c r="P839" t="str">
        <f t="shared" si="110"/>
        <v>T4</v>
      </c>
      <c r="Q839" t="str">
        <f t="shared" si="111"/>
        <v>M10</v>
      </c>
    </row>
    <row r="840" spans="1:17" x14ac:dyDescent="0.25">
      <c r="A840" t="str">
        <f>IF(Orders!A840="","",Orders!A840)</f>
        <v>Mlle Lobelia Took-Brandybuck</v>
      </c>
      <c r="B840" s="4">
        <f>IF(Orders!B840="","",Orders!B840)</f>
        <v>390371</v>
      </c>
      <c r="C840" t="str">
        <f>IF(Orders!C840="","",Orders!C840)</f>
        <v>Mackeson Stout</v>
      </c>
      <c r="D840">
        <f>IF(Orders!D840="","",Orders!D840)</f>
        <v>1</v>
      </c>
      <c r="E840" t="str">
        <f>IF(Orders!E840="","",Orders!E840)</f>
        <v/>
      </c>
      <c r="F840" t="str">
        <f t="shared" si="104"/>
        <v>Lobelia Took-Brandybuck</v>
      </c>
      <c r="G840" t="str">
        <f t="shared" si="105"/>
        <v>LobeliaTookBrandybuck</v>
      </c>
      <c r="H840">
        <f>COUNTIFS(CALC_CUSTOMERS!F:F,CALC_ORDERS!G840)</f>
        <v>1</v>
      </c>
      <c r="I840" t="str">
        <f>INDEX(CALC_CUSTOMERS!D:D,MATCH(CALC_ORDERS!G840,CALC_CUSTOMERS!F:F,0))</f>
        <v>The Thanked Fiddle</v>
      </c>
      <c r="J840" t="str">
        <f>INDEX(CALC_CUSTOMERS!E:E,MATCH(CALC_ORDERS!G840,CALC_CUSTOMERS!F:F,0))</f>
        <v>HOBBITTON</v>
      </c>
      <c r="K840">
        <f>INDEX(Beer!C:C,MATCH(CALC_ORDERS!C840,Beer!B:B,0))</f>
        <v>1.5</v>
      </c>
      <c r="L840">
        <f t="shared" si="106"/>
        <v>1.5</v>
      </c>
      <c r="M840">
        <f t="shared" si="107"/>
        <v>0</v>
      </c>
      <c r="N840">
        <f t="shared" si="108"/>
        <v>1.5</v>
      </c>
      <c r="O840">
        <f t="shared" si="109"/>
        <v>10</v>
      </c>
      <c r="P840" t="str">
        <f t="shared" si="110"/>
        <v>T4</v>
      </c>
      <c r="Q840" t="str">
        <f t="shared" si="111"/>
        <v>M10</v>
      </c>
    </row>
    <row r="841" spans="1:17" x14ac:dyDescent="0.25">
      <c r="A841" t="str">
        <f>IF(Orders!A841="","",Orders!A841)</f>
        <v>Mlle Esmeralda Goldworthy</v>
      </c>
      <c r="B841" s="4">
        <f>IF(Orders!B841="","",Orders!B841)</f>
        <v>390371</v>
      </c>
      <c r="C841" t="str">
        <f>IF(Orders!C841="","",Orders!C841)</f>
        <v>Draught Bass</v>
      </c>
      <c r="D841">
        <f>IF(Orders!D841="","",Orders!D841)</f>
        <v>2</v>
      </c>
      <c r="E841" t="str">
        <f>IF(Orders!E841="","",Orders!E841)</f>
        <v/>
      </c>
      <c r="F841" t="str">
        <f t="shared" si="104"/>
        <v>Esmeralda Goldworthy</v>
      </c>
      <c r="G841" t="str">
        <f t="shared" si="105"/>
        <v>EsmeraldaGoldworthy</v>
      </c>
      <c r="H841">
        <f>COUNTIFS(CALC_CUSTOMERS!F:F,CALC_ORDERS!G841)</f>
        <v>1</v>
      </c>
      <c r="I841" t="str">
        <f>INDEX(CALC_CUSTOMERS!D:D,MATCH(CALC_ORDERS!G841,CALC_CUSTOMERS!F:F,0))</f>
        <v>The Quack Banjo Bar</v>
      </c>
      <c r="J841" t="str">
        <f>INDEX(CALC_CUSTOMERS!E:E,MATCH(CALC_ORDERS!G841,CALC_CUSTOMERS!F:F,0))</f>
        <v>HOBBITTON</v>
      </c>
      <c r="K841">
        <f>INDEX(Beer!C:C,MATCH(CALC_ORDERS!C841,Beer!B:B,0))</f>
        <v>1.2</v>
      </c>
      <c r="L841">
        <f t="shared" si="106"/>
        <v>2.4</v>
      </c>
      <c r="M841">
        <f t="shared" si="107"/>
        <v>0</v>
      </c>
      <c r="N841">
        <f t="shared" si="108"/>
        <v>2.4</v>
      </c>
      <c r="O841">
        <f t="shared" si="109"/>
        <v>10</v>
      </c>
      <c r="P841" t="str">
        <f t="shared" si="110"/>
        <v>T4</v>
      </c>
      <c r="Q841" t="str">
        <f t="shared" si="111"/>
        <v>M10</v>
      </c>
    </row>
    <row r="842" spans="1:17" x14ac:dyDescent="0.25">
      <c r="A842" t="str">
        <f>IF(Orders!A842="","",Orders!A842)</f>
        <v>Mr Nick Fleetfoot</v>
      </c>
      <c r="B842" s="4">
        <f>IF(Orders!B842="","",Orders!B842)</f>
        <v>390371</v>
      </c>
      <c r="C842" t="str">
        <f>IF(Orders!C842="","",Orders!C842)</f>
        <v>Draught Bass</v>
      </c>
      <c r="D842">
        <f>IF(Orders!D842="","",Orders!D842)</f>
        <v>9</v>
      </c>
      <c r="E842" t="str">
        <f>IF(Orders!E842="","",Orders!E842)</f>
        <v/>
      </c>
      <c r="F842" t="str">
        <f t="shared" si="104"/>
        <v>Nick Fleetfoot</v>
      </c>
      <c r="G842" t="str">
        <f t="shared" si="105"/>
        <v>NickFleetfoot</v>
      </c>
      <c r="H842">
        <f>COUNTIFS(CALC_CUSTOMERS!F:F,CALC_ORDERS!G842)</f>
        <v>1</v>
      </c>
      <c r="I842" t="str">
        <f>INDEX(CALC_CUSTOMERS!D:D,MATCH(CALC_ORDERS!G842,CALC_CUSTOMERS!F:F,0))</f>
        <v>The Freezing Captain Pub</v>
      </c>
      <c r="J842" t="str">
        <f>INDEX(CALC_CUSTOMERS!E:E,MATCH(CALC_ORDERS!G842,CALC_CUSTOMERS!F:F,0))</f>
        <v>BREE</v>
      </c>
      <c r="K842">
        <f>INDEX(Beer!C:C,MATCH(CALC_ORDERS!C842,Beer!B:B,0))</f>
        <v>1.2</v>
      </c>
      <c r="L842">
        <f t="shared" si="106"/>
        <v>10.799999999999999</v>
      </c>
      <c r="M842">
        <f t="shared" si="107"/>
        <v>0</v>
      </c>
      <c r="N842">
        <f t="shared" si="108"/>
        <v>10.799999999999999</v>
      </c>
      <c r="O842">
        <f t="shared" si="109"/>
        <v>10</v>
      </c>
      <c r="P842" t="str">
        <f t="shared" si="110"/>
        <v>T4</v>
      </c>
      <c r="Q842" t="str">
        <f t="shared" si="111"/>
        <v>M10</v>
      </c>
    </row>
    <row r="843" spans="1:17" x14ac:dyDescent="0.25">
      <c r="A843" t="str">
        <f>IF(Orders!A843="","",Orders!A843)</f>
        <v>Mlle Alexis Greenhand</v>
      </c>
      <c r="B843" s="4">
        <f>IF(Orders!B843="","",Orders!B843)</f>
        <v>390372</v>
      </c>
      <c r="C843" t="str">
        <f>IF(Orders!C843="","",Orders!C843)</f>
        <v>Mackeson Stout</v>
      </c>
      <c r="D843">
        <f>IF(Orders!D843="","",Orders!D843)</f>
        <v>7</v>
      </c>
      <c r="E843" t="str">
        <f>IF(Orders!E843="","",Orders!E843)</f>
        <v/>
      </c>
      <c r="F843" t="str">
        <f t="shared" si="104"/>
        <v>Alexis Greenhand</v>
      </c>
      <c r="G843" t="str">
        <f t="shared" si="105"/>
        <v>AlexisGreenhand</v>
      </c>
      <c r="H843">
        <f>COUNTIFS(CALC_CUSTOMERS!F:F,CALC_ORDERS!G843)</f>
        <v>1</v>
      </c>
      <c r="I843" t="str">
        <f>INDEX(CALC_CUSTOMERS!D:D,MATCH(CALC_ORDERS!G843,CALC_CUSTOMERS!F:F,0))</f>
        <v>The Melting Leg Inn</v>
      </c>
      <c r="J843" t="str">
        <f>INDEX(CALC_CUSTOMERS!E:E,MATCH(CALC_ORDERS!G843,CALC_CUSTOMERS!F:F,0))</f>
        <v>BRIDGEFIELDS</v>
      </c>
      <c r="K843">
        <f>INDEX(Beer!C:C,MATCH(CALC_ORDERS!C843,Beer!B:B,0))</f>
        <v>1.5</v>
      </c>
      <c r="L843">
        <f t="shared" si="106"/>
        <v>10.5</v>
      </c>
      <c r="M843">
        <f t="shared" si="107"/>
        <v>0</v>
      </c>
      <c r="N843">
        <f t="shared" si="108"/>
        <v>10.5</v>
      </c>
      <c r="O843">
        <f t="shared" si="109"/>
        <v>10</v>
      </c>
      <c r="P843" t="str">
        <f t="shared" si="110"/>
        <v>T4</v>
      </c>
      <c r="Q843" t="str">
        <f t="shared" si="111"/>
        <v>M10</v>
      </c>
    </row>
    <row r="844" spans="1:17" x14ac:dyDescent="0.25">
      <c r="A844" t="str">
        <f>IF(Orders!A844="","",Orders!A844)</f>
        <v>Mlle Daisy Knotwise</v>
      </c>
      <c r="B844" s="4">
        <f>IF(Orders!B844="","",Orders!B844)</f>
        <v>390372</v>
      </c>
      <c r="C844" t="str">
        <f>IF(Orders!C844="","",Orders!C844)</f>
        <v>Hofmeister Lager</v>
      </c>
      <c r="D844">
        <f>IF(Orders!D844="","",Orders!D844)</f>
        <v>3</v>
      </c>
      <c r="E844" t="str">
        <f>IF(Orders!E844="","",Orders!E844)</f>
        <v/>
      </c>
      <c r="F844" t="str">
        <f t="shared" si="104"/>
        <v>Daisy Knotwise</v>
      </c>
      <c r="G844" t="str">
        <f t="shared" si="105"/>
        <v>DaisyKnotwise</v>
      </c>
      <c r="H844">
        <f>COUNTIFS(CALC_CUSTOMERS!F:F,CALC_ORDERS!G844)</f>
        <v>1</v>
      </c>
      <c r="I844" t="str">
        <f>INDEX(CALC_CUSTOMERS!D:D,MATCH(CALC_ORDERS!G844,CALC_CUSTOMERS!F:F,0))</f>
        <v>The Opposite Raccoon Bar</v>
      </c>
      <c r="J844" t="str">
        <f>INDEX(CALC_CUSTOMERS!E:E,MATCH(CALC_ORDERS!G844,CALC_CUSTOMERS!F:F,0))</f>
        <v>BROKENBORINGS</v>
      </c>
      <c r="K844">
        <f>INDEX(Beer!C:C,MATCH(CALC_ORDERS!C844,Beer!B:B,0))</f>
        <v>1</v>
      </c>
      <c r="L844">
        <f t="shared" si="106"/>
        <v>3</v>
      </c>
      <c r="M844">
        <f t="shared" si="107"/>
        <v>0</v>
      </c>
      <c r="N844">
        <f t="shared" si="108"/>
        <v>3</v>
      </c>
      <c r="O844">
        <f t="shared" si="109"/>
        <v>10</v>
      </c>
      <c r="P844" t="str">
        <f t="shared" si="110"/>
        <v>T4</v>
      </c>
      <c r="Q844" t="str">
        <f t="shared" si="111"/>
        <v>M10</v>
      </c>
    </row>
    <row r="845" spans="1:17" x14ac:dyDescent="0.25">
      <c r="A845" t="str">
        <f>IF(Orders!A845="","",Orders!A845)</f>
        <v>Mme Elizabeth Whitbottom</v>
      </c>
      <c r="B845" s="4">
        <f>IF(Orders!B845="","",Orders!B845)</f>
        <v>390372</v>
      </c>
      <c r="C845" t="str">
        <f>IF(Orders!C845="","",Orders!C845)</f>
        <v>Old Speckled Hen</v>
      </c>
      <c r="D845">
        <f>IF(Orders!D845="","",Orders!D845)</f>
        <v>4</v>
      </c>
      <c r="E845" t="str">
        <f>IF(Orders!E845="","",Orders!E845)</f>
        <v/>
      </c>
      <c r="F845" t="str">
        <f t="shared" si="104"/>
        <v>Elizabeth Whitbottom</v>
      </c>
      <c r="G845" t="str">
        <f t="shared" si="105"/>
        <v>ElizabethWhitbottom</v>
      </c>
      <c r="H845">
        <f>COUNTIFS(CALC_CUSTOMERS!F:F,CALC_ORDERS!G845)</f>
        <v>1</v>
      </c>
      <c r="I845" t="str">
        <f>INDEX(CALC_CUSTOMERS!D:D,MATCH(CALC_ORDERS!G845,CALC_CUSTOMERS!F:F,0))</f>
        <v>The Short Tower Bar</v>
      </c>
      <c r="J845" t="str">
        <f>INDEX(CALC_CUSTOMERS!E:E,MATCH(CALC_ORDERS!G845,CALC_CUSTOMERS!F:F,0))</f>
        <v>HOBBITTON</v>
      </c>
      <c r="K845">
        <f>INDEX(Beer!C:C,MATCH(CALC_ORDERS!C845,Beer!B:B,0))</f>
        <v>1.1000000000000001</v>
      </c>
      <c r="L845">
        <f t="shared" si="106"/>
        <v>4.4000000000000004</v>
      </c>
      <c r="M845">
        <f t="shared" si="107"/>
        <v>0</v>
      </c>
      <c r="N845">
        <f t="shared" si="108"/>
        <v>4.4000000000000004</v>
      </c>
      <c r="O845">
        <f t="shared" si="109"/>
        <v>10</v>
      </c>
      <c r="P845" t="str">
        <f t="shared" si="110"/>
        <v>T4</v>
      </c>
      <c r="Q845" t="str">
        <f t="shared" si="111"/>
        <v>M10</v>
      </c>
    </row>
    <row r="846" spans="1:17" x14ac:dyDescent="0.25">
      <c r="A846" t="str">
        <f>IF(Orders!A846="","",Orders!A846)</f>
        <v>Mr Hal Galbassi</v>
      </c>
      <c r="B846" s="4">
        <f>IF(Orders!B846="","",Orders!B846)</f>
        <v>390372</v>
      </c>
      <c r="C846" t="str">
        <f>IF(Orders!C846="","",Orders!C846)</f>
        <v>Tennent's Lager</v>
      </c>
      <c r="D846">
        <f>IF(Orders!D846="","",Orders!D846)</f>
        <v>2</v>
      </c>
      <c r="E846" t="str">
        <f>IF(Orders!E846="","",Orders!E846)</f>
        <v/>
      </c>
      <c r="F846" t="str">
        <f t="shared" si="104"/>
        <v>Hal Galbassi</v>
      </c>
      <c r="G846" t="str">
        <f t="shared" si="105"/>
        <v>HalGalbassi</v>
      </c>
      <c r="H846">
        <f>COUNTIFS(CALC_CUSTOMERS!F:F,CALC_ORDERS!G846)</f>
        <v>1</v>
      </c>
      <c r="I846" t="str">
        <f>INDEX(CALC_CUSTOMERS!D:D,MATCH(CALC_ORDERS!G846,CALC_CUSTOMERS!F:F,0))</f>
        <v>Ye Olde Curry</v>
      </c>
      <c r="J846" t="str">
        <f>INDEX(CALC_CUSTOMERS!E:E,MATCH(CALC_ORDERS!G846,CALC_CUSTOMERS!F:F,0))</f>
        <v>BRIDGEFIELDS</v>
      </c>
      <c r="K846">
        <f>INDEX(Beer!C:C,MATCH(CALC_ORDERS!C846,Beer!B:B,0))</f>
        <v>0.8</v>
      </c>
      <c r="L846">
        <f t="shared" si="106"/>
        <v>1.6</v>
      </c>
      <c r="M846">
        <f t="shared" si="107"/>
        <v>0</v>
      </c>
      <c r="N846">
        <f t="shared" si="108"/>
        <v>1.6</v>
      </c>
      <c r="O846">
        <f t="shared" si="109"/>
        <v>10</v>
      </c>
      <c r="P846" t="str">
        <f t="shared" si="110"/>
        <v>T4</v>
      </c>
      <c r="Q846" t="str">
        <f t="shared" si="111"/>
        <v>M10</v>
      </c>
    </row>
    <row r="847" spans="1:17" x14ac:dyDescent="0.25">
      <c r="A847" t="str">
        <f>IF(Orders!A847="","",Orders!A847)</f>
        <v>Mr Arbogastes Whitfoot</v>
      </c>
      <c r="B847" s="4">
        <f>IF(Orders!B847="","",Orders!B847)</f>
        <v>390373</v>
      </c>
      <c r="C847" t="str">
        <f>IF(Orders!C847="","",Orders!C847)</f>
        <v>Newcastle Brown Ale</v>
      </c>
      <c r="D847">
        <f>IF(Orders!D847="","",Orders!D847)</f>
        <v>5</v>
      </c>
      <c r="E847" t="str">
        <f>IF(Orders!E847="","",Orders!E847)</f>
        <v/>
      </c>
      <c r="F847" t="str">
        <f t="shared" si="104"/>
        <v>Arbogastes Whitfoot</v>
      </c>
      <c r="G847" t="str">
        <f t="shared" si="105"/>
        <v>ArbogastesWhitfoot</v>
      </c>
      <c r="H847">
        <f>COUNTIFS(CALC_CUSTOMERS!F:F,CALC_ORDERS!G847)</f>
        <v>1</v>
      </c>
      <c r="I847" t="str">
        <f>INDEX(CALC_CUSTOMERS!D:D,MATCH(CALC_ORDERS!G847,CALC_CUSTOMERS!F:F,0))</f>
        <v>The Awesome Whale Bar</v>
      </c>
      <c r="J847" t="str">
        <f>INDEX(CALC_CUSTOMERS!E:E,MATCH(CALC_ORDERS!G847,CALC_CUSTOMERS!F:F,0))</f>
        <v>GREEN HILL COUNTRY</v>
      </c>
      <c r="K847">
        <f>INDEX(Beer!C:C,MATCH(CALC_ORDERS!C847,Beer!B:B,0))</f>
        <v>1</v>
      </c>
      <c r="L847">
        <f t="shared" si="106"/>
        <v>5</v>
      </c>
      <c r="M847">
        <f t="shared" si="107"/>
        <v>0</v>
      </c>
      <c r="N847">
        <f t="shared" si="108"/>
        <v>5</v>
      </c>
      <c r="O847">
        <f t="shared" si="109"/>
        <v>10</v>
      </c>
      <c r="P847" t="str">
        <f t="shared" si="110"/>
        <v>T4</v>
      </c>
      <c r="Q847" t="str">
        <f t="shared" si="111"/>
        <v>M10</v>
      </c>
    </row>
    <row r="848" spans="1:17" x14ac:dyDescent="0.25">
      <c r="A848" t="str">
        <f>IF(Orders!A848="","",Orders!A848)</f>
        <v>Mlle Gunza Silentfoot</v>
      </c>
      <c r="B848" s="4">
        <f>IF(Orders!B848="","",Orders!B848)</f>
        <v>390373</v>
      </c>
      <c r="C848" t="str">
        <f>IF(Orders!C848="","",Orders!C848)</f>
        <v>Tennent's Lager</v>
      </c>
      <c r="D848">
        <f>IF(Orders!D848="","",Orders!D848)</f>
        <v>17</v>
      </c>
      <c r="E848" t="str">
        <f>IF(Orders!E848="","",Orders!E848)</f>
        <v/>
      </c>
      <c r="F848" t="str">
        <f t="shared" si="104"/>
        <v>Gunza Silentfoot</v>
      </c>
      <c r="G848" t="str">
        <f t="shared" si="105"/>
        <v>GunzaSilentfoot</v>
      </c>
      <c r="H848">
        <f>COUNTIFS(CALC_CUSTOMERS!F:F,CALC_ORDERS!G848)</f>
        <v>1</v>
      </c>
      <c r="I848" t="str">
        <f>INDEX(CALC_CUSTOMERS!D:D,MATCH(CALC_ORDERS!G848,CALC_CUSTOMERS!F:F,0))</f>
        <v>The Whimsical Baker Inn</v>
      </c>
      <c r="J848" t="str">
        <f>INDEX(CALC_CUSTOMERS!E:E,MATCH(CALC_ORDERS!G848,CALC_CUSTOMERS!F:F,0))</f>
        <v>BROKENBORINGS</v>
      </c>
      <c r="K848">
        <f>INDEX(Beer!C:C,MATCH(CALC_ORDERS!C848,Beer!B:B,0))</f>
        <v>0.8</v>
      </c>
      <c r="L848">
        <f t="shared" si="106"/>
        <v>13.600000000000001</v>
      </c>
      <c r="M848">
        <f t="shared" si="107"/>
        <v>0</v>
      </c>
      <c r="N848">
        <f t="shared" si="108"/>
        <v>13.600000000000001</v>
      </c>
      <c r="O848">
        <f t="shared" si="109"/>
        <v>10</v>
      </c>
      <c r="P848" t="str">
        <f t="shared" si="110"/>
        <v>T4</v>
      </c>
      <c r="Q848" t="str">
        <f t="shared" si="111"/>
        <v>M10</v>
      </c>
    </row>
    <row r="849" spans="1:17" x14ac:dyDescent="0.25">
      <c r="A849" t="str">
        <f>IF(Orders!A849="","",Orders!A849)</f>
        <v>Mlle Nantechildis Labingi</v>
      </c>
      <c r="B849" s="4">
        <f>IF(Orders!B849="","",Orders!B849)</f>
        <v>390373</v>
      </c>
      <c r="C849" t="str">
        <f>IF(Orders!C849="","",Orders!C849)</f>
        <v>Mackeson Stout</v>
      </c>
      <c r="D849">
        <f>IF(Orders!D849="","",Orders!D849)</f>
        <v>1</v>
      </c>
      <c r="E849" t="str">
        <f>IF(Orders!E849="","",Orders!E849)</f>
        <v/>
      </c>
      <c r="F849" t="str">
        <f t="shared" si="104"/>
        <v>Nantechildis Labingi</v>
      </c>
      <c r="G849" t="str">
        <f t="shared" si="105"/>
        <v>NantechildisLabingi</v>
      </c>
      <c r="H849">
        <f>COUNTIFS(CALC_CUSTOMERS!F:F,CALC_ORDERS!G849)</f>
        <v>1</v>
      </c>
      <c r="I849" t="str">
        <f>INDEX(CALC_CUSTOMERS!D:D,MATCH(CALC_ORDERS!G849,CALC_CUSTOMERS!F:F,0))</f>
        <v>The Goofy Chair Pub</v>
      </c>
      <c r="J849" t="str">
        <f>INDEX(CALC_CUSTOMERS!E:E,MATCH(CALC_ORDERS!G849,CALC_CUSTOMERS!F:F,0))</f>
        <v>BUDGEFORD</v>
      </c>
      <c r="K849">
        <f>INDEX(Beer!C:C,MATCH(CALC_ORDERS!C849,Beer!B:B,0))</f>
        <v>1.5</v>
      </c>
      <c r="L849">
        <f t="shared" si="106"/>
        <v>1.5</v>
      </c>
      <c r="M849">
        <f t="shared" si="107"/>
        <v>0</v>
      </c>
      <c r="N849">
        <f t="shared" si="108"/>
        <v>1.5</v>
      </c>
      <c r="O849">
        <f t="shared" si="109"/>
        <v>10</v>
      </c>
      <c r="P849" t="str">
        <f t="shared" si="110"/>
        <v>T4</v>
      </c>
      <c r="Q849" t="str">
        <f t="shared" si="111"/>
        <v>M10</v>
      </c>
    </row>
    <row r="850" spans="1:17" x14ac:dyDescent="0.25">
      <c r="A850" t="str">
        <f>IF(Orders!A850="","",Orders!A850)</f>
        <v>Mme Mentha Sackville</v>
      </c>
      <c r="B850" s="4">
        <f>IF(Orders!B850="","",Orders!B850)</f>
        <v>390373</v>
      </c>
      <c r="C850" t="str">
        <f>IF(Orders!C850="","",Orders!C850)</f>
        <v>Foster's Lager</v>
      </c>
      <c r="D850">
        <f>IF(Orders!D850="","",Orders!D850)</f>
        <v>3</v>
      </c>
      <c r="E850" t="str">
        <f>IF(Orders!E850="","",Orders!E850)</f>
        <v/>
      </c>
      <c r="F850" t="str">
        <f t="shared" si="104"/>
        <v>Mentha Sackville</v>
      </c>
      <c r="G850" t="str">
        <f t="shared" si="105"/>
        <v>MenthaSackville</v>
      </c>
      <c r="H850">
        <f>COUNTIFS(CALC_CUSTOMERS!F:F,CALC_ORDERS!G850)</f>
        <v>1</v>
      </c>
      <c r="I850" t="str">
        <f>INDEX(CALC_CUSTOMERS!D:D,MATCH(CALC_ORDERS!G850,CALC_CUSTOMERS!F:F,0))</f>
        <v>The Bloody Lion</v>
      </c>
      <c r="J850" t="str">
        <f>INDEX(CALC_CUSTOMERS!E:E,MATCH(CALC_ORDERS!G850,CALC_CUSTOMERS!F:F,0))</f>
        <v>BUCKLAND</v>
      </c>
      <c r="K850">
        <f>INDEX(Beer!C:C,MATCH(CALC_ORDERS!C850,Beer!B:B,0))</f>
        <v>0.7</v>
      </c>
      <c r="L850">
        <f t="shared" si="106"/>
        <v>2.0999999999999996</v>
      </c>
      <c r="M850">
        <f t="shared" si="107"/>
        <v>0</v>
      </c>
      <c r="N850">
        <f t="shared" si="108"/>
        <v>2.0999999999999996</v>
      </c>
      <c r="O850">
        <f t="shared" si="109"/>
        <v>10</v>
      </c>
      <c r="P850" t="str">
        <f t="shared" si="110"/>
        <v>T4</v>
      </c>
      <c r="Q850" t="str">
        <f t="shared" si="111"/>
        <v>M10</v>
      </c>
    </row>
    <row r="851" spans="1:17" x14ac:dyDescent="0.25">
      <c r="A851" t="str">
        <f>IF(Orders!A851="","",Orders!A851)</f>
        <v>Mr Isembold Goodchild</v>
      </c>
      <c r="B851" s="4">
        <f>IF(Orders!B851="","",Orders!B851)</f>
        <v>390373</v>
      </c>
      <c r="C851" t="str">
        <f>IF(Orders!C851="","",Orders!C851)</f>
        <v>Draught Bass</v>
      </c>
      <c r="D851">
        <f>IF(Orders!D851="","",Orders!D851)</f>
        <v>7</v>
      </c>
      <c r="E851" t="str">
        <f>IF(Orders!E851="","",Orders!E851)</f>
        <v/>
      </c>
      <c r="F851" t="str">
        <f t="shared" si="104"/>
        <v>Isembold Goodchild</v>
      </c>
      <c r="G851" t="str">
        <f t="shared" si="105"/>
        <v>IsemboldGoodchild</v>
      </c>
      <c r="H851">
        <f>COUNTIFS(CALC_CUSTOMERS!F:F,CALC_ORDERS!G851)</f>
        <v>1</v>
      </c>
      <c r="I851" t="str">
        <f>INDEX(CALC_CUSTOMERS!D:D,MATCH(CALC_ORDERS!G851,CALC_CUSTOMERS!F:F,0))</f>
        <v>The Slippery Trombone</v>
      </c>
      <c r="J851" t="str">
        <f>INDEX(CALC_CUSTOMERS!E:E,MATCH(CALC_ORDERS!G851,CALC_CUSTOMERS!F:F,0))</f>
        <v>HOBBITTON</v>
      </c>
      <c r="K851">
        <f>INDEX(Beer!C:C,MATCH(CALC_ORDERS!C851,Beer!B:B,0))</f>
        <v>1.2</v>
      </c>
      <c r="L851">
        <f t="shared" si="106"/>
        <v>8.4</v>
      </c>
      <c r="M851">
        <f t="shared" si="107"/>
        <v>0</v>
      </c>
      <c r="N851">
        <f t="shared" si="108"/>
        <v>8.4</v>
      </c>
      <c r="O851">
        <f t="shared" si="109"/>
        <v>10</v>
      </c>
      <c r="P851" t="str">
        <f t="shared" si="110"/>
        <v>T4</v>
      </c>
      <c r="Q851" t="str">
        <f t="shared" si="111"/>
        <v>M10</v>
      </c>
    </row>
    <row r="852" spans="1:17" x14ac:dyDescent="0.25">
      <c r="A852" t="str">
        <f>IF(Orders!A852="","",Orders!A852)</f>
        <v>Mlle Berthefried Bolger</v>
      </c>
      <c r="B852" s="4">
        <f>IF(Orders!B852="","",Orders!B852)</f>
        <v>390374</v>
      </c>
      <c r="C852" t="str">
        <f>IF(Orders!C852="","",Orders!C852)</f>
        <v>Boddingtons Bitter</v>
      </c>
      <c r="D852">
        <f>IF(Orders!D852="","",Orders!D852)</f>
        <v>2</v>
      </c>
      <c r="E852" t="str">
        <f>IF(Orders!E852="","",Orders!E852)</f>
        <v/>
      </c>
      <c r="F852" t="str">
        <f t="shared" si="104"/>
        <v>Berthefried Bolger</v>
      </c>
      <c r="G852" t="str">
        <f t="shared" si="105"/>
        <v>BerthefriedBolger</v>
      </c>
      <c r="H852">
        <f>COUNTIFS(CALC_CUSTOMERS!F:F,CALC_ORDERS!G852)</f>
        <v>1</v>
      </c>
      <c r="I852" t="str">
        <f>INDEX(CALC_CUSTOMERS!D:D,MATCH(CALC_ORDERS!G852,CALC_CUSTOMERS!F:F,0))</f>
        <v>The Chunky Cucumber Inn</v>
      </c>
      <c r="J852" t="str">
        <f>INDEX(CALC_CUSTOMERS!E:E,MATCH(CALC_ORDERS!G852,CALC_CUSTOMERS!F:F,0))</f>
        <v>BUCKLAND</v>
      </c>
      <c r="K852">
        <f>INDEX(Beer!C:C,MATCH(CALC_ORDERS!C852,Beer!B:B,0))</f>
        <v>0.8</v>
      </c>
      <c r="L852">
        <f t="shared" si="106"/>
        <v>1.6</v>
      </c>
      <c r="M852">
        <f t="shared" si="107"/>
        <v>0</v>
      </c>
      <c r="N852">
        <f t="shared" si="108"/>
        <v>1.6</v>
      </c>
      <c r="O852">
        <f t="shared" si="109"/>
        <v>10</v>
      </c>
      <c r="P852" t="str">
        <f t="shared" si="110"/>
        <v>T4</v>
      </c>
      <c r="Q852" t="str">
        <f t="shared" si="111"/>
        <v>M10</v>
      </c>
    </row>
    <row r="853" spans="1:17" x14ac:dyDescent="0.25">
      <c r="A853" t="str">
        <f>IF(Orders!A853="","",Orders!A853)</f>
        <v>Mr Bernhard Goodbody</v>
      </c>
      <c r="B853" s="4">
        <f>IF(Orders!B853="","",Orders!B853)</f>
        <v>390375</v>
      </c>
      <c r="C853" t="str">
        <f>IF(Orders!C853="","",Orders!C853)</f>
        <v>Boddingtons Bitter</v>
      </c>
      <c r="D853">
        <f>IF(Orders!D853="","",Orders!D853)</f>
        <v>4</v>
      </c>
      <c r="E853" t="str">
        <f>IF(Orders!E853="","",Orders!E853)</f>
        <v/>
      </c>
      <c r="F853" t="str">
        <f t="shared" si="104"/>
        <v>Bernhard Goodbody</v>
      </c>
      <c r="G853" t="str">
        <f t="shared" si="105"/>
        <v>BernhardGoodbody</v>
      </c>
      <c r="H853">
        <f>COUNTIFS(CALC_CUSTOMERS!F:F,CALC_ORDERS!G853)</f>
        <v>1</v>
      </c>
      <c r="I853" t="str">
        <f>INDEX(CALC_CUSTOMERS!D:D,MATCH(CALC_ORDERS!G853,CALC_CUSTOMERS!F:F,0))</f>
        <v>The Faint Stick</v>
      </c>
      <c r="J853" t="str">
        <f>INDEX(CALC_CUSTOMERS!E:E,MATCH(CALC_ORDERS!G853,CALC_CUSTOMERS!F:F,0))</f>
        <v>TUCKBOROUGH</v>
      </c>
      <c r="K853">
        <f>INDEX(Beer!C:C,MATCH(CALC_ORDERS!C853,Beer!B:B,0))</f>
        <v>0.8</v>
      </c>
      <c r="L853">
        <f t="shared" si="106"/>
        <v>3.2</v>
      </c>
      <c r="M853">
        <f t="shared" si="107"/>
        <v>0</v>
      </c>
      <c r="N853">
        <f t="shared" si="108"/>
        <v>3.2</v>
      </c>
      <c r="O853">
        <f t="shared" si="109"/>
        <v>10</v>
      </c>
      <c r="P853" t="str">
        <f t="shared" si="110"/>
        <v>T4</v>
      </c>
      <c r="Q853" t="str">
        <f t="shared" si="111"/>
        <v>M10</v>
      </c>
    </row>
    <row r="854" spans="1:17" x14ac:dyDescent="0.25">
      <c r="A854" t="str">
        <f>IF(Orders!A854="","",Orders!A854)</f>
        <v>Mr Philibert Proudmead</v>
      </c>
      <c r="B854" s="4">
        <f>IF(Orders!B854="","",Orders!B854)</f>
        <v>390375</v>
      </c>
      <c r="C854" t="str">
        <f>IF(Orders!C854="","",Orders!C854)</f>
        <v>Old Speckled Hen</v>
      </c>
      <c r="D854">
        <f>IF(Orders!D854="","",Orders!D854)</f>
        <v>1</v>
      </c>
      <c r="E854" t="str">
        <f>IF(Orders!E854="","",Orders!E854)</f>
        <v/>
      </c>
      <c r="F854" t="str">
        <f t="shared" si="104"/>
        <v>Philibert Proudmead</v>
      </c>
      <c r="G854" t="str">
        <f t="shared" si="105"/>
        <v>PhilibertProudmead</v>
      </c>
      <c r="H854">
        <f>COUNTIFS(CALC_CUSTOMERS!F:F,CALC_ORDERS!G854)</f>
        <v>1</v>
      </c>
      <c r="I854" t="str">
        <f>INDEX(CALC_CUSTOMERS!D:D,MATCH(CALC_ORDERS!G854,CALC_CUSTOMERS!F:F,0))</f>
        <v>The Bored Puppy Tavern</v>
      </c>
      <c r="J854" t="str">
        <f>INDEX(CALC_CUSTOMERS!E:E,MATCH(CALC_ORDERS!G854,CALC_CUSTOMERS!F:F,0))</f>
        <v>HOBBITTON</v>
      </c>
      <c r="K854">
        <f>INDEX(Beer!C:C,MATCH(CALC_ORDERS!C854,Beer!B:B,0))</f>
        <v>1.1000000000000001</v>
      </c>
      <c r="L854">
        <f t="shared" si="106"/>
        <v>1.1000000000000001</v>
      </c>
      <c r="M854">
        <f t="shared" si="107"/>
        <v>0</v>
      </c>
      <c r="N854">
        <f t="shared" si="108"/>
        <v>1.1000000000000001</v>
      </c>
      <c r="O854">
        <f t="shared" si="109"/>
        <v>10</v>
      </c>
      <c r="P854" t="str">
        <f t="shared" si="110"/>
        <v>T4</v>
      </c>
      <c r="Q854" t="str">
        <f t="shared" si="111"/>
        <v>M10</v>
      </c>
    </row>
    <row r="855" spans="1:17" x14ac:dyDescent="0.25">
      <c r="A855" t="str">
        <f>IF(Orders!A855="","",Orders!A855)</f>
        <v>Mme Esmee Bolger-Baggins</v>
      </c>
      <c r="B855" s="4">
        <f>IF(Orders!B855="","",Orders!B855)</f>
        <v>390376</v>
      </c>
      <c r="C855" t="str">
        <f>IF(Orders!C855="","",Orders!C855)</f>
        <v>McEwan's</v>
      </c>
      <c r="D855">
        <f>IF(Orders!D855="","",Orders!D855)</f>
        <v>10</v>
      </c>
      <c r="E855" t="str">
        <f>IF(Orders!E855="","",Orders!E855)</f>
        <v/>
      </c>
      <c r="F855" t="str">
        <f t="shared" si="104"/>
        <v>Esmee Bolger-Baggins</v>
      </c>
      <c r="G855" t="str">
        <f t="shared" si="105"/>
        <v>EsmeeBolgerBaggins</v>
      </c>
      <c r="H855">
        <f>COUNTIFS(CALC_CUSTOMERS!F:F,CALC_ORDERS!G855)</f>
        <v>1</v>
      </c>
      <c r="I855" t="str">
        <f>INDEX(CALC_CUSTOMERS!D:D,MATCH(CALC_ORDERS!G855,CALC_CUSTOMERS!F:F,0))</f>
        <v>The Gentle Coconut</v>
      </c>
      <c r="J855" t="str">
        <f>INDEX(CALC_CUSTOMERS!E:E,MATCH(CALC_ORDERS!G855,CALC_CUSTOMERS!F:F,0))</f>
        <v>TUCKBOROUGH</v>
      </c>
      <c r="K855">
        <f>INDEX(Beer!C:C,MATCH(CALC_ORDERS!C855,Beer!B:B,0))</f>
        <v>1</v>
      </c>
      <c r="L855">
        <f t="shared" si="106"/>
        <v>10</v>
      </c>
      <c r="M855">
        <f t="shared" si="107"/>
        <v>0</v>
      </c>
      <c r="N855">
        <f t="shared" si="108"/>
        <v>10</v>
      </c>
      <c r="O855">
        <f t="shared" si="109"/>
        <v>10</v>
      </c>
      <c r="P855" t="str">
        <f t="shared" si="110"/>
        <v>T4</v>
      </c>
      <c r="Q855" t="str">
        <f t="shared" si="111"/>
        <v>M10</v>
      </c>
    </row>
    <row r="856" spans="1:17" x14ac:dyDescent="0.25">
      <c r="A856" t="str">
        <f>IF(Orders!A856="","",Orders!A856)</f>
        <v>Mr Syagrius North-took</v>
      </c>
      <c r="B856" s="4">
        <f>IF(Orders!B856="","",Orders!B856)</f>
        <v>390377</v>
      </c>
      <c r="C856" t="str">
        <f>IF(Orders!C856="","",Orders!C856)</f>
        <v>Tennent's Super</v>
      </c>
      <c r="D856">
        <f>IF(Orders!D856="","",Orders!D856)</f>
        <v>4</v>
      </c>
      <c r="E856" t="str">
        <f>IF(Orders!E856="","",Orders!E856)</f>
        <v/>
      </c>
      <c r="F856" t="str">
        <f t="shared" si="104"/>
        <v>Syagrius North-took</v>
      </c>
      <c r="G856" t="str">
        <f t="shared" si="105"/>
        <v>SyagriusNorthtook</v>
      </c>
      <c r="H856">
        <f>COUNTIFS(CALC_CUSTOMERS!F:F,CALC_ORDERS!G856)</f>
        <v>1</v>
      </c>
      <c r="I856" t="str">
        <f>INDEX(CALC_CUSTOMERS!D:D,MATCH(CALC_ORDERS!G856,CALC_CUSTOMERS!F:F,0))</f>
        <v>The Dry Peon Bar</v>
      </c>
      <c r="J856" t="str">
        <f>INDEX(CALC_CUSTOMERS!E:E,MATCH(CALC_ORDERS!G856,CALC_CUSTOMERS!F:F,0))</f>
        <v>GREENFIELDS</v>
      </c>
      <c r="K856">
        <f>INDEX(Beer!C:C,MATCH(CALC_ORDERS!C856,Beer!B:B,0))</f>
        <v>0.9</v>
      </c>
      <c r="L856">
        <f t="shared" si="106"/>
        <v>3.6</v>
      </c>
      <c r="M856">
        <f t="shared" si="107"/>
        <v>0</v>
      </c>
      <c r="N856">
        <f t="shared" si="108"/>
        <v>3.6</v>
      </c>
      <c r="O856">
        <f t="shared" si="109"/>
        <v>10</v>
      </c>
      <c r="P856" t="str">
        <f t="shared" si="110"/>
        <v>T4</v>
      </c>
      <c r="Q856" t="str">
        <f t="shared" si="111"/>
        <v>M10</v>
      </c>
    </row>
    <row r="857" spans="1:17" x14ac:dyDescent="0.25">
      <c r="A857" t="str">
        <f>IF(Orders!A857="","",Orders!A857)</f>
        <v>Mr Erenfried Diggle</v>
      </c>
      <c r="B857" s="4">
        <f>IF(Orders!B857="","",Orders!B857)</f>
        <v>390378</v>
      </c>
      <c r="C857" t="str">
        <f>IF(Orders!C857="","",Orders!C857)</f>
        <v>Hofmeister Lager</v>
      </c>
      <c r="D857">
        <f>IF(Orders!D857="","",Orders!D857)</f>
        <v>1</v>
      </c>
      <c r="E857" t="str">
        <f>IF(Orders!E857="","",Orders!E857)</f>
        <v/>
      </c>
      <c r="F857" t="str">
        <f t="shared" si="104"/>
        <v>Erenfried Diggle</v>
      </c>
      <c r="G857" t="str">
        <f t="shared" si="105"/>
        <v>ErenfriedDiggle</v>
      </c>
      <c r="H857">
        <f>COUNTIFS(CALC_CUSTOMERS!F:F,CALC_ORDERS!G857)</f>
        <v>1</v>
      </c>
      <c r="I857" t="str">
        <f>INDEX(CALC_CUSTOMERS!D:D,MATCH(CALC_ORDERS!G857,CALC_CUSTOMERS!F:F,0))</f>
        <v>The Deep Shirt Bar</v>
      </c>
      <c r="J857" t="str">
        <f>INDEX(CALC_CUSTOMERS!E:E,MATCH(CALC_ORDERS!G857,CALC_CUSTOMERS!F:F,0))</f>
        <v>GREENFIELDS</v>
      </c>
      <c r="K857">
        <f>INDEX(Beer!C:C,MATCH(CALC_ORDERS!C857,Beer!B:B,0))</f>
        <v>1</v>
      </c>
      <c r="L857">
        <f t="shared" si="106"/>
        <v>1</v>
      </c>
      <c r="M857">
        <f t="shared" si="107"/>
        <v>0</v>
      </c>
      <c r="N857">
        <f t="shared" si="108"/>
        <v>1</v>
      </c>
      <c r="O857">
        <f t="shared" si="109"/>
        <v>10</v>
      </c>
      <c r="P857" t="str">
        <f t="shared" si="110"/>
        <v>T4</v>
      </c>
      <c r="Q857" t="str">
        <f t="shared" si="111"/>
        <v>M10</v>
      </c>
    </row>
    <row r="858" spans="1:17" x14ac:dyDescent="0.25">
      <c r="A858" t="str">
        <f>IF(Orders!A858="","",Orders!A858)</f>
        <v>Mlle Mantissa Gamwich</v>
      </c>
      <c r="B858" s="4">
        <f>IF(Orders!B858="","",Orders!B858)</f>
        <v>390378</v>
      </c>
      <c r="C858" t="str">
        <f>IF(Orders!C858="","",Orders!C858)</f>
        <v>Hofmeister Lager</v>
      </c>
      <c r="D858">
        <f>IF(Orders!D858="","",Orders!D858)</f>
        <v>2</v>
      </c>
      <c r="E858" t="str">
        <f>IF(Orders!E858="","",Orders!E858)</f>
        <v/>
      </c>
      <c r="F858" t="str">
        <f t="shared" si="104"/>
        <v>Mantissa Gamwich</v>
      </c>
      <c r="G858" t="str">
        <f t="shared" si="105"/>
        <v>MantissaGamwich</v>
      </c>
      <c r="H858">
        <f>COUNTIFS(CALC_CUSTOMERS!F:F,CALC_ORDERS!G858)</f>
        <v>1</v>
      </c>
      <c r="I858" t="str">
        <f>INDEX(CALC_CUSTOMERS!D:D,MATCH(CALC_ORDERS!G858,CALC_CUSTOMERS!F:F,0))</f>
        <v>The Gray Bat Inn</v>
      </c>
      <c r="J858" t="str">
        <f>INDEX(CALC_CUSTOMERS!E:E,MATCH(CALC_ORDERS!G858,CALC_CUSTOMERS!F:F,0))</f>
        <v>TUCKBOROUGH</v>
      </c>
      <c r="K858">
        <f>INDEX(Beer!C:C,MATCH(CALC_ORDERS!C858,Beer!B:B,0))</f>
        <v>1</v>
      </c>
      <c r="L858">
        <f t="shared" si="106"/>
        <v>2</v>
      </c>
      <c r="M858">
        <f t="shared" si="107"/>
        <v>0</v>
      </c>
      <c r="N858">
        <f t="shared" si="108"/>
        <v>2</v>
      </c>
      <c r="O858">
        <f t="shared" si="109"/>
        <v>10</v>
      </c>
      <c r="P858" t="str">
        <f t="shared" si="110"/>
        <v>T4</v>
      </c>
      <c r="Q858" t="str">
        <f t="shared" si="111"/>
        <v>M10</v>
      </c>
    </row>
    <row r="859" spans="1:17" x14ac:dyDescent="0.25">
      <c r="A859" t="str">
        <f>IF(Orders!A859="","",Orders!A859)</f>
        <v>Mr Isembold Goodchild</v>
      </c>
      <c r="B859" s="4">
        <f>IF(Orders!B859="","",Orders!B859)</f>
        <v>390378</v>
      </c>
      <c r="C859" t="str">
        <f>IF(Orders!C859="","",Orders!C859)</f>
        <v>Boddingtons Bitter</v>
      </c>
      <c r="D859">
        <f>IF(Orders!D859="","",Orders!D859)</f>
        <v>3</v>
      </c>
      <c r="E859" t="str">
        <f>IF(Orders!E859="","",Orders!E859)</f>
        <v/>
      </c>
      <c r="F859" t="str">
        <f t="shared" si="104"/>
        <v>Isembold Goodchild</v>
      </c>
      <c r="G859" t="str">
        <f t="shared" si="105"/>
        <v>IsemboldGoodchild</v>
      </c>
      <c r="H859">
        <f>COUNTIFS(CALC_CUSTOMERS!F:F,CALC_ORDERS!G859)</f>
        <v>1</v>
      </c>
      <c r="I859" t="str">
        <f>INDEX(CALC_CUSTOMERS!D:D,MATCH(CALC_ORDERS!G859,CALC_CUSTOMERS!F:F,0))</f>
        <v>The Slippery Trombone</v>
      </c>
      <c r="J859" t="str">
        <f>INDEX(CALC_CUSTOMERS!E:E,MATCH(CALC_ORDERS!G859,CALC_CUSTOMERS!F:F,0))</f>
        <v>HOBBITTON</v>
      </c>
      <c r="K859">
        <f>INDEX(Beer!C:C,MATCH(CALC_ORDERS!C859,Beer!B:B,0))</f>
        <v>0.8</v>
      </c>
      <c r="L859">
        <f t="shared" si="106"/>
        <v>2.4000000000000004</v>
      </c>
      <c r="M859">
        <f t="shared" si="107"/>
        <v>0</v>
      </c>
      <c r="N859">
        <f t="shared" si="108"/>
        <v>2.4000000000000004</v>
      </c>
      <c r="O859">
        <f t="shared" si="109"/>
        <v>10</v>
      </c>
      <c r="P859" t="str">
        <f t="shared" si="110"/>
        <v>T4</v>
      </c>
      <c r="Q859" t="str">
        <f t="shared" si="111"/>
        <v>M10</v>
      </c>
    </row>
    <row r="860" spans="1:17" x14ac:dyDescent="0.25">
      <c r="A860" t="str">
        <f>IF(Orders!A860="","",Orders!A860)</f>
        <v>Mr Evrard Burrows</v>
      </c>
      <c r="B860" s="4">
        <f>IF(Orders!B860="","",Orders!B860)</f>
        <v>390379</v>
      </c>
      <c r="C860" t="str">
        <f>IF(Orders!C860="","",Orders!C860)</f>
        <v>Draught Bass</v>
      </c>
      <c r="D860">
        <f>IF(Orders!D860="","",Orders!D860)</f>
        <v>19</v>
      </c>
      <c r="E860">
        <f>IF(Orders!E860="","",Orders!E860)</f>
        <v>0.06</v>
      </c>
      <c r="F860" t="str">
        <f t="shared" si="104"/>
        <v>Evrard Burrows</v>
      </c>
      <c r="G860" t="str">
        <f t="shared" si="105"/>
        <v>EvrardBurrows</v>
      </c>
      <c r="H860">
        <f>COUNTIFS(CALC_CUSTOMERS!F:F,CALC_ORDERS!G860)</f>
        <v>1</v>
      </c>
      <c r="I860" t="str">
        <f>INDEX(CALC_CUSTOMERS!D:D,MATCH(CALC_ORDERS!G860,CALC_CUSTOMERS!F:F,0))</f>
        <v>The Glorious Head Bar</v>
      </c>
      <c r="J860" t="str">
        <f>INDEX(CALC_CUSTOMERS!E:E,MATCH(CALC_ORDERS!G860,CALC_CUSTOMERS!F:F,0))</f>
        <v>SHIRE HOMESTEADS</v>
      </c>
      <c r="K860">
        <f>INDEX(Beer!C:C,MATCH(CALC_ORDERS!C860,Beer!B:B,0))</f>
        <v>1.2</v>
      </c>
      <c r="L860">
        <f t="shared" si="106"/>
        <v>22.8</v>
      </c>
      <c r="M860">
        <f t="shared" si="107"/>
        <v>1.3679999999999999</v>
      </c>
      <c r="N860">
        <f t="shared" si="108"/>
        <v>21.432000000000002</v>
      </c>
      <c r="O860">
        <f t="shared" si="109"/>
        <v>10</v>
      </c>
      <c r="P860" t="str">
        <f t="shared" si="110"/>
        <v>T4</v>
      </c>
      <c r="Q860" t="str">
        <f t="shared" si="111"/>
        <v>M10</v>
      </c>
    </row>
    <row r="861" spans="1:17" x14ac:dyDescent="0.25">
      <c r="A861" t="str">
        <f>IF(Orders!A861="","",Orders!A861)</f>
        <v>Mr Timothy Puddifoot</v>
      </c>
      <c r="B861" s="4">
        <f>IF(Orders!B861="","",Orders!B861)</f>
        <v>390379</v>
      </c>
      <c r="C861" t="str">
        <f>IF(Orders!C861="","",Orders!C861)</f>
        <v>Draught Bass</v>
      </c>
      <c r="D861">
        <f>IF(Orders!D861="","",Orders!D861)</f>
        <v>7</v>
      </c>
      <c r="E861" t="str">
        <f>IF(Orders!E861="","",Orders!E861)</f>
        <v/>
      </c>
      <c r="F861" t="str">
        <f t="shared" si="104"/>
        <v>Timothy Puddifoot</v>
      </c>
      <c r="G861" t="str">
        <f t="shared" si="105"/>
        <v>TimothyPuddifoot</v>
      </c>
      <c r="H861">
        <f>COUNTIFS(CALC_CUSTOMERS!F:F,CALC_ORDERS!G861)</f>
        <v>1</v>
      </c>
      <c r="I861" t="str">
        <f>INDEX(CALC_CUSTOMERS!D:D,MATCH(CALC_ORDERS!G861,CALC_CUSTOMERS!F:F,0))</f>
        <v>The Faded Soup</v>
      </c>
      <c r="J861" t="str">
        <f>INDEX(CALC_CUSTOMERS!E:E,MATCH(CALC_ORDERS!G861,CALC_CUSTOMERS!F:F,0))</f>
        <v>HOBBITTON</v>
      </c>
      <c r="K861">
        <f>INDEX(Beer!C:C,MATCH(CALC_ORDERS!C861,Beer!B:B,0))</f>
        <v>1.2</v>
      </c>
      <c r="L861">
        <f t="shared" si="106"/>
        <v>8.4</v>
      </c>
      <c r="M861">
        <f t="shared" si="107"/>
        <v>0</v>
      </c>
      <c r="N861">
        <f t="shared" si="108"/>
        <v>8.4</v>
      </c>
      <c r="O861">
        <f t="shared" si="109"/>
        <v>10</v>
      </c>
      <c r="P861" t="str">
        <f t="shared" si="110"/>
        <v>T4</v>
      </c>
      <c r="Q861" t="str">
        <f t="shared" si="111"/>
        <v>M10</v>
      </c>
    </row>
    <row r="862" spans="1:17" x14ac:dyDescent="0.25">
      <c r="A862" t="str">
        <f>IF(Orders!A862="","",Orders!A862)</f>
        <v>Mr Longo Riverhopper</v>
      </c>
      <c r="B862" s="4">
        <f>IF(Orders!B862="","",Orders!B862)</f>
        <v>390379</v>
      </c>
      <c r="C862" t="str">
        <f>IF(Orders!C862="","",Orders!C862)</f>
        <v>Draught Bass</v>
      </c>
      <c r="D862">
        <f>IF(Orders!D862="","",Orders!D862)</f>
        <v>9</v>
      </c>
      <c r="E862" t="str">
        <f>IF(Orders!E862="","",Orders!E862)</f>
        <v/>
      </c>
      <c r="F862" t="str">
        <f t="shared" si="104"/>
        <v>Longo Riverhopper</v>
      </c>
      <c r="G862" t="str">
        <f t="shared" si="105"/>
        <v>LongoRiverhopper</v>
      </c>
      <c r="H862">
        <f>COUNTIFS(CALC_CUSTOMERS!F:F,CALC_ORDERS!G862)</f>
        <v>1</v>
      </c>
      <c r="I862" t="str">
        <f>INDEX(CALC_CUSTOMERS!D:D,MATCH(CALC_ORDERS!G862,CALC_CUSTOMERS!F:F,0))</f>
        <v>The Parallel Bongo Bar</v>
      </c>
      <c r="J862" t="str">
        <f>INDEX(CALC_CUSTOMERS!E:E,MATCH(CALC_ORDERS!G862,CALC_CUSTOMERS!F:F,0))</f>
        <v>TUCKBOROUGH</v>
      </c>
      <c r="K862">
        <f>INDEX(Beer!C:C,MATCH(CALC_ORDERS!C862,Beer!B:B,0))</f>
        <v>1.2</v>
      </c>
      <c r="L862">
        <f t="shared" si="106"/>
        <v>10.799999999999999</v>
      </c>
      <c r="M862">
        <f t="shared" si="107"/>
        <v>0</v>
      </c>
      <c r="N862">
        <f t="shared" si="108"/>
        <v>10.799999999999999</v>
      </c>
      <c r="O862">
        <f t="shared" si="109"/>
        <v>10</v>
      </c>
      <c r="P862" t="str">
        <f t="shared" si="110"/>
        <v>T4</v>
      </c>
      <c r="Q862" t="str">
        <f t="shared" si="111"/>
        <v>M10</v>
      </c>
    </row>
    <row r="863" spans="1:17" x14ac:dyDescent="0.25">
      <c r="A863" t="str">
        <f>IF(Orders!A863="","",Orders!A863)</f>
        <v>Mlle Taryn Langham</v>
      </c>
      <c r="B863" s="4">
        <f>IF(Orders!B863="","",Orders!B863)</f>
        <v>390380</v>
      </c>
      <c r="C863" t="str">
        <f>IF(Orders!C863="","",Orders!C863)</f>
        <v>Tennent's Lager</v>
      </c>
      <c r="D863">
        <f>IF(Orders!D863="","",Orders!D863)</f>
        <v>10</v>
      </c>
      <c r="E863" t="str">
        <f>IF(Orders!E863="","",Orders!E863)</f>
        <v/>
      </c>
      <c r="F863" t="str">
        <f t="shared" si="104"/>
        <v>Taryn Langham</v>
      </c>
      <c r="G863" t="str">
        <f t="shared" si="105"/>
        <v>TarynLangham</v>
      </c>
      <c r="H863">
        <f>COUNTIFS(CALC_CUSTOMERS!F:F,CALC_ORDERS!G863)</f>
        <v>1</v>
      </c>
      <c r="I863" t="str">
        <f>INDEX(CALC_CUSTOMERS!D:D,MATCH(CALC_ORDERS!G863,CALC_CUSTOMERS!F:F,0))</f>
        <v>The Kind Bear</v>
      </c>
      <c r="J863" t="str">
        <f>INDEX(CALC_CUSTOMERS!E:E,MATCH(CALC_ORDERS!G863,CALC_CUSTOMERS!F:F,0))</f>
        <v>TUCKBOROUGH</v>
      </c>
      <c r="K863">
        <f>INDEX(Beer!C:C,MATCH(CALC_ORDERS!C863,Beer!B:B,0))</f>
        <v>0.8</v>
      </c>
      <c r="L863">
        <f t="shared" si="106"/>
        <v>8</v>
      </c>
      <c r="M863">
        <f t="shared" si="107"/>
        <v>0</v>
      </c>
      <c r="N863">
        <f t="shared" si="108"/>
        <v>8</v>
      </c>
      <c r="O863">
        <f t="shared" si="109"/>
        <v>10</v>
      </c>
      <c r="P863" t="str">
        <f t="shared" si="110"/>
        <v>T4</v>
      </c>
      <c r="Q863" t="str">
        <f t="shared" si="111"/>
        <v>M10</v>
      </c>
    </row>
    <row r="864" spans="1:17" x14ac:dyDescent="0.25">
      <c r="A864" t="str">
        <f>IF(Orders!A864="","",Orders!A864)</f>
        <v>Mme Christina Cotton</v>
      </c>
      <c r="B864" s="4">
        <f>IF(Orders!B864="","",Orders!B864)</f>
        <v>390380</v>
      </c>
      <c r="C864" t="str">
        <f>IF(Orders!C864="","",Orders!C864)</f>
        <v>Newcastle Brown Ale</v>
      </c>
      <c r="D864">
        <f>IF(Orders!D864="","",Orders!D864)</f>
        <v>3</v>
      </c>
      <c r="E864" t="str">
        <f>IF(Orders!E864="","",Orders!E864)</f>
        <v/>
      </c>
      <c r="F864" t="str">
        <f t="shared" si="104"/>
        <v>Christina Cotton</v>
      </c>
      <c r="G864" t="str">
        <f t="shared" si="105"/>
        <v>ChristinaCotton</v>
      </c>
      <c r="H864">
        <f>COUNTIFS(CALC_CUSTOMERS!F:F,CALC_ORDERS!G864)</f>
        <v>1</v>
      </c>
      <c r="I864" t="str">
        <f>INDEX(CALC_CUSTOMERS!D:D,MATCH(CALC_ORDERS!G864,CALC_CUSTOMERS!F:F,0))</f>
        <v>The Lovely Barracuda</v>
      </c>
      <c r="J864" t="str">
        <f>INDEX(CALC_CUSTOMERS!E:E,MATCH(CALC_ORDERS!G864,CALC_CUSTOMERS!F:F,0))</f>
        <v>HOBBITTON</v>
      </c>
      <c r="K864">
        <f>INDEX(Beer!C:C,MATCH(CALC_ORDERS!C864,Beer!B:B,0))</f>
        <v>1</v>
      </c>
      <c r="L864">
        <f t="shared" si="106"/>
        <v>3</v>
      </c>
      <c r="M864">
        <f t="shared" si="107"/>
        <v>0</v>
      </c>
      <c r="N864">
        <f t="shared" si="108"/>
        <v>3</v>
      </c>
      <c r="O864">
        <f t="shared" si="109"/>
        <v>10</v>
      </c>
      <c r="P864" t="str">
        <f t="shared" si="110"/>
        <v>T4</v>
      </c>
      <c r="Q864" t="str">
        <f t="shared" si="111"/>
        <v>M10</v>
      </c>
    </row>
    <row r="865" spans="1:17" x14ac:dyDescent="0.25">
      <c r="A865" t="str">
        <f>IF(Orders!A865="","",Orders!A865)</f>
        <v>Mme Brunhilda Grubb</v>
      </c>
      <c r="B865" s="4">
        <f>IF(Orders!B865="","",Orders!B865)</f>
        <v>390381</v>
      </c>
      <c r="C865" t="str">
        <f>IF(Orders!C865="","",Orders!C865)</f>
        <v>Foster's Lager</v>
      </c>
      <c r="D865">
        <f>IF(Orders!D865="","",Orders!D865)</f>
        <v>13</v>
      </c>
      <c r="E865">
        <f>IF(Orders!E865="","",Orders!E865)</f>
        <v>0.06</v>
      </c>
      <c r="F865" t="str">
        <f t="shared" si="104"/>
        <v>Brunhilda Grubb</v>
      </c>
      <c r="G865" t="str">
        <f t="shared" si="105"/>
        <v>BrunhildaGrubb</v>
      </c>
      <c r="H865">
        <f>COUNTIFS(CALC_CUSTOMERS!F:F,CALC_ORDERS!G865)</f>
        <v>1</v>
      </c>
      <c r="I865" t="str">
        <f>INDEX(CALC_CUSTOMERS!D:D,MATCH(CALC_ORDERS!G865,CALC_CUSTOMERS!F:F,0))</f>
        <v>The Orange Gauntlet Pub</v>
      </c>
      <c r="J865" t="str">
        <f>INDEX(CALC_CUSTOMERS!E:E,MATCH(CALC_ORDERS!G865,CALC_CUSTOMERS!F:F,0))</f>
        <v>HOBBITTON</v>
      </c>
      <c r="K865">
        <f>INDEX(Beer!C:C,MATCH(CALC_ORDERS!C865,Beer!B:B,0))</f>
        <v>0.7</v>
      </c>
      <c r="L865">
        <f t="shared" si="106"/>
        <v>9.1</v>
      </c>
      <c r="M865">
        <f t="shared" si="107"/>
        <v>0.54599999999999993</v>
      </c>
      <c r="N865">
        <f t="shared" si="108"/>
        <v>8.5540000000000003</v>
      </c>
      <c r="O865">
        <f t="shared" si="109"/>
        <v>10</v>
      </c>
      <c r="P865" t="str">
        <f t="shared" si="110"/>
        <v>T4</v>
      </c>
      <c r="Q865" t="str">
        <f t="shared" si="111"/>
        <v>M10</v>
      </c>
    </row>
    <row r="866" spans="1:17" x14ac:dyDescent="0.25">
      <c r="A866" t="str">
        <f>IF(Orders!A866="","",Orders!A866)</f>
        <v>Mme Robinia Oldbuck</v>
      </c>
      <c r="B866" s="4">
        <f>IF(Orders!B866="","",Orders!B866)</f>
        <v>390381</v>
      </c>
      <c r="C866" t="str">
        <f>IF(Orders!C866="","",Orders!C866)</f>
        <v>Mackeson Stout</v>
      </c>
      <c r="D866">
        <f>IF(Orders!D866="","",Orders!D866)</f>
        <v>15</v>
      </c>
      <c r="E866" t="str">
        <f>IF(Orders!E866="","",Orders!E866)</f>
        <v/>
      </c>
      <c r="F866" t="str">
        <f t="shared" si="104"/>
        <v>Robinia Oldbuck</v>
      </c>
      <c r="G866" t="str">
        <f t="shared" si="105"/>
        <v>RobiniaOldbuck</v>
      </c>
      <c r="H866">
        <f>COUNTIFS(CALC_CUSTOMERS!F:F,CALC_ORDERS!G866)</f>
        <v>1</v>
      </c>
      <c r="I866" t="str">
        <f>INDEX(CALC_CUSTOMERS!D:D,MATCH(CALC_ORDERS!G866,CALC_CUSTOMERS!F:F,0))</f>
        <v>The Vulgar Clarinet Pub</v>
      </c>
      <c r="J866" t="str">
        <f>INDEX(CALC_CUSTOMERS!E:E,MATCH(CALC_ORDERS!G866,CALC_CUSTOMERS!F:F,0))</f>
        <v>TUCKBOROUGH</v>
      </c>
      <c r="K866">
        <f>INDEX(Beer!C:C,MATCH(CALC_ORDERS!C866,Beer!B:B,0))</f>
        <v>1.5</v>
      </c>
      <c r="L866">
        <f t="shared" si="106"/>
        <v>22.5</v>
      </c>
      <c r="M866">
        <f t="shared" si="107"/>
        <v>0</v>
      </c>
      <c r="N866">
        <f t="shared" si="108"/>
        <v>22.5</v>
      </c>
      <c r="O866">
        <f t="shared" si="109"/>
        <v>10</v>
      </c>
      <c r="P866" t="str">
        <f t="shared" si="110"/>
        <v>T4</v>
      </c>
      <c r="Q866" t="str">
        <f t="shared" si="111"/>
        <v>M10</v>
      </c>
    </row>
    <row r="867" spans="1:17" x14ac:dyDescent="0.25">
      <c r="A867" t="str">
        <f>IF(Orders!A867="","",Orders!A867)</f>
        <v>Mme Rotrud Gawkroger</v>
      </c>
      <c r="B867" s="4">
        <f>IF(Orders!B867="","",Orders!B867)</f>
        <v>390381</v>
      </c>
      <c r="C867" t="str">
        <f>IF(Orders!C867="","",Orders!C867)</f>
        <v>Mackeson Stout</v>
      </c>
      <c r="D867">
        <f>IF(Orders!D867="","",Orders!D867)</f>
        <v>15</v>
      </c>
      <c r="E867" t="str">
        <f>IF(Orders!E867="","",Orders!E867)</f>
        <v/>
      </c>
      <c r="F867" t="str">
        <f t="shared" si="104"/>
        <v>Rotrud Gawkroger</v>
      </c>
      <c r="G867" t="str">
        <f t="shared" si="105"/>
        <v>RotrudGawkroger</v>
      </c>
      <c r="H867">
        <f>COUNTIFS(CALC_CUSTOMERS!F:F,CALC_ORDERS!G867)</f>
        <v>1</v>
      </c>
      <c r="I867" t="str">
        <f>INDEX(CALC_CUSTOMERS!D:D,MATCH(CALC_ORDERS!G867,CALC_CUSTOMERS!F:F,0))</f>
        <v>The Molten Hamster</v>
      </c>
      <c r="J867" t="str">
        <f>INDEX(CALC_CUSTOMERS!E:E,MATCH(CALC_ORDERS!G867,CALC_CUSTOMERS!F:F,0))</f>
        <v>BRIDGEFIELDS</v>
      </c>
      <c r="K867">
        <f>INDEX(Beer!C:C,MATCH(CALC_ORDERS!C867,Beer!B:B,0))</f>
        <v>1.5</v>
      </c>
      <c r="L867">
        <f t="shared" si="106"/>
        <v>22.5</v>
      </c>
      <c r="M867">
        <f t="shared" si="107"/>
        <v>0</v>
      </c>
      <c r="N867">
        <f t="shared" si="108"/>
        <v>22.5</v>
      </c>
      <c r="O867">
        <f t="shared" si="109"/>
        <v>10</v>
      </c>
      <c r="P867" t="str">
        <f t="shared" si="110"/>
        <v>T4</v>
      </c>
      <c r="Q867" t="str">
        <f t="shared" si="111"/>
        <v>M10</v>
      </c>
    </row>
    <row r="868" spans="1:17" x14ac:dyDescent="0.25">
      <c r="A868" t="str">
        <f>IF(Orders!A868="","",Orders!A868)</f>
        <v>Mme Delaney Whitfoot</v>
      </c>
      <c r="B868" s="4">
        <f>IF(Orders!B868="","",Orders!B868)</f>
        <v>390381</v>
      </c>
      <c r="C868" t="str">
        <f>IF(Orders!C868="","",Orders!C868)</f>
        <v>Draught Bass</v>
      </c>
      <c r="D868">
        <f>IF(Orders!D868="","",Orders!D868)</f>
        <v>14</v>
      </c>
      <c r="E868">
        <f>IF(Orders!E868="","",Orders!E868)</f>
        <v>0.06</v>
      </c>
      <c r="F868" t="str">
        <f t="shared" si="104"/>
        <v>Delaney Whitfoot</v>
      </c>
      <c r="G868" t="str">
        <f t="shared" si="105"/>
        <v>DelaneyWhitfoot</v>
      </c>
      <c r="H868">
        <f>COUNTIFS(CALC_CUSTOMERS!F:F,CALC_ORDERS!G868)</f>
        <v>1</v>
      </c>
      <c r="I868" t="str">
        <f>INDEX(CALC_CUSTOMERS!D:D,MATCH(CALC_ORDERS!G868,CALC_CUSTOMERS!F:F,0))</f>
        <v>Ye Olde Bow Pub</v>
      </c>
      <c r="J868" t="str">
        <f>INDEX(CALC_CUSTOMERS!E:E,MATCH(CALC_ORDERS!G868,CALC_CUSTOMERS!F:F,0))</f>
        <v>GREENFIELDS</v>
      </c>
      <c r="K868">
        <f>INDEX(Beer!C:C,MATCH(CALC_ORDERS!C868,Beer!B:B,0))</f>
        <v>1.2</v>
      </c>
      <c r="L868">
        <f t="shared" si="106"/>
        <v>16.8</v>
      </c>
      <c r="M868">
        <f t="shared" si="107"/>
        <v>1.008</v>
      </c>
      <c r="N868">
        <f t="shared" si="108"/>
        <v>15.792000000000002</v>
      </c>
      <c r="O868">
        <f t="shared" si="109"/>
        <v>10</v>
      </c>
      <c r="P868" t="str">
        <f t="shared" si="110"/>
        <v>T4</v>
      </c>
      <c r="Q868" t="str">
        <f t="shared" si="111"/>
        <v>M10</v>
      </c>
    </row>
    <row r="869" spans="1:17" x14ac:dyDescent="0.25">
      <c r="A869" t="str">
        <f>IF(Orders!A869="","",Orders!A869)</f>
        <v>Mme Monica Bramblethorn</v>
      </c>
      <c r="B869" s="4">
        <f>IF(Orders!B869="","",Orders!B869)</f>
        <v>390381</v>
      </c>
      <c r="C869" t="str">
        <f>IF(Orders!C869="","",Orders!C869)</f>
        <v>Boddingtons Bitter</v>
      </c>
      <c r="D869">
        <f>IF(Orders!D869="","",Orders!D869)</f>
        <v>16</v>
      </c>
      <c r="E869" t="str">
        <f>IF(Orders!E869="","",Orders!E869)</f>
        <v/>
      </c>
      <c r="F869" t="str">
        <f t="shared" si="104"/>
        <v>Monica Bramblethorn</v>
      </c>
      <c r="G869" t="str">
        <f t="shared" si="105"/>
        <v>MonicaBramblethorn</v>
      </c>
      <c r="H869">
        <f>COUNTIFS(CALC_CUSTOMERS!F:F,CALC_ORDERS!G869)</f>
        <v>1</v>
      </c>
      <c r="I869" t="str">
        <f>INDEX(CALC_CUSTOMERS!D:D,MATCH(CALC_ORDERS!G869,CALC_CUSTOMERS!F:F,0))</f>
        <v>The Infamous Skunk Bar</v>
      </c>
      <c r="J869" t="str">
        <f>INDEX(CALC_CUSTOMERS!E:E,MATCH(CALC_ORDERS!G869,CALC_CUSTOMERS!F:F,0))</f>
        <v>LITTLE DELVING</v>
      </c>
      <c r="K869">
        <f>INDEX(Beer!C:C,MATCH(CALC_ORDERS!C869,Beer!B:B,0))</f>
        <v>0.8</v>
      </c>
      <c r="L869">
        <f t="shared" si="106"/>
        <v>12.8</v>
      </c>
      <c r="M869">
        <f t="shared" si="107"/>
        <v>0</v>
      </c>
      <c r="N869">
        <f t="shared" si="108"/>
        <v>12.8</v>
      </c>
      <c r="O869">
        <f t="shared" si="109"/>
        <v>10</v>
      </c>
      <c r="P869" t="str">
        <f t="shared" si="110"/>
        <v>T4</v>
      </c>
      <c r="Q869" t="str">
        <f t="shared" si="111"/>
        <v>M10</v>
      </c>
    </row>
    <row r="870" spans="1:17" x14ac:dyDescent="0.25">
      <c r="A870" t="str">
        <f>IF(Orders!A870="","",Orders!A870)</f>
        <v>Mr Odo Proudfoot</v>
      </c>
      <c r="B870" s="4">
        <f>IF(Orders!B870="","",Orders!B870)</f>
        <v>390381</v>
      </c>
      <c r="C870" t="str">
        <f>IF(Orders!C870="","",Orders!C870)</f>
        <v>Tennent's Super</v>
      </c>
      <c r="D870">
        <f>IF(Orders!D870="","",Orders!D870)</f>
        <v>3</v>
      </c>
      <c r="E870" t="str">
        <f>IF(Orders!E870="","",Orders!E870)</f>
        <v/>
      </c>
      <c r="F870" t="str">
        <f t="shared" si="104"/>
        <v>Odo Proudfoot</v>
      </c>
      <c r="G870" t="str">
        <f t="shared" si="105"/>
        <v>OdoProudfoot</v>
      </c>
      <c r="H870">
        <f>COUNTIFS(CALC_CUSTOMERS!F:F,CALC_ORDERS!G870)</f>
        <v>1</v>
      </c>
      <c r="I870" t="str">
        <f>INDEX(CALC_CUSTOMERS!D:D,MATCH(CALC_ORDERS!G870,CALC_CUSTOMERS!F:F,0))</f>
        <v>The Fine Toad Pub</v>
      </c>
      <c r="J870" t="str">
        <f>INDEX(CALC_CUSTOMERS!E:E,MATCH(CALC_ORDERS!G870,CALC_CUSTOMERS!F:F,0))</f>
        <v>GREENFIELDS</v>
      </c>
      <c r="K870">
        <f>INDEX(Beer!C:C,MATCH(CALC_ORDERS!C870,Beer!B:B,0))</f>
        <v>0.9</v>
      </c>
      <c r="L870">
        <f t="shared" si="106"/>
        <v>2.7</v>
      </c>
      <c r="M870">
        <f t="shared" si="107"/>
        <v>0</v>
      </c>
      <c r="N870">
        <f t="shared" si="108"/>
        <v>2.7</v>
      </c>
      <c r="O870">
        <f t="shared" si="109"/>
        <v>10</v>
      </c>
      <c r="P870" t="str">
        <f t="shared" si="110"/>
        <v>T4</v>
      </c>
      <c r="Q870" t="str">
        <f t="shared" si="111"/>
        <v>M10</v>
      </c>
    </row>
    <row r="871" spans="1:17" x14ac:dyDescent="0.25">
      <c r="A871" t="str">
        <f>IF(Orders!A871="","",Orders!A871)</f>
        <v>Mr Milo Sackville</v>
      </c>
      <c r="B871" s="4">
        <f>IF(Orders!B871="","",Orders!B871)</f>
        <v>390382</v>
      </c>
      <c r="C871" t="str">
        <f>IF(Orders!C871="","",Orders!C871)</f>
        <v>Old Speckled Hen</v>
      </c>
      <c r="D871">
        <f>IF(Orders!D871="","",Orders!D871)</f>
        <v>14</v>
      </c>
      <c r="E871" t="str">
        <f>IF(Orders!E871="","",Orders!E871)</f>
        <v/>
      </c>
      <c r="F871" t="str">
        <f t="shared" si="104"/>
        <v>Milo Sackville</v>
      </c>
      <c r="G871" t="str">
        <f t="shared" si="105"/>
        <v>MiloSackville</v>
      </c>
      <c r="H871">
        <f>COUNTIFS(CALC_CUSTOMERS!F:F,CALC_ORDERS!G871)</f>
        <v>1</v>
      </c>
      <c r="I871" t="str">
        <f>INDEX(CALC_CUSTOMERS!D:D,MATCH(CALC_ORDERS!G871,CALC_CUSTOMERS!F:F,0))</f>
        <v>The Molten Pistachio</v>
      </c>
      <c r="J871" t="str">
        <f>INDEX(CALC_CUSTOMERS!E:E,MATCH(CALC_ORDERS!G871,CALC_CUSTOMERS!F:F,0))</f>
        <v>TUCKBOROUGH</v>
      </c>
      <c r="K871">
        <f>INDEX(Beer!C:C,MATCH(CALC_ORDERS!C871,Beer!B:B,0))</f>
        <v>1.1000000000000001</v>
      </c>
      <c r="L871">
        <f t="shared" si="106"/>
        <v>15.400000000000002</v>
      </c>
      <c r="M871">
        <f t="shared" si="107"/>
        <v>0</v>
      </c>
      <c r="N871">
        <f t="shared" si="108"/>
        <v>15.400000000000002</v>
      </c>
      <c r="O871">
        <f t="shared" si="109"/>
        <v>10</v>
      </c>
      <c r="P871" t="str">
        <f t="shared" si="110"/>
        <v>T4</v>
      </c>
      <c r="Q871" t="str">
        <f t="shared" si="111"/>
        <v>M10</v>
      </c>
    </row>
    <row r="872" spans="1:17" x14ac:dyDescent="0.25">
      <c r="A872" t="str">
        <f>IF(Orders!A872="","",Orders!A872)</f>
        <v>Mlle Daisy Knotwise</v>
      </c>
      <c r="B872" s="4">
        <f>IF(Orders!B872="","",Orders!B872)</f>
        <v>390382</v>
      </c>
      <c r="C872" t="str">
        <f>IF(Orders!C872="","",Orders!C872)</f>
        <v>Hofmeister Lager</v>
      </c>
      <c r="D872">
        <f>IF(Orders!D872="","",Orders!D872)</f>
        <v>18</v>
      </c>
      <c r="E872" t="str">
        <f>IF(Orders!E872="","",Orders!E872)</f>
        <v/>
      </c>
      <c r="F872" t="str">
        <f t="shared" si="104"/>
        <v>Daisy Knotwise</v>
      </c>
      <c r="G872" t="str">
        <f t="shared" si="105"/>
        <v>DaisyKnotwise</v>
      </c>
      <c r="H872">
        <f>COUNTIFS(CALC_CUSTOMERS!F:F,CALC_ORDERS!G872)</f>
        <v>1</v>
      </c>
      <c r="I872" t="str">
        <f>INDEX(CALC_CUSTOMERS!D:D,MATCH(CALC_ORDERS!G872,CALC_CUSTOMERS!F:F,0))</f>
        <v>The Opposite Raccoon Bar</v>
      </c>
      <c r="J872" t="str">
        <f>INDEX(CALC_CUSTOMERS!E:E,MATCH(CALC_ORDERS!G872,CALC_CUSTOMERS!F:F,0))</f>
        <v>BROKENBORINGS</v>
      </c>
      <c r="K872">
        <f>INDEX(Beer!C:C,MATCH(CALC_ORDERS!C872,Beer!B:B,0))</f>
        <v>1</v>
      </c>
      <c r="L872">
        <f t="shared" si="106"/>
        <v>18</v>
      </c>
      <c r="M872">
        <f t="shared" si="107"/>
        <v>0</v>
      </c>
      <c r="N872">
        <f t="shared" si="108"/>
        <v>18</v>
      </c>
      <c r="O872">
        <f t="shared" si="109"/>
        <v>10</v>
      </c>
      <c r="P872" t="str">
        <f t="shared" si="110"/>
        <v>T4</v>
      </c>
      <c r="Q872" t="str">
        <f t="shared" si="111"/>
        <v>M10</v>
      </c>
    </row>
    <row r="873" spans="1:17" x14ac:dyDescent="0.25">
      <c r="A873" t="str">
        <f>IF(Orders!A873="","",Orders!A873)</f>
        <v xml:space="preserve">Mr Robur Gamwich </v>
      </c>
      <c r="B873" s="4">
        <f>IF(Orders!B873="","",Orders!B873)</f>
        <v>390382</v>
      </c>
      <c r="C873" t="str">
        <f>IF(Orders!C873="","",Orders!C873)</f>
        <v>Mackeson Stout</v>
      </c>
      <c r="D873">
        <f>IF(Orders!D873="","",Orders!D873)</f>
        <v>6</v>
      </c>
      <c r="E873" t="str">
        <f>IF(Orders!E873="","",Orders!E873)</f>
        <v/>
      </c>
      <c r="F873" t="str">
        <f t="shared" si="104"/>
        <v xml:space="preserve">Robur Gamwich </v>
      </c>
      <c r="G873" t="str">
        <f t="shared" si="105"/>
        <v>RoburGamwich</v>
      </c>
      <c r="H873">
        <f>COUNTIFS(CALC_CUSTOMERS!F:F,CALC_ORDERS!G873)</f>
        <v>1</v>
      </c>
      <c r="I873" t="str">
        <f>INDEX(CALC_CUSTOMERS!D:D,MATCH(CALC_ORDERS!G873,CALC_CUSTOMERS!F:F,0))</f>
        <v>The Sour Canary Tavern</v>
      </c>
      <c r="J873" t="str">
        <f>INDEX(CALC_CUSTOMERS!E:E,MATCH(CALC_ORDERS!G873,CALC_CUSTOMERS!F:F,0))</f>
        <v>BRIDGEFIELDS</v>
      </c>
      <c r="K873">
        <f>INDEX(Beer!C:C,MATCH(CALC_ORDERS!C873,Beer!B:B,0))</f>
        <v>1.5</v>
      </c>
      <c r="L873">
        <f t="shared" si="106"/>
        <v>9</v>
      </c>
      <c r="M873">
        <f t="shared" si="107"/>
        <v>0</v>
      </c>
      <c r="N873">
        <f t="shared" si="108"/>
        <v>9</v>
      </c>
      <c r="O873">
        <f t="shared" si="109"/>
        <v>10</v>
      </c>
      <c r="P873" t="str">
        <f t="shared" si="110"/>
        <v>T4</v>
      </c>
      <c r="Q873" t="str">
        <f t="shared" si="111"/>
        <v>M10</v>
      </c>
    </row>
    <row r="874" spans="1:17" x14ac:dyDescent="0.25">
      <c r="A874" t="str">
        <f>IF(Orders!A874="","",Orders!A874)</f>
        <v>Mme Elizabeth Whitbottom</v>
      </c>
      <c r="B874" s="4">
        <f>IF(Orders!B874="","",Orders!B874)</f>
        <v>390382</v>
      </c>
      <c r="C874" t="str">
        <f>IF(Orders!C874="","",Orders!C874)</f>
        <v>Foster's Lager</v>
      </c>
      <c r="D874">
        <f>IF(Orders!D874="","",Orders!D874)</f>
        <v>9</v>
      </c>
      <c r="E874" t="str">
        <f>IF(Orders!E874="","",Orders!E874)</f>
        <v/>
      </c>
      <c r="F874" t="str">
        <f t="shared" si="104"/>
        <v>Elizabeth Whitbottom</v>
      </c>
      <c r="G874" t="str">
        <f t="shared" si="105"/>
        <v>ElizabethWhitbottom</v>
      </c>
      <c r="H874">
        <f>COUNTIFS(CALC_CUSTOMERS!F:F,CALC_ORDERS!G874)</f>
        <v>1</v>
      </c>
      <c r="I874" t="str">
        <f>INDEX(CALC_CUSTOMERS!D:D,MATCH(CALC_ORDERS!G874,CALC_CUSTOMERS!F:F,0))</f>
        <v>The Short Tower Bar</v>
      </c>
      <c r="J874" t="str">
        <f>INDEX(CALC_CUSTOMERS!E:E,MATCH(CALC_ORDERS!G874,CALC_CUSTOMERS!F:F,0))</f>
        <v>HOBBITTON</v>
      </c>
      <c r="K874">
        <f>INDEX(Beer!C:C,MATCH(CALC_ORDERS!C874,Beer!B:B,0))</f>
        <v>0.7</v>
      </c>
      <c r="L874">
        <f t="shared" si="106"/>
        <v>6.3</v>
      </c>
      <c r="M874">
        <f t="shared" si="107"/>
        <v>0</v>
      </c>
      <c r="N874">
        <f t="shared" si="108"/>
        <v>6.3</v>
      </c>
      <c r="O874">
        <f t="shared" si="109"/>
        <v>10</v>
      </c>
      <c r="P874" t="str">
        <f t="shared" si="110"/>
        <v>T4</v>
      </c>
      <c r="Q874" t="str">
        <f t="shared" si="111"/>
        <v>M10</v>
      </c>
    </row>
    <row r="875" spans="1:17" x14ac:dyDescent="0.25">
      <c r="A875" t="str">
        <f>IF(Orders!A875="","",Orders!A875)</f>
        <v>Mme Alicia Brandybuck</v>
      </c>
      <c r="B875" s="4">
        <f>IF(Orders!B875="","",Orders!B875)</f>
        <v>390383</v>
      </c>
      <c r="C875" t="str">
        <f>IF(Orders!C875="","",Orders!C875)</f>
        <v>Tennent's Lager</v>
      </c>
      <c r="D875">
        <f>IF(Orders!D875="","",Orders!D875)</f>
        <v>7</v>
      </c>
      <c r="E875" t="str">
        <f>IF(Orders!E875="","",Orders!E875)</f>
        <v/>
      </c>
      <c r="F875" t="str">
        <f t="shared" si="104"/>
        <v>Alicia Brandybuck</v>
      </c>
      <c r="G875" t="str">
        <f t="shared" si="105"/>
        <v>AliciaBrandybuck</v>
      </c>
      <c r="H875">
        <f>COUNTIFS(CALC_CUSTOMERS!F:F,CALC_ORDERS!G875)</f>
        <v>1</v>
      </c>
      <c r="I875" t="str">
        <f>INDEX(CALC_CUSTOMERS!D:D,MATCH(CALC_ORDERS!G875,CALC_CUSTOMERS!F:F,0))</f>
        <v>The Peaceful Hamsters</v>
      </c>
      <c r="J875" t="str">
        <f>INDEX(CALC_CUSTOMERS!E:E,MATCH(CALC_ORDERS!G875,CALC_CUSTOMERS!F:F,0))</f>
        <v>THE MARISH</v>
      </c>
      <c r="K875">
        <f>INDEX(Beer!C:C,MATCH(CALC_ORDERS!C875,Beer!B:B,0))</f>
        <v>0.8</v>
      </c>
      <c r="L875">
        <f t="shared" si="106"/>
        <v>5.6000000000000005</v>
      </c>
      <c r="M875">
        <f t="shared" si="107"/>
        <v>0</v>
      </c>
      <c r="N875">
        <f t="shared" si="108"/>
        <v>5.6000000000000005</v>
      </c>
      <c r="O875">
        <f t="shared" si="109"/>
        <v>10</v>
      </c>
      <c r="P875" t="str">
        <f t="shared" si="110"/>
        <v>T4</v>
      </c>
      <c r="Q875" t="str">
        <f t="shared" si="111"/>
        <v>M10</v>
      </c>
    </row>
    <row r="876" spans="1:17" x14ac:dyDescent="0.25">
      <c r="A876" t="str">
        <f>IF(Orders!A876="","",Orders!A876)</f>
        <v>Mr Einhard Tinyfoot</v>
      </c>
      <c r="B876" s="4">
        <f>IF(Orders!B876="","",Orders!B876)</f>
        <v>390383</v>
      </c>
      <c r="C876" t="str">
        <f>IF(Orders!C876="","",Orders!C876)</f>
        <v>Foster's Lager</v>
      </c>
      <c r="D876">
        <f>IF(Orders!D876="","",Orders!D876)</f>
        <v>6</v>
      </c>
      <c r="E876" t="str">
        <f>IF(Orders!E876="","",Orders!E876)</f>
        <v/>
      </c>
      <c r="F876" t="str">
        <f t="shared" si="104"/>
        <v>Einhard Tinyfoot</v>
      </c>
      <c r="G876" t="str">
        <f t="shared" si="105"/>
        <v>EinhardTinyfoot</v>
      </c>
      <c r="H876">
        <f>COUNTIFS(CALC_CUSTOMERS!F:F,CALC_ORDERS!G876)</f>
        <v>1</v>
      </c>
      <c r="I876" t="str">
        <f>INDEX(CALC_CUSTOMERS!D:D,MATCH(CALC_ORDERS!G876,CALC_CUSTOMERS!F:F,0))</f>
        <v>The Flashy Bells Bar</v>
      </c>
      <c r="J876" t="str">
        <f>INDEX(CALC_CUSTOMERS!E:E,MATCH(CALC_ORDERS!G876,CALC_CUSTOMERS!F:F,0))</f>
        <v>TUCKBOROUGH</v>
      </c>
      <c r="K876">
        <f>INDEX(Beer!C:C,MATCH(CALC_ORDERS!C876,Beer!B:B,0))</f>
        <v>0.7</v>
      </c>
      <c r="L876">
        <f t="shared" si="106"/>
        <v>4.1999999999999993</v>
      </c>
      <c r="M876">
        <f t="shared" si="107"/>
        <v>0</v>
      </c>
      <c r="N876">
        <f t="shared" si="108"/>
        <v>4.1999999999999993</v>
      </c>
      <c r="O876">
        <f t="shared" si="109"/>
        <v>10</v>
      </c>
      <c r="P876" t="str">
        <f t="shared" si="110"/>
        <v>T4</v>
      </c>
      <c r="Q876" t="str">
        <f t="shared" si="111"/>
        <v>M10</v>
      </c>
    </row>
    <row r="877" spans="1:17" x14ac:dyDescent="0.25">
      <c r="A877" t="str">
        <f>IF(Orders!A877="","",Orders!A877)</f>
        <v>Mr Arbogastes Whitfoot</v>
      </c>
      <c r="B877" s="4">
        <f>IF(Orders!B877="","",Orders!B877)</f>
        <v>390386</v>
      </c>
      <c r="C877" t="str">
        <f>IF(Orders!C877="","",Orders!C877)</f>
        <v>Hofmeister Lager</v>
      </c>
      <c r="D877">
        <f>IF(Orders!D877="","",Orders!D877)</f>
        <v>7</v>
      </c>
      <c r="E877" t="str">
        <f>IF(Orders!E877="","",Orders!E877)</f>
        <v/>
      </c>
      <c r="F877" t="str">
        <f t="shared" si="104"/>
        <v>Arbogastes Whitfoot</v>
      </c>
      <c r="G877" t="str">
        <f t="shared" si="105"/>
        <v>ArbogastesWhitfoot</v>
      </c>
      <c r="H877">
        <f>COUNTIFS(CALC_CUSTOMERS!F:F,CALC_ORDERS!G877)</f>
        <v>1</v>
      </c>
      <c r="I877" t="str">
        <f>INDEX(CALC_CUSTOMERS!D:D,MATCH(CALC_ORDERS!G877,CALC_CUSTOMERS!F:F,0))</f>
        <v>The Awesome Whale Bar</v>
      </c>
      <c r="J877" t="str">
        <f>INDEX(CALC_CUSTOMERS!E:E,MATCH(CALC_ORDERS!G877,CALC_CUSTOMERS!F:F,0))</f>
        <v>GREEN HILL COUNTRY</v>
      </c>
      <c r="K877">
        <f>INDEX(Beer!C:C,MATCH(CALC_ORDERS!C877,Beer!B:B,0))</f>
        <v>1</v>
      </c>
      <c r="L877">
        <f t="shared" si="106"/>
        <v>7</v>
      </c>
      <c r="M877">
        <f t="shared" si="107"/>
        <v>0</v>
      </c>
      <c r="N877">
        <f t="shared" si="108"/>
        <v>7</v>
      </c>
      <c r="O877">
        <f t="shared" si="109"/>
        <v>11</v>
      </c>
      <c r="P877" t="str">
        <f t="shared" si="110"/>
        <v>T4</v>
      </c>
      <c r="Q877" t="str">
        <f t="shared" si="111"/>
        <v>M11</v>
      </c>
    </row>
    <row r="878" spans="1:17" x14ac:dyDescent="0.25">
      <c r="A878" t="str">
        <f>IF(Orders!A878="","",Orders!A878)</f>
        <v>Mlle Mantissa Gamwich</v>
      </c>
      <c r="B878" s="4">
        <f>IF(Orders!B878="","",Orders!B878)</f>
        <v>390386</v>
      </c>
      <c r="C878" t="str">
        <f>IF(Orders!C878="","",Orders!C878)</f>
        <v>Boddingtons Bitter</v>
      </c>
      <c r="D878">
        <f>IF(Orders!D878="","",Orders!D878)</f>
        <v>13</v>
      </c>
      <c r="E878" t="str">
        <f>IF(Orders!E878="","",Orders!E878)</f>
        <v/>
      </c>
      <c r="F878" t="str">
        <f t="shared" si="104"/>
        <v>Mantissa Gamwich</v>
      </c>
      <c r="G878" t="str">
        <f t="shared" si="105"/>
        <v>MantissaGamwich</v>
      </c>
      <c r="H878">
        <f>COUNTIFS(CALC_CUSTOMERS!F:F,CALC_ORDERS!G878)</f>
        <v>1</v>
      </c>
      <c r="I878" t="str">
        <f>INDEX(CALC_CUSTOMERS!D:D,MATCH(CALC_ORDERS!G878,CALC_CUSTOMERS!F:F,0))</f>
        <v>The Gray Bat Inn</v>
      </c>
      <c r="J878" t="str">
        <f>INDEX(CALC_CUSTOMERS!E:E,MATCH(CALC_ORDERS!G878,CALC_CUSTOMERS!F:F,0))</f>
        <v>TUCKBOROUGH</v>
      </c>
      <c r="K878">
        <f>INDEX(Beer!C:C,MATCH(CALC_ORDERS!C878,Beer!B:B,0))</f>
        <v>0.8</v>
      </c>
      <c r="L878">
        <f t="shared" si="106"/>
        <v>10.4</v>
      </c>
      <c r="M878">
        <f t="shared" si="107"/>
        <v>0</v>
      </c>
      <c r="N878">
        <f t="shared" si="108"/>
        <v>10.4</v>
      </c>
      <c r="O878">
        <f t="shared" si="109"/>
        <v>11</v>
      </c>
      <c r="P878" t="str">
        <f t="shared" si="110"/>
        <v>T4</v>
      </c>
      <c r="Q878" t="str">
        <f t="shared" si="111"/>
        <v>M11</v>
      </c>
    </row>
    <row r="879" spans="1:17" x14ac:dyDescent="0.25">
      <c r="A879" t="str">
        <f>IF(Orders!A879="","",Orders!A879)</f>
        <v>Mlle Ultrogotha Zaragamba</v>
      </c>
      <c r="B879" s="4">
        <f>IF(Orders!B879="","",Orders!B879)</f>
        <v>390387</v>
      </c>
      <c r="C879" t="str">
        <f>IF(Orders!C879="","",Orders!C879)</f>
        <v>Newcastle Brown Ale</v>
      </c>
      <c r="D879">
        <f>IF(Orders!D879="","",Orders!D879)</f>
        <v>11</v>
      </c>
      <c r="E879" t="str">
        <f>IF(Orders!E879="","",Orders!E879)</f>
        <v/>
      </c>
      <c r="F879" t="str">
        <f t="shared" si="104"/>
        <v>Ultrogotha Zaragamba</v>
      </c>
      <c r="G879" t="str">
        <f t="shared" si="105"/>
        <v>UltrogothaZaragamba</v>
      </c>
      <c r="H879">
        <f>COUNTIFS(CALC_CUSTOMERS!F:F,CALC_ORDERS!G879)</f>
        <v>1</v>
      </c>
      <c r="I879" t="str">
        <f>INDEX(CALC_CUSTOMERS!D:D,MATCH(CALC_ORDERS!G879,CALC_CUSTOMERS!F:F,0))</f>
        <v>The Godly Albatross Bar</v>
      </c>
      <c r="J879" t="str">
        <f>INDEX(CALC_CUSTOMERS!E:E,MATCH(CALC_ORDERS!G879,CALC_CUSTOMERS!F:F,0))</f>
        <v>TUCKBOROUGH</v>
      </c>
      <c r="K879">
        <f>INDEX(Beer!C:C,MATCH(CALC_ORDERS!C879,Beer!B:B,0))</f>
        <v>1</v>
      </c>
      <c r="L879">
        <f t="shared" si="106"/>
        <v>11</v>
      </c>
      <c r="M879">
        <f t="shared" si="107"/>
        <v>0</v>
      </c>
      <c r="N879">
        <f t="shared" si="108"/>
        <v>11</v>
      </c>
      <c r="O879">
        <f t="shared" si="109"/>
        <v>11</v>
      </c>
      <c r="P879" t="str">
        <f t="shared" si="110"/>
        <v>T4</v>
      </c>
      <c r="Q879" t="str">
        <f t="shared" si="111"/>
        <v>M11</v>
      </c>
    </row>
    <row r="880" spans="1:17" x14ac:dyDescent="0.25">
      <c r="A880" t="str">
        <f>IF(Orders!A880="","",Orders!A880)</f>
        <v>Mlle Ermentrudis Chubb</v>
      </c>
      <c r="B880" s="4">
        <f>IF(Orders!B880="","",Orders!B880)</f>
        <v>390387</v>
      </c>
      <c r="C880" t="str">
        <f>IF(Orders!C880="","",Orders!C880)</f>
        <v>Boddingtons Bitter</v>
      </c>
      <c r="D880">
        <f>IF(Orders!D880="","",Orders!D880)</f>
        <v>5</v>
      </c>
      <c r="E880" t="str">
        <f>IF(Orders!E880="","",Orders!E880)</f>
        <v/>
      </c>
      <c r="F880" t="str">
        <f t="shared" si="104"/>
        <v>Ermentrudis Chubb</v>
      </c>
      <c r="G880" t="str">
        <f t="shared" si="105"/>
        <v>ErmentrudisChubb</v>
      </c>
      <c r="H880">
        <f>COUNTIFS(CALC_CUSTOMERS!F:F,CALC_ORDERS!G880)</f>
        <v>1</v>
      </c>
      <c r="I880" t="str">
        <f>INDEX(CALC_CUSTOMERS!D:D,MATCH(CALC_ORDERS!G880,CALC_CUSTOMERS!F:F,0))</f>
        <v>The Sour Lobster Pub</v>
      </c>
      <c r="J880" t="str">
        <f>INDEX(CALC_CUSTOMERS!E:E,MATCH(CALC_ORDERS!G880,CALC_CUSTOMERS!F:F,0))</f>
        <v>BREE</v>
      </c>
      <c r="K880">
        <f>INDEX(Beer!C:C,MATCH(CALC_ORDERS!C880,Beer!B:B,0))</f>
        <v>0.8</v>
      </c>
      <c r="L880">
        <f t="shared" si="106"/>
        <v>4</v>
      </c>
      <c r="M880">
        <f t="shared" si="107"/>
        <v>0</v>
      </c>
      <c r="N880">
        <f t="shared" si="108"/>
        <v>4</v>
      </c>
      <c r="O880">
        <f t="shared" si="109"/>
        <v>11</v>
      </c>
      <c r="P880" t="str">
        <f t="shared" si="110"/>
        <v>T4</v>
      </c>
      <c r="Q880" t="str">
        <f t="shared" si="111"/>
        <v>M11</v>
      </c>
    </row>
    <row r="881" spans="1:17" x14ac:dyDescent="0.25">
      <c r="A881" t="str">
        <f>IF(Orders!A881="","",Orders!A881)</f>
        <v>Mme Katherine Goodbody</v>
      </c>
      <c r="B881" s="4">
        <f>IF(Orders!B881="","",Orders!B881)</f>
        <v>390387</v>
      </c>
      <c r="C881" t="str">
        <f>IF(Orders!C881="","",Orders!C881)</f>
        <v>Newcastle Brown Ale</v>
      </c>
      <c r="D881">
        <f>IF(Orders!D881="","",Orders!D881)</f>
        <v>19</v>
      </c>
      <c r="E881" t="str">
        <f>IF(Orders!E881="","",Orders!E881)</f>
        <v/>
      </c>
      <c r="F881" t="str">
        <f t="shared" si="104"/>
        <v>Katherine Goodbody</v>
      </c>
      <c r="G881" t="str">
        <f t="shared" si="105"/>
        <v>KatherineGoodbody</v>
      </c>
      <c r="H881">
        <f>COUNTIFS(CALC_CUSTOMERS!F:F,CALC_ORDERS!G881)</f>
        <v>1</v>
      </c>
      <c r="I881" t="str">
        <f>INDEX(CALC_CUSTOMERS!D:D,MATCH(CALC_ORDERS!G881,CALC_CUSTOMERS!F:F,0))</f>
        <v>The Absent Scream Tavern</v>
      </c>
      <c r="J881" t="str">
        <f>INDEX(CALC_CUSTOMERS!E:E,MATCH(CALC_ORDERS!G881,CALC_CUSTOMERS!F:F,0))</f>
        <v>HOBBITTON</v>
      </c>
      <c r="K881">
        <f>INDEX(Beer!C:C,MATCH(CALC_ORDERS!C881,Beer!B:B,0))</f>
        <v>1</v>
      </c>
      <c r="L881">
        <f t="shared" si="106"/>
        <v>19</v>
      </c>
      <c r="M881">
        <f t="shared" si="107"/>
        <v>0</v>
      </c>
      <c r="N881">
        <f t="shared" si="108"/>
        <v>19</v>
      </c>
      <c r="O881">
        <f t="shared" si="109"/>
        <v>11</v>
      </c>
      <c r="P881" t="str">
        <f t="shared" si="110"/>
        <v>T4</v>
      </c>
      <c r="Q881" t="str">
        <f t="shared" si="111"/>
        <v>M11</v>
      </c>
    </row>
    <row r="882" spans="1:17" x14ac:dyDescent="0.25">
      <c r="A882" t="str">
        <f>IF(Orders!A882="","",Orders!A882)</f>
        <v>Mlle Vulfegundis Thornburrow</v>
      </c>
      <c r="B882" s="4">
        <f>IF(Orders!B882="","",Orders!B882)</f>
        <v>390387</v>
      </c>
      <c r="C882" t="str">
        <f>IF(Orders!C882="","",Orders!C882)</f>
        <v>Draught Bass</v>
      </c>
      <c r="D882">
        <f>IF(Orders!D882="","",Orders!D882)</f>
        <v>12</v>
      </c>
      <c r="E882">
        <f>IF(Orders!E882="","",Orders!E882)</f>
        <v>0.06</v>
      </c>
      <c r="F882" t="str">
        <f t="shared" si="104"/>
        <v>Vulfegundis Thornburrow</v>
      </c>
      <c r="G882" t="str">
        <f t="shared" si="105"/>
        <v>VulfegundisThornburrow</v>
      </c>
      <c r="H882">
        <f>COUNTIFS(CALC_CUSTOMERS!F:F,CALC_ORDERS!G882)</f>
        <v>1</v>
      </c>
      <c r="I882" t="str">
        <f>INDEX(CALC_CUSTOMERS!D:D,MATCH(CALC_ORDERS!G882,CALC_CUSTOMERS!F:F,0))</f>
        <v>The Painful Lavender Tavern</v>
      </c>
      <c r="J882" t="str">
        <f>INDEX(CALC_CUSTOMERS!E:E,MATCH(CALC_ORDERS!G882,CALC_CUSTOMERS!F:F,0))</f>
        <v>LITTLE DELVING</v>
      </c>
      <c r="K882">
        <f>INDEX(Beer!C:C,MATCH(CALC_ORDERS!C882,Beer!B:B,0))</f>
        <v>1.2</v>
      </c>
      <c r="L882">
        <f t="shared" si="106"/>
        <v>14.399999999999999</v>
      </c>
      <c r="M882">
        <f t="shared" si="107"/>
        <v>0.86399999999999988</v>
      </c>
      <c r="N882">
        <f t="shared" si="108"/>
        <v>13.535999999999998</v>
      </c>
      <c r="O882">
        <f t="shared" si="109"/>
        <v>11</v>
      </c>
      <c r="P882" t="str">
        <f t="shared" si="110"/>
        <v>T4</v>
      </c>
      <c r="Q882" t="str">
        <f t="shared" si="111"/>
        <v>M11</v>
      </c>
    </row>
    <row r="883" spans="1:17" x14ac:dyDescent="0.25">
      <c r="A883" t="str">
        <f>IF(Orders!A883="","",Orders!A883)</f>
        <v>Mr Blutmund Riverhopper</v>
      </c>
      <c r="B883" s="4">
        <f>IF(Orders!B883="","",Orders!B883)</f>
        <v>390387</v>
      </c>
      <c r="C883" t="str">
        <f>IF(Orders!C883="","",Orders!C883)</f>
        <v>Newcastle Brown Ale</v>
      </c>
      <c r="D883">
        <f>IF(Orders!D883="","",Orders!D883)</f>
        <v>9</v>
      </c>
      <c r="E883" t="str">
        <f>IF(Orders!E883="","",Orders!E883)</f>
        <v/>
      </c>
      <c r="F883" t="str">
        <f t="shared" si="104"/>
        <v>Blutmund Riverhopper</v>
      </c>
      <c r="G883" t="str">
        <f t="shared" si="105"/>
        <v>BlutmundRiverhopper</v>
      </c>
      <c r="H883">
        <f>COUNTIFS(CALC_CUSTOMERS!F:F,CALC_ORDERS!G883)</f>
        <v>1</v>
      </c>
      <c r="I883" t="str">
        <f>INDEX(CALC_CUSTOMERS!D:D,MATCH(CALC_ORDERS!G883,CALC_CUSTOMERS!F:F,0))</f>
        <v>The Cheap Drum</v>
      </c>
      <c r="J883" t="str">
        <f>INDEX(CALC_CUSTOMERS!E:E,MATCH(CALC_ORDERS!G883,CALC_CUSTOMERS!F:F,0))</f>
        <v>TUCKBOROUGH</v>
      </c>
      <c r="K883">
        <f>INDEX(Beer!C:C,MATCH(CALC_ORDERS!C883,Beer!B:B,0))</f>
        <v>1</v>
      </c>
      <c r="L883">
        <f t="shared" si="106"/>
        <v>9</v>
      </c>
      <c r="M883">
        <f t="shared" si="107"/>
        <v>0</v>
      </c>
      <c r="N883">
        <f t="shared" si="108"/>
        <v>9</v>
      </c>
      <c r="O883">
        <f t="shared" si="109"/>
        <v>11</v>
      </c>
      <c r="P883" t="str">
        <f t="shared" si="110"/>
        <v>T4</v>
      </c>
      <c r="Q883" t="str">
        <f t="shared" si="111"/>
        <v>M11</v>
      </c>
    </row>
    <row r="884" spans="1:17" x14ac:dyDescent="0.25">
      <c r="A884" t="str">
        <f>IF(Orders!A884="","",Orders!A884)</f>
        <v>Mlle Cheryl Knotwise</v>
      </c>
      <c r="B884" s="4">
        <f>IF(Orders!B884="","",Orders!B884)</f>
        <v>390387</v>
      </c>
      <c r="C884" t="str">
        <f>IF(Orders!C884="","",Orders!C884)</f>
        <v>Mackeson Stout</v>
      </c>
      <c r="D884">
        <f>IF(Orders!D884="","",Orders!D884)</f>
        <v>19</v>
      </c>
      <c r="E884" t="str">
        <f>IF(Orders!E884="","",Orders!E884)</f>
        <v/>
      </c>
      <c r="F884" t="str">
        <f t="shared" si="104"/>
        <v>Cheryl Knotwise</v>
      </c>
      <c r="G884" t="str">
        <f t="shared" si="105"/>
        <v>CherylKnotwise</v>
      </c>
      <c r="H884">
        <f>COUNTIFS(CALC_CUSTOMERS!F:F,CALC_ORDERS!G884)</f>
        <v>1</v>
      </c>
      <c r="I884" t="str">
        <f>INDEX(CALC_CUSTOMERS!D:D,MATCH(CALC_ORDERS!G884,CALC_CUSTOMERS!F:F,0))</f>
        <v>The Excited Glass Tavern</v>
      </c>
      <c r="J884" t="str">
        <f>INDEX(CALC_CUSTOMERS!E:E,MATCH(CALC_ORDERS!G884,CALC_CUSTOMERS!F:F,0))</f>
        <v>BUCKLAND</v>
      </c>
      <c r="K884">
        <f>INDEX(Beer!C:C,MATCH(CALC_ORDERS!C884,Beer!B:B,0))</f>
        <v>1.5</v>
      </c>
      <c r="L884">
        <f t="shared" si="106"/>
        <v>28.5</v>
      </c>
      <c r="M884">
        <f t="shared" si="107"/>
        <v>0</v>
      </c>
      <c r="N884">
        <f t="shared" si="108"/>
        <v>28.5</v>
      </c>
      <c r="O884">
        <f t="shared" si="109"/>
        <v>11</v>
      </c>
      <c r="P884" t="str">
        <f t="shared" si="110"/>
        <v>T4</v>
      </c>
      <c r="Q884" t="str">
        <f t="shared" si="111"/>
        <v>M11</v>
      </c>
    </row>
    <row r="885" spans="1:17" x14ac:dyDescent="0.25">
      <c r="A885" t="str">
        <f>IF(Orders!A885="","",Orders!A885)</f>
        <v>Mlle Alexis Greenhand</v>
      </c>
      <c r="B885" s="4">
        <f>IF(Orders!B885="","",Orders!B885)</f>
        <v>390388</v>
      </c>
      <c r="C885" t="str">
        <f>IF(Orders!C885="","",Orders!C885)</f>
        <v>Mackeson Stout</v>
      </c>
      <c r="D885">
        <f>IF(Orders!D885="","",Orders!D885)</f>
        <v>4</v>
      </c>
      <c r="E885" t="str">
        <f>IF(Orders!E885="","",Orders!E885)</f>
        <v/>
      </c>
      <c r="F885" t="str">
        <f t="shared" si="104"/>
        <v>Alexis Greenhand</v>
      </c>
      <c r="G885" t="str">
        <f t="shared" si="105"/>
        <v>AlexisGreenhand</v>
      </c>
      <c r="H885">
        <f>COUNTIFS(CALC_CUSTOMERS!F:F,CALC_ORDERS!G885)</f>
        <v>1</v>
      </c>
      <c r="I885" t="str">
        <f>INDEX(CALC_CUSTOMERS!D:D,MATCH(CALC_ORDERS!G885,CALC_CUSTOMERS!F:F,0))</f>
        <v>The Melting Leg Inn</v>
      </c>
      <c r="J885" t="str">
        <f>INDEX(CALC_CUSTOMERS!E:E,MATCH(CALC_ORDERS!G885,CALC_CUSTOMERS!F:F,0))</f>
        <v>BRIDGEFIELDS</v>
      </c>
      <c r="K885">
        <f>INDEX(Beer!C:C,MATCH(CALC_ORDERS!C885,Beer!B:B,0))</f>
        <v>1.5</v>
      </c>
      <c r="L885">
        <f t="shared" si="106"/>
        <v>6</v>
      </c>
      <c r="M885">
        <f t="shared" si="107"/>
        <v>0</v>
      </c>
      <c r="N885">
        <f t="shared" si="108"/>
        <v>6</v>
      </c>
      <c r="O885">
        <f t="shared" si="109"/>
        <v>11</v>
      </c>
      <c r="P885" t="str">
        <f t="shared" si="110"/>
        <v>T4</v>
      </c>
      <c r="Q885" t="str">
        <f t="shared" si="111"/>
        <v>M11</v>
      </c>
    </row>
    <row r="886" spans="1:17" x14ac:dyDescent="0.25">
      <c r="A886" t="str">
        <f>IF(Orders!A886="","",Orders!A886)</f>
        <v>Mme Diamanda Took-Took</v>
      </c>
      <c r="B886" s="4">
        <f>IF(Orders!B886="","",Orders!B886)</f>
        <v>390388</v>
      </c>
      <c r="C886" t="str">
        <f>IF(Orders!C886="","",Orders!C886)</f>
        <v>Newcastle Brown Ale</v>
      </c>
      <c r="D886">
        <f>IF(Orders!D886="","",Orders!D886)</f>
        <v>8</v>
      </c>
      <c r="E886" t="str">
        <f>IF(Orders!E886="","",Orders!E886)</f>
        <v/>
      </c>
      <c r="F886" t="str">
        <f t="shared" si="104"/>
        <v>Diamanda Took-Took</v>
      </c>
      <c r="G886" t="str">
        <f t="shared" si="105"/>
        <v>DiamandaTookTook</v>
      </c>
      <c r="H886">
        <f>COUNTIFS(CALC_CUSTOMERS!F:F,CALC_ORDERS!G886)</f>
        <v>1</v>
      </c>
      <c r="I886" t="str">
        <f>INDEX(CALC_CUSTOMERS!D:D,MATCH(CALC_ORDERS!G886,CALC_CUSTOMERS!F:F,0))</f>
        <v>The Sad River Inn</v>
      </c>
      <c r="J886" t="str">
        <f>INDEX(CALC_CUSTOMERS!E:E,MATCH(CALC_ORDERS!G886,CALC_CUSTOMERS!F:F,0))</f>
        <v>THE MARISH</v>
      </c>
      <c r="K886">
        <f>INDEX(Beer!C:C,MATCH(CALC_ORDERS!C886,Beer!B:B,0))</f>
        <v>1</v>
      </c>
      <c r="L886">
        <f t="shared" si="106"/>
        <v>8</v>
      </c>
      <c r="M886">
        <f t="shared" si="107"/>
        <v>0</v>
      </c>
      <c r="N886">
        <f t="shared" si="108"/>
        <v>8</v>
      </c>
      <c r="O886">
        <f t="shared" si="109"/>
        <v>11</v>
      </c>
      <c r="P886" t="str">
        <f t="shared" si="110"/>
        <v>T4</v>
      </c>
      <c r="Q886" t="str">
        <f t="shared" si="111"/>
        <v>M11</v>
      </c>
    </row>
    <row r="887" spans="1:17" x14ac:dyDescent="0.25">
      <c r="A887" t="str">
        <f>IF(Orders!A887="","",Orders!A887)</f>
        <v>Mme Kelsey Leafwalker</v>
      </c>
      <c r="B887" s="4">
        <f>IF(Orders!B887="","",Orders!B887)</f>
        <v>390388</v>
      </c>
      <c r="C887" t="str">
        <f>IF(Orders!C887="","",Orders!C887)</f>
        <v>Foster's Lager</v>
      </c>
      <c r="D887">
        <f>IF(Orders!D887="","",Orders!D887)</f>
        <v>10</v>
      </c>
      <c r="E887" t="str">
        <f>IF(Orders!E887="","",Orders!E887)</f>
        <v/>
      </c>
      <c r="F887" t="str">
        <f t="shared" si="104"/>
        <v>Kelsey Leafwalker</v>
      </c>
      <c r="G887" t="str">
        <f t="shared" si="105"/>
        <v>KelseyLeafwalker</v>
      </c>
      <c r="H887">
        <f>COUNTIFS(CALC_CUSTOMERS!F:F,CALC_ORDERS!G887)</f>
        <v>1</v>
      </c>
      <c r="I887" t="str">
        <f>INDEX(CALC_CUSTOMERS!D:D,MATCH(CALC_ORDERS!G887,CALC_CUSTOMERS!F:F,0))</f>
        <v>The Aggressive Inn</v>
      </c>
      <c r="J887" t="str">
        <f>INDEX(CALC_CUSTOMERS!E:E,MATCH(CALC_ORDERS!G887,CALC_CUSTOMERS!F:F,0))</f>
        <v>BROKENBORINGS</v>
      </c>
      <c r="K887">
        <f>INDEX(Beer!C:C,MATCH(CALC_ORDERS!C887,Beer!B:B,0))</f>
        <v>0.7</v>
      </c>
      <c r="L887">
        <f t="shared" si="106"/>
        <v>7</v>
      </c>
      <c r="M887">
        <f t="shared" si="107"/>
        <v>0</v>
      </c>
      <c r="N887">
        <f t="shared" si="108"/>
        <v>7</v>
      </c>
      <c r="O887">
        <f t="shared" si="109"/>
        <v>11</v>
      </c>
      <c r="P887" t="str">
        <f t="shared" si="110"/>
        <v>T4</v>
      </c>
      <c r="Q887" t="str">
        <f t="shared" si="111"/>
        <v>M11</v>
      </c>
    </row>
    <row r="888" spans="1:17" x14ac:dyDescent="0.25">
      <c r="A888" t="str">
        <f>IF(Orders!A888="","",Orders!A888)</f>
        <v>Mr Hartnid Fallohide</v>
      </c>
      <c r="B888" s="4">
        <f>IF(Orders!B888="","",Orders!B888)</f>
        <v>390388</v>
      </c>
      <c r="C888" t="str">
        <f>IF(Orders!C888="","",Orders!C888)</f>
        <v>Mackeson Stout</v>
      </c>
      <c r="D888">
        <f>IF(Orders!D888="","",Orders!D888)</f>
        <v>20</v>
      </c>
      <c r="E888" t="str">
        <f>IF(Orders!E888="","",Orders!E888)</f>
        <v/>
      </c>
      <c r="F888" t="str">
        <f t="shared" si="104"/>
        <v>Hartnid Fallohide</v>
      </c>
      <c r="G888" t="str">
        <f t="shared" si="105"/>
        <v>HartnidFallohide</v>
      </c>
      <c r="H888">
        <f>COUNTIFS(CALC_CUSTOMERS!F:F,CALC_ORDERS!G888)</f>
        <v>1</v>
      </c>
      <c r="I888" t="str">
        <f>INDEX(CALC_CUSTOMERS!D:D,MATCH(CALC_ORDERS!G888,CALC_CUSTOMERS!F:F,0))</f>
        <v>The False Sheep</v>
      </c>
      <c r="J888" t="str">
        <f>INDEX(CALC_CUSTOMERS!E:E,MATCH(CALC_ORDERS!G888,CALC_CUSTOMERS!F:F,0))</f>
        <v>BROKENBORINGS</v>
      </c>
      <c r="K888">
        <f>INDEX(Beer!C:C,MATCH(CALC_ORDERS!C888,Beer!B:B,0))</f>
        <v>1.5</v>
      </c>
      <c r="L888">
        <f t="shared" si="106"/>
        <v>30</v>
      </c>
      <c r="M888">
        <f t="shared" si="107"/>
        <v>0</v>
      </c>
      <c r="N888">
        <f t="shared" si="108"/>
        <v>30</v>
      </c>
      <c r="O888">
        <f t="shared" si="109"/>
        <v>11</v>
      </c>
      <c r="P888" t="str">
        <f t="shared" si="110"/>
        <v>T4</v>
      </c>
      <c r="Q888" t="str">
        <f t="shared" si="111"/>
        <v>M11</v>
      </c>
    </row>
    <row r="889" spans="1:17" x14ac:dyDescent="0.25">
      <c r="A889" t="str">
        <f>IF(Orders!A889="","",Orders!A889)</f>
        <v>Mlle Gunza Silentfoot</v>
      </c>
      <c r="B889" s="4">
        <f>IF(Orders!B889="","",Orders!B889)</f>
        <v>390389</v>
      </c>
      <c r="C889" t="str">
        <f>IF(Orders!C889="","",Orders!C889)</f>
        <v>Tennent's Lager</v>
      </c>
      <c r="D889">
        <f>IF(Orders!D889="","",Orders!D889)</f>
        <v>2</v>
      </c>
      <c r="E889" t="str">
        <f>IF(Orders!E889="","",Orders!E889)</f>
        <v/>
      </c>
      <c r="F889" t="str">
        <f t="shared" si="104"/>
        <v>Gunza Silentfoot</v>
      </c>
      <c r="G889" t="str">
        <f t="shared" si="105"/>
        <v>GunzaSilentfoot</v>
      </c>
      <c r="H889">
        <f>COUNTIFS(CALC_CUSTOMERS!F:F,CALC_ORDERS!G889)</f>
        <v>1</v>
      </c>
      <c r="I889" t="str">
        <f>INDEX(CALC_CUSTOMERS!D:D,MATCH(CALC_ORDERS!G889,CALC_CUSTOMERS!F:F,0))</f>
        <v>The Whimsical Baker Inn</v>
      </c>
      <c r="J889" t="str">
        <f>INDEX(CALC_CUSTOMERS!E:E,MATCH(CALC_ORDERS!G889,CALC_CUSTOMERS!F:F,0))</f>
        <v>BROKENBORINGS</v>
      </c>
      <c r="K889">
        <f>INDEX(Beer!C:C,MATCH(CALC_ORDERS!C889,Beer!B:B,0))</f>
        <v>0.8</v>
      </c>
      <c r="L889">
        <f t="shared" si="106"/>
        <v>1.6</v>
      </c>
      <c r="M889">
        <f t="shared" si="107"/>
        <v>0</v>
      </c>
      <c r="N889">
        <f t="shared" si="108"/>
        <v>1.6</v>
      </c>
      <c r="O889">
        <f t="shared" si="109"/>
        <v>11</v>
      </c>
      <c r="P889" t="str">
        <f t="shared" si="110"/>
        <v>T4</v>
      </c>
      <c r="Q889" t="str">
        <f t="shared" si="111"/>
        <v>M11</v>
      </c>
    </row>
    <row r="890" spans="1:17" x14ac:dyDescent="0.25">
      <c r="A890" t="str">
        <f>IF(Orders!A890="","",Orders!A890)</f>
        <v>Mr Lanfranc Stumbletoe</v>
      </c>
      <c r="B890" s="4">
        <f>IF(Orders!B890="","",Orders!B890)</f>
        <v>390389</v>
      </c>
      <c r="C890" t="str">
        <f>IF(Orders!C890="","",Orders!C890)</f>
        <v>Draught Bass</v>
      </c>
      <c r="D890">
        <f>IF(Orders!D890="","",Orders!D890)</f>
        <v>16</v>
      </c>
      <c r="E890">
        <f>IF(Orders!E890="","",Orders!E890)</f>
        <v>0.06</v>
      </c>
      <c r="F890" t="str">
        <f t="shared" si="104"/>
        <v>Lanfranc Stumbletoe</v>
      </c>
      <c r="G890" t="str">
        <f t="shared" si="105"/>
        <v>LanfrancStumbletoe</v>
      </c>
      <c r="H890">
        <f>COUNTIFS(CALC_CUSTOMERS!F:F,CALC_ORDERS!G890)</f>
        <v>1</v>
      </c>
      <c r="I890" t="str">
        <f>INDEX(CALC_CUSTOMERS!D:D,MATCH(CALC_ORDERS!G890,CALC_CUSTOMERS!F:F,0))</f>
        <v>The Marvelous Worker</v>
      </c>
      <c r="J890" t="str">
        <f>INDEX(CALC_CUSTOMERS!E:E,MATCH(CALC_ORDERS!G890,CALC_CUSTOMERS!F:F,0))</f>
        <v>TUCKBOROUGH</v>
      </c>
      <c r="K890">
        <f>INDEX(Beer!C:C,MATCH(CALC_ORDERS!C890,Beer!B:B,0))</f>
        <v>1.2</v>
      </c>
      <c r="L890">
        <f t="shared" si="106"/>
        <v>19.2</v>
      </c>
      <c r="M890">
        <f t="shared" si="107"/>
        <v>1.1519999999999999</v>
      </c>
      <c r="N890">
        <f t="shared" si="108"/>
        <v>18.047999999999998</v>
      </c>
      <c r="O890">
        <f t="shared" si="109"/>
        <v>11</v>
      </c>
      <c r="P890" t="str">
        <f t="shared" si="110"/>
        <v>T4</v>
      </c>
      <c r="Q890" t="str">
        <f t="shared" si="111"/>
        <v>M11</v>
      </c>
    </row>
    <row r="891" spans="1:17" x14ac:dyDescent="0.25">
      <c r="A891" t="str">
        <f>IF(Orders!A891="","",Orders!A891)</f>
        <v>Mme Morgan Lothran</v>
      </c>
      <c r="B891" s="4">
        <f>IF(Orders!B891="","",Orders!B891)</f>
        <v>390389</v>
      </c>
      <c r="C891" t="str">
        <f>IF(Orders!C891="","",Orders!C891)</f>
        <v>Hofmeister Lager</v>
      </c>
      <c r="D891">
        <f>IF(Orders!D891="","",Orders!D891)</f>
        <v>8</v>
      </c>
      <c r="E891" t="str">
        <f>IF(Orders!E891="","",Orders!E891)</f>
        <v/>
      </c>
      <c r="F891" t="str">
        <f t="shared" si="104"/>
        <v>Morgan Lothran</v>
      </c>
      <c r="G891" t="str">
        <f t="shared" si="105"/>
        <v>MorganLothran</v>
      </c>
      <c r="H891">
        <f>COUNTIFS(CALC_CUSTOMERS!F:F,CALC_ORDERS!G891)</f>
        <v>1</v>
      </c>
      <c r="I891" t="str">
        <f>INDEX(CALC_CUSTOMERS!D:D,MATCH(CALC_ORDERS!G891,CALC_CUSTOMERS!F:F,0))</f>
        <v>The Obedient Peon Tavern</v>
      </c>
      <c r="J891" t="str">
        <f>INDEX(CALC_CUSTOMERS!E:E,MATCH(CALC_ORDERS!G891,CALC_CUSTOMERS!F:F,0))</f>
        <v>BRIDGEFIELDS</v>
      </c>
      <c r="K891">
        <f>INDEX(Beer!C:C,MATCH(CALC_ORDERS!C891,Beer!B:B,0))</f>
        <v>1</v>
      </c>
      <c r="L891">
        <f t="shared" si="106"/>
        <v>8</v>
      </c>
      <c r="M891">
        <f t="shared" si="107"/>
        <v>0</v>
      </c>
      <c r="N891">
        <f t="shared" si="108"/>
        <v>8</v>
      </c>
      <c r="O891">
        <f t="shared" si="109"/>
        <v>11</v>
      </c>
      <c r="P891" t="str">
        <f t="shared" si="110"/>
        <v>T4</v>
      </c>
      <c r="Q891" t="str">
        <f t="shared" si="111"/>
        <v>M11</v>
      </c>
    </row>
    <row r="892" spans="1:17" x14ac:dyDescent="0.25">
      <c r="A892" t="str">
        <f>IF(Orders!A892="","",Orders!A892)</f>
        <v>Mr Einhard Tinyfoot</v>
      </c>
      <c r="B892" s="4">
        <f>IF(Orders!B892="","",Orders!B892)</f>
        <v>390390</v>
      </c>
      <c r="C892" t="str">
        <f>IF(Orders!C892="","",Orders!C892)</f>
        <v>Draught Bass</v>
      </c>
      <c r="D892">
        <f>IF(Orders!D892="","",Orders!D892)</f>
        <v>8</v>
      </c>
      <c r="E892" t="str">
        <f>IF(Orders!E892="","",Orders!E892)</f>
        <v/>
      </c>
      <c r="F892" t="str">
        <f t="shared" si="104"/>
        <v>Einhard Tinyfoot</v>
      </c>
      <c r="G892" t="str">
        <f t="shared" si="105"/>
        <v>EinhardTinyfoot</v>
      </c>
      <c r="H892">
        <f>COUNTIFS(CALC_CUSTOMERS!F:F,CALC_ORDERS!G892)</f>
        <v>1</v>
      </c>
      <c r="I892" t="str">
        <f>INDEX(CALC_CUSTOMERS!D:D,MATCH(CALC_ORDERS!G892,CALC_CUSTOMERS!F:F,0))</f>
        <v>The Flashy Bells Bar</v>
      </c>
      <c r="J892" t="str">
        <f>INDEX(CALC_CUSTOMERS!E:E,MATCH(CALC_ORDERS!G892,CALC_CUSTOMERS!F:F,0))</f>
        <v>TUCKBOROUGH</v>
      </c>
      <c r="K892">
        <f>INDEX(Beer!C:C,MATCH(CALC_ORDERS!C892,Beer!B:B,0))</f>
        <v>1.2</v>
      </c>
      <c r="L892">
        <f t="shared" si="106"/>
        <v>9.6</v>
      </c>
      <c r="M892">
        <f t="shared" si="107"/>
        <v>0</v>
      </c>
      <c r="N892">
        <f t="shared" si="108"/>
        <v>9.6</v>
      </c>
      <c r="O892">
        <f t="shared" si="109"/>
        <v>11</v>
      </c>
      <c r="P892" t="str">
        <f t="shared" si="110"/>
        <v>T4</v>
      </c>
      <c r="Q892" t="str">
        <f t="shared" si="111"/>
        <v>M11</v>
      </c>
    </row>
    <row r="893" spans="1:17" x14ac:dyDescent="0.25">
      <c r="A893" t="str">
        <f>IF(Orders!A893="","",Orders!A893)</f>
        <v>Mr Lanfranc Stumbletoe</v>
      </c>
      <c r="B893" s="4">
        <f>IF(Orders!B893="","",Orders!B893)</f>
        <v>390390</v>
      </c>
      <c r="C893" t="str">
        <f>IF(Orders!C893="","",Orders!C893)</f>
        <v>Draught Bass</v>
      </c>
      <c r="D893">
        <f>IF(Orders!D893="","",Orders!D893)</f>
        <v>9</v>
      </c>
      <c r="E893" t="str">
        <f>IF(Orders!E893="","",Orders!E893)</f>
        <v/>
      </c>
      <c r="F893" t="str">
        <f t="shared" si="104"/>
        <v>Lanfranc Stumbletoe</v>
      </c>
      <c r="G893" t="str">
        <f t="shared" si="105"/>
        <v>LanfrancStumbletoe</v>
      </c>
      <c r="H893">
        <f>COUNTIFS(CALC_CUSTOMERS!F:F,CALC_ORDERS!G893)</f>
        <v>1</v>
      </c>
      <c r="I893" t="str">
        <f>INDEX(CALC_CUSTOMERS!D:D,MATCH(CALC_ORDERS!G893,CALC_CUSTOMERS!F:F,0))</f>
        <v>The Marvelous Worker</v>
      </c>
      <c r="J893" t="str">
        <f>INDEX(CALC_CUSTOMERS!E:E,MATCH(CALC_ORDERS!G893,CALC_CUSTOMERS!F:F,0))</f>
        <v>TUCKBOROUGH</v>
      </c>
      <c r="K893">
        <f>INDEX(Beer!C:C,MATCH(CALC_ORDERS!C893,Beer!B:B,0))</f>
        <v>1.2</v>
      </c>
      <c r="L893">
        <f t="shared" si="106"/>
        <v>10.799999999999999</v>
      </c>
      <c r="M893">
        <f t="shared" si="107"/>
        <v>0</v>
      </c>
      <c r="N893">
        <f t="shared" si="108"/>
        <v>10.799999999999999</v>
      </c>
      <c r="O893">
        <f t="shared" si="109"/>
        <v>11</v>
      </c>
      <c r="P893" t="str">
        <f t="shared" si="110"/>
        <v>T4</v>
      </c>
      <c r="Q893" t="str">
        <f t="shared" si="111"/>
        <v>M11</v>
      </c>
    </row>
    <row r="894" spans="1:17" x14ac:dyDescent="0.25">
      <c r="A894" t="str">
        <f>IF(Orders!A894="","",Orders!A894)</f>
        <v>Mlle Victoria Hopesinger</v>
      </c>
      <c r="B894" s="4">
        <f>IF(Orders!B894="","",Orders!B894)</f>
        <v>390391</v>
      </c>
      <c r="C894" t="str">
        <f>IF(Orders!C894="","",Orders!C894)</f>
        <v>Mackeson Stout</v>
      </c>
      <c r="D894">
        <f>IF(Orders!D894="","",Orders!D894)</f>
        <v>2</v>
      </c>
      <c r="E894" t="str">
        <f>IF(Orders!E894="","",Orders!E894)</f>
        <v/>
      </c>
      <c r="F894" t="str">
        <f t="shared" si="104"/>
        <v>Victoria Hopesinger</v>
      </c>
      <c r="G894" t="str">
        <f t="shared" si="105"/>
        <v>VictoriaHopesinger</v>
      </c>
      <c r="H894">
        <f>COUNTIFS(CALC_CUSTOMERS!F:F,CALC_ORDERS!G894)</f>
        <v>1</v>
      </c>
      <c r="I894" t="str">
        <f>INDEX(CALC_CUSTOMERS!D:D,MATCH(CALC_ORDERS!G894,CALC_CUSTOMERS!F:F,0))</f>
        <v>The Messy Skunk</v>
      </c>
      <c r="J894" t="str">
        <f>INDEX(CALC_CUSTOMERS!E:E,MATCH(CALC_ORDERS!G894,CALC_CUSTOMERS!F:F,0))</f>
        <v>STOCK</v>
      </c>
      <c r="K894">
        <f>INDEX(Beer!C:C,MATCH(CALC_ORDERS!C894,Beer!B:B,0))</f>
        <v>1.5</v>
      </c>
      <c r="L894">
        <f t="shared" si="106"/>
        <v>3</v>
      </c>
      <c r="M894">
        <f t="shared" si="107"/>
        <v>0</v>
      </c>
      <c r="N894">
        <f t="shared" si="108"/>
        <v>3</v>
      </c>
      <c r="O894">
        <f t="shared" si="109"/>
        <v>11</v>
      </c>
      <c r="P894" t="str">
        <f t="shared" si="110"/>
        <v>T4</v>
      </c>
      <c r="Q894" t="str">
        <f t="shared" si="111"/>
        <v>M11</v>
      </c>
    </row>
    <row r="895" spans="1:17" x14ac:dyDescent="0.25">
      <c r="A895" t="str">
        <f>IF(Orders!A895="","",Orders!A895)</f>
        <v>Mme Ginelle Tunnelly</v>
      </c>
      <c r="B895" s="4">
        <f>IF(Orders!B895="","",Orders!B895)</f>
        <v>390391</v>
      </c>
      <c r="C895" t="str">
        <f>IF(Orders!C895="","",Orders!C895)</f>
        <v>Tennent's Super</v>
      </c>
      <c r="D895">
        <f>IF(Orders!D895="","",Orders!D895)</f>
        <v>3</v>
      </c>
      <c r="E895" t="str">
        <f>IF(Orders!E895="","",Orders!E895)</f>
        <v/>
      </c>
      <c r="F895" t="str">
        <f t="shared" si="104"/>
        <v>Ginelle Tunnelly</v>
      </c>
      <c r="G895" t="str">
        <f t="shared" si="105"/>
        <v>GinelleTunnelly</v>
      </c>
      <c r="H895">
        <f>COUNTIFS(CALC_CUSTOMERS!F:F,CALC_ORDERS!G895)</f>
        <v>1</v>
      </c>
      <c r="I895" t="str">
        <f>INDEX(CALC_CUSTOMERS!D:D,MATCH(CALC_ORDERS!G895,CALC_CUSTOMERS!F:F,0))</f>
        <v>The Even Branch</v>
      </c>
      <c r="J895" t="str">
        <f>INDEX(CALC_CUSTOMERS!E:E,MATCH(CALC_ORDERS!G895,CALC_CUSTOMERS!F:F,0))</f>
        <v>SHIRE HOMESTEADS</v>
      </c>
      <c r="K895">
        <f>INDEX(Beer!C:C,MATCH(CALC_ORDERS!C895,Beer!B:B,0))</f>
        <v>0.9</v>
      </c>
      <c r="L895">
        <f t="shared" si="106"/>
        <v>2.7</v>
      </c>
      <c r="M895">
        <f t="shared" si="107"/>
        <v>0</v>
      </c>
      <c r="N895">
        <f t="shared" si="108"/>
        <v>2.7</v>
      </c>
      <c r="O895">
        <f t="shared" si="109"/>
        <v>11</v>
      </c>
      <c r="P895" t="str">
        <f t="shared" si="110"/>
        <v>T4</v>
      </c>
      <c r="Q895" t="str">
        <f t="shared" si="111"/>
        <v>M11</v>
      </c>
    </row>
    <row r="896" spans="1:17" x14ac:dyDescent="0.25">
      <c r="A896" t="str">
        <f>IF(Orders!A896="","",Orders!A896)</f>
        <v>Mr Lambert Underburrow</v>
      </c>
      <c r="B896" s="4">
        <f>IF(Orders!B896="","",Orders!B896)</f>
        <v>390392</v>
      </c>
      <c r="C896" t="str">
        <f>IF(Orders!C896="","",Orders!C896)</f>
        <v>McEwan's</v>
      </c>
      <c r="D896">
        <f>IF(Orders!D896="","",Orders!D896)</f>
        <v>11</v>
      </c>
      <c r="E896" t="str">
        <f>IF(Orders!E896="","",Orders!E896)</f>
        <v/>
      </c>
      <c r="F896" t="str">
        <f t="shared" si="104"/>
        <v>Lambert Underburrow</v>
      </c>
      <c r="G896" t="str">
        <f t="shared" si="105"/>
        <v>LambertUnderburrow</v>
      </c>
      <c r="H896">
        <f>COUNTIFS(CALC_CUSTOMERS!F:F,CALC_ORDERS!G896)</f>
        <v>1</v>
      </c>
      <c r="I896" t="str">
        <f>INDEX(CALC_CUSTOMERS!D:D,MATCH(CALC_ORDERS!G896,CALC_CUSTOMERS!F:F,0))</f>
        <v>The Bumpy Battleaxe</v>
      </c>
      <c r="J896" t="str">
        <f>INDEX(CALC_CUSTOMERS!E:E,MATCH(CALC_ORDERS!G896,CALC_CUSTOMERS!F:F,0))</f>
        <v>BROKENBORINGS</v>
      </c>
      <c r="K896">
        <f>INDEX(Beer!C:C,MATCH(CALC_ORDERS!C896,Beer!B:B,0))</f>
        <v>1</v>
      </c>
      <c r="L896">
        <f t="shared" si="106"/>
        <v>11</v>
      </c>
      <c r="M896">
        <f t="shared" si="107"/>
        <v>0</v>
      </c>
      <c r="N896">
        <f t="shared" si="108"/>
        <v>11</v>
      </c>
      <c r="O896">
        <f t="shared" si="109"/>
        <v>11</v>
      </c>
      <c r="P896" t="str">
        <f t="shared" si="110"/>
        <v>T4</v>
      </c>
      <c r="Q896" t="str">
        <f t="shared" si="111"/>
        <v>M11</v>
      </c>
    </row>
    <row r="897" spans="1:17" x14ac:dyDescent="0.25">
      <c r="A897" t="str">
        <f>IF(Orders!A897="","",Orders!A897)</f>
        <v>Mme Robinia Oldbuck</v>
      </c>
      <c r="B897" s="4">
        <f>IF(Orders!B897="","",Orders!B897)</f>
        <v>390393</v>
      </c>
      <c r="C897" t="str">
        <f>IF(Orders!C897="","",Orders!C897)</f>
        <v>McEwan's</v>
      </c>
      <c r="D897">
        <f>IF(Orders!D897="","",Orders!D897)</f>
        <v>18</v>
      </c>
      <c r="E897" t="str">
        <f>IF(Orders!E897="","",Orders!E897)</f>
        <v/>
      </c>
      <c r="F897" t="str">
        <f t="shared" si="104"/>
        <v>Robinia Oldbuck</v>
      </c>
      <c r="G897" t="str">
        <f t="shared" si="105"/>
        <v>RobiniaOldbuck</v>
      </c>
      <c r="H897">
        <f>COUNTIFS(CALC_CUSTOMERS!F:F,CALC_ORDERS!G897)</f>
        <v>1</v>
      </c>
      <c r="I897" t="str">
        <f>INDEX(CALC_CUSTOMERS!D:D,MATCH(CALC_ORDERS!G897,CALC_CUSTOMERS!F:F,0))</f>
        <v>The Vulgar Clarinet Pub</v>
      </c>
      <c r="J897" t="str">
        <f>INDEX(CALC_CUSTOMERS!E:E,MATCH(CALC_ORDERS!G897,CALC_CUSTOMERS!F:F,0))</f>
        <v>TUCKBOROUGH</v>
      </c>
      <c r="K897">
        <f>INDEX(Beer!C:C,MATCH(CALC_ORDERS!C897,Beer!B:B,0))</f>
        <v>1</v>
      </c>
      <c r="L897">
        <f t="shared" si="106"/>
        <v>18</v>
      </c>
      <c r="M897">
        <f t="shared" si="107"/>
        <v>0</v>
      </c>
      <c r="N897">
        <f t="shared" si="108"/>
        <v>18</v>
      </c>
      <c r="O897">
        <f t="shared" si="109"/>
        <v>11</v>
      </c>
      <c r="P897" t="str">
        <f t="shared" si="110"/>
        <v>T4</v>
      </c>
      <c r="Q897" t="str">
        <f t="shared" si="111"/>
        <v>M11</v>
      </c>
    </row>
    <row r="898" spans="1:17" x14ac:dyDescent="0.25">
      <c r="A898" t="str">
        <f>IF(Orders!A898="","",Orders!A898)</f>
        <v>Mlle Amy Sandheaver</v>
      </c>
      <c r="B898" s="4">
        <f>IF(Orders!B898="","",Orders!B898)</f>
        <v>390394</v>
      </c>
      <c r="C898" t="str">
        <f>IF(Orders!C898="","",Orders!C898)</f>
        <v>Boddingtons Bitter</v>
      </c>
      <c r="D898">
        <f>IF(Orders!D898="","",Orders!D898)</f>
        <v>11</v>
      </c>
      <c r="E898" t="str">
        <f>IF(Orders!E898="","",Orders!E898)</f>
        <v/>
      </c>
      <c r="F898" t="str">
        <f t="shared" si="104"/>
        <v>Amy Sandheaver</v>
      </c>
      <c r="G898" t="str">
        <f t="shared" si="105"/>
        <v>AmySandheaver</v>
      </c>
      <c r="H898">
        <f>COUNTIFS(CALC_CUSTOMERS!F:F,CALC_ORDERS!G898)</f>
        <v>1</v>
      </c>
      <c r="I898" t="str">
        <f>INDEX(CALC_CUSTOMERS!D:D,MATCH(CALC_ORDERS!G898,CALC_CUSTOMERS!F:F,0))</f>
        <v>The Tiny Crows Bar</v>
      </c>
      <c r="J898" t="str">
        <f>INDEX(CALC_CUSTOMERS!E:E,MATCH(CALC_ORDERS!G898,CALC_CUSTOMERS!F:F,0))</f>
        <v>TUCKBOROUGH</v>
      </c>
      <c r="K898">
        <f>INDEX(Beer!C:C,MATCH(CALC_ORDERS!C898,Beer!B:B,0))</f>
        <v>0.8</v>
      </c>
      <c r="L898">
        <f t="shared" si="106"/>
        <v>8.8000000000000007</v>
      </c>
      <c r="M898">
        <f t="shared" si="107"/>
        <v>0</v>
      </c>
      <c r="N898">
        <f t="shared" si="108"/>
        <v>8.8000000000000007</v>
      </c>
      <c r="O898">
        <f t="shared" si="109"/>
        <v>11</v>
      </c>
      <c r="P898" t="str">
        <f t="shared" si="110"/>
        <v>T4</v>
      </c>
      <c r="Q898" t="str">
        <f t="shared" si="111"/>
        <v>M11</v>
      </c>
    </row>
    <row r="899" spans="1:17" x14ac:dyDescent="0.25">
      <c r="A899" t="str">
        <f>IF(Orders!A899="","",Orders!A899)</f>
        <v>Mme Alicia Brandybuck</v>
      </c>
      <c r="B899" s="4">
        <f>IF(Orders!B899="","",Orders!B899)</f>
        <v>390394</v>
      </c>
      <c r="C899" t="str">
        <f>IF(Orders!C899="","",Orders!C899)</f>
        <v>Old Speckled Hen</v>
      </c>
      <c r="D899">
        <f>IF(Orders!D899="","",Orders!D899)</f>
        <v>2</v>
      </c>
      <c r="E899" t="str">
        <f>IF(Orders!E899="","",Orders!E899)</f>
        <v/>
      </c>
      <c r="F899" t="str">
        <f t="shared" ref="F899:F962" si="112">IF(LEFT(A899,2)="Mr",MID(A899,4,LEN(A899)-3),
IF(LEFT(A899,3)="Mme",MID(A899,5,LEN(A899)-4),
IF(LEFT(A899,4)="Mlle",MID(A899,6,LEN(A899)-5),"")))</f>
        <v>Alicia Brandybuck</v>
      </c>
      <c r="G899" t="str">
        <f t="shared" ref="G899:G962" si="113">SUBSTITUTE(SUBSTITUTE(SUBSTITUTE(SUBSTITUTE(SUBSTITUTE(SUBSTITUTE(F899," ",""),"-",""),"é","e"),"ü","u"),"ï","i"),"è","e")</f>
        <v>AliciaBrandybuck</v>
      </c>
      <c r="H899">
        <f>COUNTIFS(CALC_CUSTOMERS!F:F,CALC_ORDERS!G899)</f>
        <v>1</v>
      </c>
      <c r="I899" t="str">
        <f>INDEX(CALC_CUSTOMERS!D:D,MATCH(CALC_ORDERS!G899,CALC_CUSTOMERS!F:F,0))</f>
        <v>The Peaceful Hamsters</v>
      </c>
      <c r="J899" t="str">
        <f>INDEX(CALC_CUSTOMERS!E:E,MATCH(CALC_ORDERS!G899,CALC_CUSTOMERS!F:F,0))</f>
        <v>THE MARISH</v>
      </c>
      <c r="K899">
        <f>INDEX(Beer!C:C,MATCH(CALC_ORDERS!C899,Beer!B:B,0))</f>
        <v>1.1000000000000001</v>
      </c>
      <c r="L899">
        <f t="shared" ref="L899:L962" si="114">K899*D899</f>
        <v>2.2000000000000002</v>
      </c>
      <c r="M899">
        <f t="shared" ref="M899:M962" si="115">IF(E899="",0,E899*L899)</f>
        <v>0</v>
      </c>
      <c r="N899">
        <f t="shared" ref="N899:N962" si="116">L899-M899</f>
        <v>2.2000000000000002</v>
      </c>
      <c r="O899">
        <f t="shared" ref="O899:O962" si="117">MONTH(B899)</f>
        <v>11</v>
      </c>
      <c r="P899" t="str">
        <f t="shared" ref="P899:P962" si="118">IF(AND(O899&gt;0,O899&lt;4),"T1",
IF(AND(O899&gt;3,O899&lt;7),"T2",
IF(AND(O899&gt;6,O899&lt;10),"T3",
IF(AND(O899&gt;9,O899&lt;13),"T4","erreur"))))</f>
        <v>T4</v>
      </c>
      <c r="Q899" t="str">
        <f t="shared" ref="Q899:Q962" si="119">"M"&amp;O899</f>
        <v>M11</v>
      </c>
    </row>
    <row r="900" spans="1:17" x14ac:dyDescent="0.25">
      <c r="A900" t="str">
        <f>IF(Orders!A900="","",Orders!A900)</f>
        <v>Mme Rotrud Gawkroger</v>
      </c>
      <c r="B900" s="4">
        <f>IF(Orders!B900="","",Orders!B900)</f>
        <v>390395</v>
      </c>
      <c r="C900" t="str">
        <f>IF(Orders!C900="","",Orders!C900)</f>
        <v>Draught Bass</v>
      </c>
      <c r="D900">
        <f>IF(Orders!D900="","",Orders!D900)</f>
        <v>10</v>
      </c>
      <c r="E900">
        <f>IF(Orders!E900="","",Orders!E900)</f>
        <v>0.06</v>
      </c>
      <c r="F900" t="str">
        <f t="shared" si="112"/>
        <v>Rotrud Gawkroger</v>
      </c>
      <c r="G900" t="str">
        <f t="shared" si="113"/>
        <v>RotrudGawkroger</v>
      </c>
      <c r="H900">
        <f>COUNTIFS(CALC_CUSTOMERS!F:F,CALC_ORDERS!G900)</f>
        <v>1</v>
      </c>
      <c r="I900" t="str">
        <f>INDEX(CALC_CUSTOMERS!D:D,MATCH(CALC_ORDERS!G900,CALC_CUSTOMERS!F:F,0))</f>
        <v>The Molten Hamster</v>
      </c>
      <c r="J900" t="str">
        <f>INDEX(CALC_CUSTOMERS!E:E,MATCH(CALC_ORDERS!G900,CALC_CUSTOMERS!F:F,0))</f>
        <v>BRIDGEFIELDS</v>
      </c>
      <c r="K900">
        <f>INDEX(Beer!C:C,MATCH(CALC_ORDERS!C900,Beer!B:B,0))</f>
        <v>1.2</v>
      </c>
      <c r="L900">
        <f t="shared" si="114"/>
        <v>12</v>
      </c>
      <c r="M900">
        <f t="shared" si="115"/>
        <v>0.72</v>
      </c>
      <c r="N900">
        <f t="shared" si="116"/>
        <v>11.28</v>
      </c>
      <c r="O900">
        <f t="shared" si="117"/>
        <v>11</v>
      </c>
      <c r="P900" t="str">
        <f t="shared" si="118"/>
        <v>T4</v>
      </c>
      <c r="Q900" t="str">
        <f t="shared" si="119"/>
        <v>M11</v>
      </c>
    </row>
    <row r="901" spans="1:17" x14ac:dyDescent="0.25">
      <c r="A901" t="str">
        <f>IF(Orders!A901="","",Orders!A901)</f>
        <v>Mr Ricbodo Brown</v>
      </c>
      <c r="B901" s="4">
        <f>IF(Orders!B901="","",Orders!B901)</f>
        <v>390395</v>
      </c>
      <c r="C901" t="str">
        <f>IF(Orders!C901="","",Orders!C901)</f>
        <v>Foster's Lager</v>
      </c>
      <c r="D901">
        <f>IF(Orders!D901="","",Orders!D901)</f>
        <v>2</v>
      </c>
      <c r="E901" t="str">
        <f>IF(Orders!E901="","",Orders!E901)</f>
        <v/>
      </c>
      <c r="F901" t="str">
        <f t="shared" si="112"/>
        <v>Ricbodo Brown</v>
      </c>
      <c r="G901" t="str">
        <f t="shared" si="113"/>
        <v>RicbodoBrown</v>
      </c>
      <c r="H901">
        <f>COUNTIFS(CALC_CUSTOMERS!F:F,CALC_ORDERS!G901)</f>
        <v>1</v>
      </c>
      <c r="I901" t="str">
        <f>INDEX(CALC_CUSTOMERS!D:D,MATCH(CALC_ORDERS!G901,CALC_CUSTOMERS!F:F,0))</f>
        <v>The Puny Beard</v>
      </c>
      <c r="J901" t="str">
        <f>INDEX(CALC_CUSTOMERS!E:E,MATCH(CALC_ORDERS!G901,CALC_CUSTOMERS!F:F,0))</f>
        <v>SHIRE HOMESTEADS</v>
      </c>
      <c r="K901">
        <f>INDEX(Beer!C:C,MATCH(CALC_ORDERS!C901,Beer!B:B,0))</f>
        <v>0.7</v>
      </c>
      <c r="L901">
        <f t="shared" si="114"/>
        <v>1.4</v>
      </c>
      <c r="M901">
        <f t="shared" si="115"/>
        <v>0</v>
      </c>
      <c r="N901">
        <f t="shared" si="116"/>
        <v>1.4</v>
      </c>
      <c r="O901">
        <f t="shared" si="117"/>
        <v>11</v>
      </c>
      <c r="P901" t="str">
        <f t="shared" si="118"/>
        <v>T4</v>
      </c>
      <c r="Q901" t="str">
        <f t="shared" si="119"/>
        <v>M11</v>
      </c>
    </row>
    <row r="902" spans="1:17" x14ac:dyDescent="0.25">
      <c r="A902" t="str">
        <f>IF(Orders!A902="","",Orders!A902)</f>
        <v>Mr Cheldric Brandybuck</v>
      </c>
      <c r="B902" s="4">
        <f>IF(Orders!B902="","",Orders!B902)</f>
        <v>390395</v>
      </c>
      <c r="C902" t="str">
        <f>IF(Orders!C902="","",Orders!C902)</f>
        <v>Boddingtons Bitter</v>
      </c>
      <c r="D902">
        <f>IF(Orders!D902="","",Orders!D902)</f>
        <v>2</v>
      </c>
      <c r="E902" t="str">
        <f>IF(Orders!E902="","",Orders!E902)</f>
        <v/>
      </c>
      <c r="F902" t="str">
        <f t="shared" si="112"/>
        <v>Cheldric Brandybuck</v>
      </c>
      <c r="G902" t="str">
        <f t="shared" si="113"/>
        <v>CheldricBrandybuck</v>
      </c>
      <c r="H902">
        <f>COUNTIFS(CALC_CUSTOMERS!F:F,CALC_ORDERS!G902)</f>
        <v>1</v>
      </c>
      <c r="I902" t="str">
        <f>INDEX(CALC_CUSTOMERS!D:D,MATCH(CALC_ORDERS!G902,CALC_CUSTOMERS!F:F,0))</f>
        <v>The Scary Saxophone Bar</v>
      </c>
      <c r="J902" t="str">
        <f>INDEX(CALC_CUSTOMERS!E:E,MATCH(CALC_ORDERS!G902,CALC_CUSTOMERS!F:F,0))</f>
        <v>THE HILL</v>
      </c>
      <c r="K902">
        <f>INDEX(Beer!C:C,MATCH(CALC_ORDERS!C902,Beer!B:B,0))</f>
        <v>0.8</v>
      </c>
      <c r="L902">
        <f t="shared" si="114"/>
        <v>1.6</v>
      </c>
      <c r="M902">
        <f t="shared" si="115"/>
        <v>0</v>
      </c>
      <c r="N902">
        <f t="shared" si="116"/>
        <v>1.6</v>
      </c>
      <c r="O902">
        <f t="shared" si="117"/>
        <v>11</v>
      </c>
      <c r="P902" t="str">
        <f t="shared" si="118"/>
        <v>T4</v>
      </c>
      <c r="Q902" t="str">
        <f t="shared" si="119"/>
        <v>M11</v>
      </c>
    </row>
    <row r="903" spans="1:17" x14ac:dyDescent="0.25">
      <c r="A903" t="str">
        <f>IF(Orders!A903="","",Orders!A903)</f>
        <v>Mlle Gunza Silentfoot</v>
      </c>
      <c r="B903" s="4">
        <f>IF(Orders!B903="","",Orders!B903)</f>
        <v>390396</v>
      </c>
      <c r="C903" t="str">
        <f>IF(Orders!C903="","",Orders!C903)</f>
        <v>Boddingtons Bitter</v>
      </c>
      <c r="D903">
        <f>IF(Orders!D903="","",Orders!D903)</f>
        <v>5</v>
      </c>
      <c r="E903" t="str">
        <f>IF(Orders!E903="","",Orders!E903)</f>
        <v/>
      </c>
      <c r="F903" t="str">
        <f t="shared" si="112"/>
        <v>Gunza Silentfoot</v>
      </c>
      <c r="G903" t="str">
        <f t="shared" si="113"/>
        <v>GunzaSilentfoot</v>
      </c>
      <c r="H903">
        <f>COUNTIFS(CALC_CUSTOMERS!F:F,CALC_ORDERS!G903)</f>
        <v>1</v>
      </c>
      <c r="I903" t="str">
        <f>INDEX(CALC_CUSTOMERS!D:D,MATCH(CALC_ORDERS!G903,CALC_CUSTOMERS!F:F,0))</f>
        <v>The Whimsical Baker Inn</v>
      </c>
      <c r="J903" t="str">
        <f>INDEX(CALC_CUSTOMERS!E:E,MATCH(CALC_ORDERS!G903,CALC_CUSTOMERS!F:F,0))</f>
        <v>BROKENBORINGS</v>
      </c>
      <c r="K903">
        <f>INDEX(Beer!C:C,MATCH(CALC_ORDERS!C903,Beer!B:B,0))</f>
        <v>0.8</v>
      </c>
      <c r="L903">
        <f t="shared" si="114"/>
        <v>4</v>
      </c>
      <c r="M903">
        <f t="shared" si="115"/>
        <v>0</v>
      </c>
      <c r="N903">
        <f t="shared" si="116"/>
        <v>4</v>
      </c>
      <c r="O903">
        <f t="shared" si="117"/>
        <v>11</v>
      </c>
      <c r="P903" t="str">
        <f t="shared" si="118"/>
        <v>T4</v>
      </c>
      <c r="Q903" t="str">
        <f t="shared" si="119"/>
        <v>M11</v>
      </c>
    </row>
    <row r="904" spans="1:17" x14ac:dyDescent="0.25">
      <c r="A904" t="str">
        <f>IF(Orders!A904="","",Orders!A904)</f>
        <v>Mme May Hairyfoot</v>
      </c>
      <c r="B904" s="4">
        <f>IF(Orders!B904="","",Orders!B904)</f>
        <v>390397</v>
      </c>
      <c r="C904" t="str">
        <f>IF(Orders!C904="","",Orders!C904)</f>
        <v>Hofmeister Lager</v>
      </c>
      <c r="D904">
        <f>IF(Orders!D904="","",Orders!D904)</f>
        <v>13</v>
      </c>
      <c r="E904" t="str">
        <f>IF(Orders!E904="","",Orders!E904)</f>
        <v/>
      </c>
      <c r="F904" t="str">
        <f t="shared" si="112"/>
        <v>May Hairyfoot</v>
      </c>
      <c r="G904" t="str">
        <f t="shared" si="113"/>
        <v>MayHairyfoot</v>
      </c>
      <c r="H904">
        <f>COUNTIFS(CALC_CUSTOMERS!F:F,CALC_ORDERS!G904)</f>
        <v>1</v>
      </c>
      <c r="I904" t="str">
        <f>INDEX(CALC_CUSTOMERS!D:D,MATCH(CALC_ORDERS!G904,CALC_CUSTOMERS!F:F,0))</f>
        <v>The Yellow Spider Bar</v>
      </c>
      <c r="J904" t="str">
        <f>INDEX(CALC_CUSTOMERS!E:E,MATCH(CALC_ORDERS!G904,CALC_CUSTOMERS!F:F,0))</f>
        <v>STOCK</v>
      </c>
      <c r="K904">
        <f>INDEX(Beer!C:C,MATCH(CALC_ORDERS!C904,Beer!B:B,0))</f>
        <v>1</v>
      </c>
      <c r="L904">
        <f t="shared" si="114"/>
        <v>13</v>
      </c>
      <c r="M904">
        <f t="shared" si="115"/>
        <v>0</v>
      </c>
      <c r="N904">
        <f t="shared" si="116"/>
        <v>13</v>
      </c>
      <c r="O904">
        <f t="shared" si="117"/>
        <v>11</v>
      </c>
      <c r="P904" t="str">
        <f t="shared" si="118"/>
        <v>T4</v>
      </c>
      <c r="Q904" t="str">
        <f t="shared" si="119"/>
        <v>M11</v>
      </c>
    </row>
    <row r="905" spans="1:17" x14ac:dyDescent="0.25">
      <c r="A905" t="str">
        <f>IF(Orders!A905="","",Orders!A905)</f>
        <v>Mme Delaney Whitfoot</v>
      </c>
      <c r="B905" s="4">
        <f>IF(Orders!B905="","",Orders!B905)</f>
        <v>390397</v>
      </c>
      <c r="C905" t="str">
        <f>IF(Orders!C905="","",Orders!C905)</f>
        <v>Draught Bass</v>
      </c>
      <c r="D905">
        <f>IF(Orders!D905="","",Orders!D905)</f>
        <v>2</v>
      </c>
      <c r="E905" t="str">
        <f>IF(Orders!E905="","",Orders!E905)</f>
        <v/>
      </c>
      <c r="F905" t="str">
        <f t="shared" si="112"/>
        <v>Delaney Whitfoot</v>
      </c>
      <c r="G905" t="str">
        <f t="shared" si="113"/>
        <v>DelaneyWhitfoot</v>
      </c>
      <c r="H905">
        <f>COUNTIFS(CALC_CUSTOMERS!F:F,CALC_ORDERS!G905)</f>
        <v>1</v>
      </c>
      <c r="I905" t="str">
        <f>INDEX(CALC_CUSTOMERS!D:D,MATCH(CALC_ORDERS!G905,CALC_CUSTOMERS!F:F,0))</f>
        <v>Ye Olde Bow Pub</v>
      </c>
      <c r="J905" t="str">
        <f>INDEX(CALC_CUSTOMERS!E:E,MATCH(CALC_ORDERS!G905,CALC_CUSTOMERS!F:F,0))</f>
        <v>GREENFIELDS</v>
      </c>
      <c r="K905">
        <f>INDEX(Beer!C:C,MATCH(CALC_ORDERS!C905,Beer!B:B,0))</f>
        <v>1.2</v>
      </c>
      <c r="L905">
        <f t="shared" si="114"/>
        <v>2.4</v>
      </c>
      <c r="M905">
        <f t="shared" si="115"/>
        <v>0</v>
      </c>
      <c r="N905">
        <f t="shared" si="116"/>
        <v>2.4</v>
      </c>
      <c r="O905">
        <f t="shared" si="117"/>
        <v>11</v>
      </c>
      <c r="P905" t="str">
        <f t="shared" si="118"/>
        <v>T4</v>
      </c>
      <c r="Q905" t="str">
        <f t="shared" si="119"/>
        <v>M11</v>
      </c>
    </row>
    <row r="906" spans="1:17" x14ac:dyDescent="0.25">
      <c r="A906" t="str">
        <f>IF(Orders!A906="","",Orders!A906)</f>
        <v>Mlle Amanda Oldbuck</v>
      </c>
      <c r="B906" s="4">
        <f>IF(Orders!B906="","",Orders!B906)</f>
        <v>390397</v>
      </c>
      <c r="C906" t="str">
        <f>IF(Orders!C906="","",Orders!C906)</f>
        <v>Foster's Lager</v>
      </c>
      <c r="D906">
        <f>IF(Orders!D906="","",Orders!D906)</f>
        <v>5</v>
      </c>
      <c r="E906" t="str">
        <f>IF(Orders!E906="","",Orders!E906)</f>
        <v/>
      </c>
      <c r="F906" t="str">
        <f t="shared" si="112"/>
        <v>Amanda Oldbuck</v>
      </c>
      <c r="G906" t="str">
        <f t="shared" si="113"/>
        <v>AmandaOldbuck</v>
      </c>
      <c r="H906">
        <f>COUNTIFS(CALC_CUSTOMERS!F:F,CALC_ORDERS!G906)</f>
        <v>1</v>
      </c>
      <c r="I906" t="str">
        <f>INDEX(CALC_CUSTOMERS!D:D,MATCH(CALC_ORDERS!G906,CALC_CUSTOMERS!F:F,0))</f>
        <v>The Impossible Tauren</v>
      </c>
      <c r="J906" t="str">
        <f>INDEX(CALC_CUSTOMERS!E:E,MATCH(CALC_ORDERS!G906,CALC_CUSTOMERS!F:F,0))</f>
        <v>SHIRE HOMESTEADS</v>
      </c>
      <c r="K906">
        <f>INDEX(Beer!C:C,MATCH(CALC_ORDERS!C906,Beer!B:B,0))</f>
        <v>0.7</v>
      </c>
      <c r="L906">
        <f t="shared" si="114"/>
        <v>3.5</v>
      </c>
      <c r="M906">
        <f t="shared" si="115"/>
        <v>0</v>
      </c>
      <c r="N906">
        <f t="shared" si="116"/>
        <v>3.5</v>
      </c>
      <c r="O906">
        <f t="shared" si="117"/>
        <v>11</v>
      </c>
      <c r="P906" t="str">
        <f t="shared" si="118"/>
        <v>T4</v>
      </c>
      <c r="Q906" t="str">
        <f t="shared" si="119"/>
        <v>M11</v>
      </c>
    </row>
    <row r="907" spans="1:17" x14ac:dyDescent="0.25">
      <c r="A907" t="str">
        <f>IF(Orders!A907="","",Orders!A907)</f>
        <v>Mr Wido Fairfoot</v>
      </c>
      <c r="B907" s="4">
        <f>IF(Orders!B907="","",Orders!B907)</f>
        <v>390397</v>
      </c>
      <c r="C907" t="str">
        <f>IF(Orders!C907="","",Orders!C907)</f>
        <v>Draught Bass</v>
      </c>
      <c r="D907">
        <f>IF(Orders!D907="","",Orders!D907)</f>
        <v>16</v>
      </c>
      <c r="E907">
        <f>IF(Orders!E907="","",Orders!E907)</f>
        <v>0.06</v>
      </c>
      <c r="F907" t="str">
        <f t="shared" si="112"/>
        <v>Wido Fairfoot</v>
      </c>
      <c r="G907" t="str">
        <f t="shared" si="113"/>
        <v>WidoFairfoot</v>
      </c>
      <c r="H907">
        <f>COUNTIFS(CALC_CUSTOMERS!F:F,CALC_ORDERS!G907)</f>
        <v>1</v>
      </c>
      <c r="I907" t="str">
        <f>INDEX(CALC_CUSTOMERS!D:D,MATCH(CALC_ORDERS!G907,CALC_CUSTOMERS!F:F,0))</f>
        <v>The Upset Cashew</v>
      </c>
      <c r="J907" t="str">
        <f>INDEX(CALC_CUSTOMERS!E:E,MATCH(CALC_ORDERS!G907,CALC_CUSTOMERS!F:F,0))</f>
        <v>TUCKBOROUGH</v>
      </c>
      <c r="K907">
        <f>INDEX(Beer!C:C,MATCH(CALC_ORDERS!C907,Beer!B:B,0))</f>
        <v>1.2</v>
      </c>
      <c r="L907">
        <f t="shared" si="114"/>
        <v>19.2</v>
      </c>
      <c r="M907">
        <f t="shared" si="115"/>
        <v>1.1519999999999999</v>
      </c>
      <c r="N907">
        <f t="shared" si="116"/>
        <v>18.047999999999998</v>
      </c>
      <c r="O907">
        <f t="shared" si="117"/>
        <v>11</v>
      </c>
      <c r="P907" t="str">
        <f t="shared" si="118"/>
        <v>T4</v>
      </c>
      <c r="Q907" t="str">
        <f t="shared" si="119"/>
        <v>M11</v>
      </c>
    </row>
    <row r="908" spans="1:17" x14ac:dyDescent="0.25">
      <c r="A908" t="str">
        <f>IF(Orders!A908="","",Orders!A908)</f>
        <v>Mr Rollo Fairfoot</v>
      </c>
      <c r="B908" s="4">
        <f>IF(Orders!B908="","",Orders!B908)</f>
        <v>390398</v>
      </c>
      <c r="C908" t="str">
        <f>IF(Orders!C908="","",Orders!C908)</f>
        <v>Tennent's Super</v>
      </c>
      <c r="D908">
        <f>IF(Orders!D908="","",Orders!D908)</f>
        <v>18</v>
      </c>
      <c r="E908" t="str">
        <f>IF(Orders!E908="","",Orders!E908)</f>
        <v/>
      </c>
      <c r="F908" t="str">
        <f t="shared" si="112"/>
        <v>Rollo Fairfoot</v>
      </c>
      <c r="G908" t="str">
        <f t="shared" si="113"/>
        <v>RolloFairfoot</v>
      </c>
      <c r="H908">
        <f>COUNTIFS(CALC_CUSTOMERS!F:F,CALC_ORDERS!G908)</f>
        <v>1</v>
      </c>
      <c r="I908" t="str">
        <f>INDEX(CALC_CUSTOMERS!D:D,MATCH(CALC_ORDERS!G908,CALC_CUSTOMERS!F:F,0))</f>
        <v>The Proud Crow Pub</v>
      </c>
      <c r="J908" t="str">
        <f>INDEX(CALC_CUSTOMERS!E:E,MATCH(CALC_ORDERS!G908,CALC_CUSTOMERS!F:F,0))</f>
        <v>STOCK</v>
      </c>
      <c r="K908">
        <f>INDEX(Beer!C:C,MATCH(CALC_ORDERS!C908,Beer!B:B,0))</f>
        <v>0.9</v>
      </c>
      <c r="L908">
        <f t="shared" si="114"/>
        <v>16.2</v>
      </c>
      <c r="M908">
        <f t="shared" si="115"/>
        <v>0</v>
      </c>
      <c r="N908">
        <f t="shared" si="116"/>
        <v>16.2</v>
      </c>
      <c r="O908">
        <f t="shared" si="117"/>
        <v>11</v>
      </c>
      <c r="P908" t="str">
        <f t="shared" si="118"/>
        <v>T4</v>
      </c>
      <c r="Q908" t="str">
        <f t="shared" si="119"/>
        <v>M11</v>
      </c>
    </row>
    <row r="909" spans="1:17" x14ac:dyDescent="0.25">
      <c r="A909" t="str">
        <f>IF(Orders!A909="","",Orders!A909)</f>
        <v>Mr Cheldric Brandybuck</v>
      </c>
      <c r="B909" s="4">
        <f>IF(Orders!B909="","",Orders!B909)</f>
        <v>390398</v>
      </c>
      <c r="C909" t="str">
        <f>IF(Orders!C909="","",Orders!C909)</f>
        <v>Old Speckled Hen</v>
      </c>
      <c r="D909">
        <f>IF(Orders!D909="","",Orders!D909)</f>
        <v>14</v>
      </c>
      <c r="E909" t="str">
        <f>IF(Orders!E909="","",Orders!E909)</f>
        <v/>
      </c>
      <c r="F909" t="str">
        <f t="shared" si="112"/>
        <v>Cheldric Brandybuck</v>
      </c>
      <c r="G909" t="str">
        <f t="shared" si="113"/>
        <v>CheldricBrandybuck</v>
      </c>
      <c r="H909">
        <f>COUNTIFS(CALC_CUSTOMERS!F:F,CALC_ORDERS!G909)</f>
        <v>1</v>
      </c>
      <c r="I909" t="str">
        <f>INDEX(CALC_CUSTOMERS!D:D,MATCH(CALC_ORDERS!G909,CALC_CUSTOMERS!F:F,0))</f>
        <v>The Scary Saxophone Bar</v>
      </c>
      <c r="J909" t="str">
        <f>INDEX(CALC_CUSTOMERS!E:E,MATCH(CALC_ORDERS!G909,CALC_CUSTOMERS!F:F,0))</f>
        <v>THE HILL</v>
      </c>
      <c r="K909">
        <f>INDEX(Beer!C:C,MATCH(CALC_ORDERS!C909,Beer!B:B,0))</f>
        <v>1.1000000000000001</v>
      </c>
      <c r="L909">
        <f t="shared" si="114"/>
        <v>15.400000000000002</v>
      </c>
      <c r="M909">
        <f t="shared" si="115"/>
        <v>0</v>
      </c>
      <c r="N909">
        <f t="shared" si="116"/>
        <v>15.400000000000002</v>
      </c>
      <c r="O909">
        <f t="shared" si="117"/>
        <v>11</v>
      </c>
      <c r="P909" t="str">
        <f t="shared" si="118"/>
        <v>T4</v>
      </c>
      <c r="Q909" t="str">
        <f t="shared" si="119"/>
        <v>M11</v>
      </c>
    </row>
    <row r="910" spans="1:17" x14ac:dyDescent="0.25">
      <c r="A910" t="str">
        <f>IF(Orders!A910="","",Orders!A910)</f>
        <v>Mr Bertulf Sackville</v>
      </c>
      <c r="B910" s="4">
        <f>IF(Orders!B910="","",Orders!B910)</f>
        <v>390398</v>
      </c>
      <c r="C910" t="str">
        <f>IF(Orders!C910="","",Orders!C910)</f>
        <v>Mackeson Stout</v>
      </c>
      <c r="D910">
        <f>IF(Orders!D910="","",Orders!D910)</f>
        <v>10</v>
      </c>
      <c r="E910" t="str">
        <f>IF(Orders!E910="","",Orders!E910)</f>
        <v/>
      </c>
      <c r="F910" t="str">
        <f t="shared" si="112"/>
        <v>Bertulf Sackville</v>
      </c>
      <c r="G910" t="str">
        <f t="shared" si="113"/>
        <v>BertulfSackville</v>
      </c>
      <c r="H910">
        <f>COUNTIFS(CALC_CUSTOMERS!F:F,CALC_ORDERS!G910)</f>
        <v>1</v>
      </c>
      <c r="I910" t="str">
        <f>INDEX(CALC_CUSTOMERS!D:D,MATCH(CALC_ORDERS!G910,CALC_CUSTOMERS!F:F,0))</f>
        <v>The Venomous Lady Inn</v>
      </c>
      <c r="J910" t="str">
        <f>INDEX(CALC_CUSTOMERS!E:E,MATCH(CALC_ORDERS!G910,CALC_CUSTOMERS!F:F,0))</f>
        <v>BUCKLAND</v>
      </c>
      <c r="K910">
        <f>INDEX(Beer!C:C,MATCH(CALC_ORDERS!C910,Beer!B:B,0))</f>
        <v>1.5</v>
      </c>
      <c r="L910">
        <f t="shared" si="114"/>
        <v>15</v>
      </c>
      <c r="M910">
        <f t="shared" si="115"/>
        <v>0</v>
      </c>
      <c r="N910">
        <f t="shared" si="116"/>
        <v>15</v>
      </c>
      <c r="O910">
        <f t="shared" si="117"/>
        <v>11</v>
      </c>
      <c r="P910" t="str">
        <f t="shared" si="118"/>
        <v>T4</v>
      </c>
      <c r="Q910" t="str">
        <f t="shared" si="119"/>
        <v>M11</v>
      </c>
    </row>
    <row r="911" spans="1:17" x14ac:dyDescent="0.25">
      <c r="A911" t="str">
        <f>IF(Orders!A911="","",Orders!A911)</f>
        <v>Mr Gerbert Lightfoot</v>
      </c>
      <c r="B911" s="4">
        <f>IF(Orders!B911="","",Orders!B911)</f>
        <v>390399</v>
      </c>
      <c r="C911" t="str">
        <f>IF(Orders!C911="","",Orders!C911)</f>
        <v>Boddingtons Bitter</v>
      </c>
      <c r="D911">
        <f>IF(Orders!D911="","",Orders!D911)</f>
        <v>8</v>
      </c>
      <c r="E911" t="str">
        <f>IF(Orders!E911="","",Orders!E911)</f>
        <v/>
      </c>
      <c r="F911" t="str">
        <f t="shared" si="112"/>
        <v>Gerbert Lightfoot</v>
      </c>
      <c r="G911" t="str">
        <f t="shared" si="113"/>
        <v>GerbertLightfoot</v>
      </c>
      <c r="H911">
        <f>COUNTIFS(CALC_CUSTOMERS!F:F,CALC_ORDERS!G911)</f>
        <v>1</v>
      </c>
      <c r="I911" t="str">
        <f>INDEX(CALC_CUSTOMERS!D:D,MATCH(CALC_ORDERS!G911,CALC_CUSTOMERS!F:F,0))</f>
        <v>The Well-Groomed Lion</v>
      </c>
      <c r="J911" t="str">
        <f>INDEX(CALC_CUSTOMERS!E:E,MATCH(CALC_ORDERS!G911,CALC_CUSTOMERS!F:F,0))</f>
        <v>GREENFIELDS</v>
      </c>
      <c r="K911">
        <f>INDEX(Beer!C:C,MATCH(CALC_ORDERS!C911,Beer!B:B,0))</f>
        <v>0.8</v>
      </c>
      <c r="L911">
        <f t="shared" si="114"/>
        <v>6.4</v>
      </c>
      <c r="M911">
        <f t="shared" si="115"/>
        <v>0</v>
      </c>
      <c r="N911">
        <f t="shared" si="116"/>
        <v>6.4</v>
      </c>
      <c r="O911">
        <f t="shared" si="117"/>
        <v>11</v>
      </c>
      <c r="P911" t="str">
        <f t="shared" si="118"/>
        <v>T4</v>
      </c>
      <c r="Q911" t="str">
        <f t="shared" si="119"/>
        <v>M11</v>
      </c>
    </row>
    <row r="912" spans="1:17" x14ac:dyDescent="0.25">
      <c r="A912" t="str">
        <f>IF(Orders!A912="","",Orders!A912)</f>
        <v>Mlle Andrea Banks</v>
      </c>
      <c r="B912" s="4">
        <f>IF(Orders!B912="","",Orders!B912)</f>
        <v>390399</v>
      </c>
      <c r="C912" t="str">
        <f>IF(Orders!C912="","",Orders!C912)</f>
        <v>Tennent's Super</v>
      </c>
      <c r="D912">
        <f>IF(Orders!D912="","",Orders!D912)</f>
        <v>9</v>
      </c>
      <c r="E912" t="str">
        <f>IF(Orders!E912="","",Orders!E912)</f>
        <v/>
      </c>
      <c r="F912" t="str">
        <f t="shared" si="112"/>
        <v>Andrea Banks</v>
      </c>
      <c r="G912" t="str">
        <f t="shared" si="113"/>
        <v>AndreaBanks</v>
      </c>
      <c r="H912">
        <f>COUNTIFS(CALC_CUSTOMERS!F:F,CALC_ORDERS!G912)</f>
        <v>1</v>
      </c>
      <c r="I912" t="str">
        <f>INDEX(CALC_CUSTOMERS!D:D,MATCH(CALC_ORDERS!G912,CALC_CUSTOMERS!F:F,0))</f>
        <v>The Singing Fox Pub</v>
      </c>
      <c r="J912" t="str">
        <f>INDEX(CALC_CUSTOMERS!E:E,MATCH(CALC_ORDERS!G912,CALC_CUSTOMERS!F:F,0))</f>
        <v>GREENFIELDS</v>
      </c>
      <c r="K912">
        <f>INDEX(Beer!C:C,MATCH(CALC_ORDERS!C912,Beer!B:B,0))</f>
        <v>0.9</v>
      </c>
      <c r="L912">
        <f t="shared" si="114"/>
        <v>8.1</v>
      </c>
      <c r="M912">
        <f t="shared" si="115"/>
        <v>0</v>
      </c>
      <c r="N912">
        <f t="shared" si="116"/>
        <v>8.1</v>
      </c>
      <c r="O912">
        <f t="shared" si="117"/>
        <v>11</v>
      </c>
      <c r="P912" t="str">
        <f t="shared" si="118"/>
        <v>T4</v>
      </c>
      <c r="Q912" t="str">
        <f t="shared" si="119"/>
        <v>M11</v>
      </c>
    </row>
    <row r="913" spans="1:17" x14ac:dyDescent="0.25">
      <c r="A913" t="str">
        <f>IF(Orders!A913="","",Orders!A913)</f>
        <v>Mlle Andrea Langham</v>
      </c>
      <c r="B913" s="4">
        <f>IF(Orders!B913="","",Orders!B913)</f>
        <v>390400</v>
      </c>
      <c r="C913" t="str">
        <f>IF(Orders!C913="","",Orders!C913)</f>
        <v>Foster's Lager</v>
      </c>
      <c r="D913">
        <f>IF(Orders!D913="","",Orders!D913)</f>
        <v>7</v>
      </c>
      <c r="E913" t="str">
        <f>IF(Orders!E913="","",Orders!E913)</f>
        <v/>
      </c>
      <c r="F913" t="str">
        <f t="shared" si="112"/>
        <v>Andrea Langham</v>
      </c>
      <c r="G913" t="str">
        <f t="shared" si="113"/>
        <v>AndreaLangham</v>
      </c>
      <c r="H913">
        <f>COUNTIFS(CALC_CUSTOMERS!F:F,CALC_ORDERS!G913)</f>
        <v>1</v>
      </c>
      <c r="I913" t="str">
        <f>INDEX(CALC_CUSTOMERS!D:D,MATCH(CALC_ORDERS!G913,CALC_CUSTOMERS!F:F,0))</f>
        <v>The Mature Panther Bar</v>
      </c>
      <c r="J913" t="str">
        <f>INDEX(CALC_CUSTOMERS!E:E,MATCH(CALC_ORDERS!G913,CALC_CUSTOMERS!F:F,0))</f>
        <v>GREENFIELDS</v>
      </c>
      <c r="K913">
        <f>INDEX(Beer!C:C,MATCH(CALC_ORDERS!C913,Beer!B:B,0))</f>
        <v>0.7</v>
      </c>
      <c r="L913">
        <f t="shared" si="114"/>
        <v>4.8999999999999995</v>
      </c>
      <c r="M913">
        <f t="shared" si="115"/>
        <v>0</v>
      </c>
      <c r="N913">
        <f t="shared" si="116"/>
        <v>4.8999999999999995</v>
      </c>
      <c r="O913">
        <f t="shared" si="117"/>
        <v>11</v>
      </c>
      <c r="P913" t="str">
        <f t="shared" si="118"/>
        <v>T4</v>
      </c>
      <c r="Q913" t="str">
        <f t="shared" si="119"/>
        <v>M11</v>
      </c>
    </row>
    <row r="914" spans="1:17" x14ac:dyDescent="0.25">
      <c r="A914" t="str">
        <f>IF(Orders!A914="","",Orders!A914)</f>
        <v>Mme Alyssa Boulderhill</v>
      </c>
      <c r="B914" s="4">
        <f>IF(Orders!B914="","",Orders!B914)</f>
        <v>390400</v>
      </c>
      <c r="C914" t="str">
        <f>IF(Orders!C914="","",Orders!C914)</f>
        <v>Newcastle Brown Ale</v>
      </c>
      <c r="D914">
        <f>IF(Orders!D914="","",Orders!D914)</f>
        <v>13</v>
      </c>
      <c r="E914" t="str">
        <f>IF(Orders!E914="","",Orders!E914)</f>
        <v/>
      </c>
      <c r="F914" t="str">
        <f t="shared" si="112"/>
        <v>Alyssa Boulderhill</v>
      </c>
      <c r="G914" t="str">
        <f t="shared" si="113"/>
        <v>AlyssaBoulderhill</v>
      </c>
      <c r="H914">
        <f>COUNTIFS(CALC_CUSTOMERS!F:F,CALC_ORDERS!G914)</f>
        <v>1</v>
      </c>
      <c r="I914" t="str">
        <f>INDEX(CALC_CUSTOMERS!D:D,MATCH(CALC_ORDERS!G914,CALC_CUSTOMERS!F:F,0))</f>
        <v>The Long Stick</v>
      </c>
      <c r="J914" t="str">
        <f>INDEX(CALC_CUSTOMERS!E:E,MATCH(CALC_ORDERS!G914,CALC_CUSTOMERS!F:F,0))</f>
        <v>STOCK</v>
      </c>
      <c r="K914">
        <f>INDEX(Beer!C:C,MATCH(CALC_ORDERS!C914,Beer!B:B,0))</f>
        <v>1</v>
      </c>
      <c r="L914">
        <f t="shared" si="114"/>
        <v>13</v>
      </c>
      <c r="M914">
        <f t="shared" si="115"/>
        <v>0</v>
      </c>
      <c r="N914">
        <f t="shared" si="116"/>
        <v>13</v>
      </c>
      <c r="O914">
        <f t="shared" si="117"/>
        <v>11</v>
      </c>
      <c r="P914" t="str">
        <f t="shared" si="118"/>
        <v>T4</v>
      </c>
      <c r="Q914" t="str">
        <f t="shared" si="119"/>
        <v>M11</v>
      </c>
    </row>
    <row r="915" spans="1:17" x14ac:dyDescent="0.25">
      <c r="A915" t="str">
        <f>IF(Orders!A915="","",Orders!A915)</f>
        <v>Mr Lambert Underburrow</v>
      </c>
      <c r="B915" s="4">
        <f>IF(Orders!B915="","",Orders!B915)</f>
        <v>390400</v>
      </c>
      <c r="C915" t="str">
        <f>IF(Orders!C915="","",Orders!C915)</f>
        <v>Hofmeister Lager</v>
      </c>
      <c r="D915">
        <f>IF(Orders!D915="","",Orders!D915)</f>
        <v>1</v>
      </c>
      <c r="E915" t="str">
        <f>IF(Orders!E915="","",Orders!E915)</f>
        <v/>
      </c>
      <c r="F915" t="str">
        <f t="shared" si="112"/>
        <v>Lambert Underburrow</v>
      </c>
      <c r="G915" t="str">
        <f t="shared" si="113"/>
        <v>LambertUnderburrow</v>
      </c>
      <c r="H915">
        <f>COUNTIFS(CALC_CUSTOMERS!F:F,CALC_ORDERS!G915)</f>
        <v>1</v>
      </c>
      <c r="I915" t="str">
        <f>INDEX(CALC_CUSTOMERS!D:D,MATCH(CALC_ORDERS!G915,CALC_CUSTOMERS!F:F,0))</f>
        <v>The Bumpy Battleaxe</v>
      </c>
      <c r="J915" t="str">
        <f>INDEX(CALC_CUSTOMERS!E:E,MATCH(CALC_ORDERS!G915,CALC_CUSTOMERS!F:F,0))</f>
        <v>BROKENBORINGS</v>
      </c>
      <c r="K915">
        <f>INDEX(Beer!C:C,MATCH(CALC_ORDERS!C915,Beer!B:B,0))</f>
        <v>1</v>
      </c>
      <c r="L915">
        <f t="shared" si="114"/>
        <v>1</v>
      </c>
      <c r="M915">
        <f t="shared" si="115"/>
        <v>0</v>
      </c>
      <c r="N915">
        <f t="shared" si="116"/>
        <v>1</v>
      </c>
      <c r="O915">
        <f t="shared" si="117"/>
        <v>11</v>
      </c>
      <c r="P915" t="str">
        <f t="shared" si="118"/>
        <v>T4</v>
      </c>
      <c r="Q915" t="str">
        <f t="shared" si="119"/>
        <v>M11</v>
      </c>
    </row>
    <row r="916" spans="1:17" x14ac:dyDescent="0.25">
      <c r="A916" t="str">
        <f>IF(Orders!A916="","",Orders!A916)</f>
        <v>Mr Magnéric Elvellon</v>
      </c>
      <c r="B916" s="4">
        <f>IF(Orders!B916="","",Orders!B916)</f>
        <v>390400</v>
      </c>
      <c r="C916" t="str">
        <f>IF(Orders!C916="","",Orders!C916)</f>
        <v>Tennent's Super</v>
      </c>
      <c r="D916">
        <f>IF(Orders!D916="","",Orders!D916)</f>
        <v>15</v>
      </c>
      <c r="E916" t="str">
        <f>IF(Orders!E916="","",Orders!E916)</f>
        <v/>
      </c>
      <c r="F916" t="str">
        <f t="shared" si="112"/>
        <v>Magnéric Elvellon</v>
      </c>
      <c r="G916" t="str">
        <f t="shared" si="113"/>
        <v>MagnericElvellon</v>
      </c>
      <c r="H916">
        <f>COUNTIFS(CALC_CUSTOMERS!F:F,CALC_ORDERS!G916)</f>
        <v>1</v>
      </c>
      <c r="I916" t="str">
        <f>INDEX(CALC_CUSTOMERS!D:D,MATCH(CALC_ORDERS!G916,CALC_CUSTOMERS!F:F,0))</f>
        <v>The Tired Hill</v>
      </c>
      <c r="J916" t="str">
        <f>INDEX(CALC_CUSTOMERS!E:E,MATCH(CALC_ORDERS!G916,CALC_CUSTOMERS!F:F,0))</f>
        <v>GREEN HILL COUNTRY</v>
      </c>
      <c r="K916">
        <f>INDEX(Beer!C:C,MATCH(CALC_ORDERS!C916,Beer!B:B,0))</f>
        <v>0.9</v>
      </c>
      <c r="L916">
        <f t="shared" si="114"/>
        <v>13.5</v>
      </c>
      <c r="M916">
        <f t="shared" si="115"/>
        <v>0</v>
      </c>
      <c r="N916">
        <f t="shared" si="116"/>
        <v>13.5</v>
      </c>
      <c r="O916">
        <f t="shared" si="117"/>
        <v>11</v>
      </c>
      <c r="P916" t="str">
        <f t="shared" si="118"/>
        <v>T4</v>
      </c>
      <c r="Q916" t="str">
        <f t="shared" si="119"/>
        <v>M11</v>
      </c>
    </row>
    <row r="917" spans="1:17" x14ac:dyDescent="0.25">
      <c r="A917" t="str">
        <f>IF(Orders!A917="","",Orders!A917)</f>
        <v>Mr Ouüs Fallohide</v>
      </c>
      <c r="B917" s="4">
        <f>IF(Orders!B917="","",Orders!B917)</f>
        <v>390403</v>
      </c>
      <c r="C917" t="str">
        <f>IF(Orders!C917="","",Orders!C917)</f>
        <v>Boddingtons Bitter</v>
      </c>
      <c r="D917">
        <f>IF(Orders!D917="","",Orders!D917)</f>
        <v>5</v>
      </c>
      <c r="E917" t="str">
        <f>IF(Orders!E917="","",Orders!E917)</f>
        <v/>
      </c>
      <c r="F917" t="str">
        <f t="shared" si="112"/>
        <v>Ouüs Fallohide</v>
      </c>
      <c r="G917" t="str">
        <f t="shared" si="113"/>
        <v>OuusFallohide</v>
      </c>
      <c r="H917">
        <f>COUNTIFS(CALC_CUSTOMERS!F:F,CALC_ORDERS!G917)</f>
        <v>1</v>
      </c>
      <c r="I917" t="str">
        <f>INDEX(CALC_CUSTOMERS!D:D,MATCH(CALC_ORDERS!G917,CALC_CUSTOMERS!F:F,0))</f>
        <v>The Tacky Troll</v>
      </c>
      <c r="J917" t="str">
        <f>INDEX(CALC_CUSTOMERS!E:E,MATCH(CALC_ORDERS!G917,CALC_CUSTOMERS!F:F,0))</f>
        <v>BRIDGEFIELDS</v>
      </c>
      <c r="K917">
        <f>INDEX(Beer!C:C,MATCH(CALC_ORDERS!C917,Beer!B:B,0))</f>
        <v>0.8</v>
      </c>
      <c r="L917">
        <f t="shared" si="114"/>
        <v>4</v>
      </c>
      <c r="M917">
        <f t="shared" si="115"/>
        <v>0</v>
      </c>
      <c r="N917">
        <f t="shared" si="116"/>
        <v>4</v>
      </c>
      <c r="O917">
        <f t="shared" si="117"/>
        <v>11</v>
      </c>
      <c r="P917" t="str">
        <f t="shared" si="118"/>
        <v>T4</v>
      </c>
      <c r="Q917" t="str">
        <f t="shared" si="119"/>
        <v>M11</v>
      </c>
    </row>
    <row r="918" spans="1:17" x14ac:dyDescent="0.25">
      <c r="A918" t="str">
        <f>IF(Orders!A918="","",Orders!A918)</f>
        <v>Mlle Fatima Tunnelly</v>
      </c>
      <c r="B918" s="4">
        <f>IF(Orders!B918="","",Orders!B918)</f>
        <v>390403</v>
      </c>
      <c r="C918" t="str">
        <f>IF(Orders!C918="","",Orders!C918)</f>
        <v>McEwan's</v>
      </c>
      <c r="D918">
        <f>IF(Orders!D918="","",Orders!D918)</f>
        <v>13</v>
      </c>
      <c r="E918" t="str">
        <f>IF(Orders!E918="","",Orders!E918)</f>
        <v/>
      </c>
      <c r="F918" t="str">
        <f t="shared" si="112"/>
        <v>Fatima Tunnelly</v>
      </c>
      <c r="G918" t="str">
        <f t="shared" si="113"/>
        <v>FatimaTunnelly</v>
      </c>
      <c r="H918">
        <f>COUNTIFS(CALC_CUSTOMERS!F:F,CALC_ORDERS!G918)</f>
        <v>1</v>
      </c>
      <c r="I918" t="str">
        <f>INDEX(CALC_CUSTOMERS!D:D,MATCH(CALC_ORDERS!G918,CALC_CUSTOMERS!F:F,0))</f>
        <v>The New Pelican Inn</v>
      </c>
      <c r="J918" t="str">
        <f>INDEX(CALC_CUSTOMERS!E:E,MATCH(CALC_ORDERS!G918,CALC_CUSTOMERS!F:F,0))</f>
        <v>TUCKBOROUGH</v>
      </c>
      <c r="K918">
        <f>INDEX(Beer!C:C,MATCH(CALC_ORDERS!C918,Beer!B:B,0))</f>
        <v>1</v>
      </c>
      <c r="L918">
        <f t="shared" si="114"/>
        <v>13</v>
      </c>
      <c r="M918">
        <f t="shared" si="115"/>
        <v>0</v>
      </c>
      <c r="N918">
        <f t="shared" si="116"/>
        <v>13</v>
      </c>
      <c r="O918">
        <f t="shared" si="117"/>
        <v>11</v>
      </c>
      <c r="P918" t="str">
        <f t="shared" si="118"/>
        <v>T4</v>
      </c>
      <c r="Q918" t="str">
        <f t="shared" si="119"/>
        <v>M11</v>
      </c>
    </row>
    <row r="919" spans="1:17" x14ac:dyDescent="0.25">
      <c r="A919" t="str">
        <f>IF(Orders!A919="","",Orders!A919)</f>
        <v>Mlle Mantissa Gamwich</v>
      </c>
      <c r="B919" s="4">
        <f>IF(Orders!B919="","",Orders!B919)</f>
        <v>390403</v>
      </c>
      <c r="C919" t="str">
        <f>IF(Orders!C919="","",Orders!C919)</f>
        <v>Tennent's Super</v>
      </c>
      <c r="D919">
        <f>IF(Orders!D919="","",Orders!D919)</f>
        <v>13</v>
      </c>
      <c r="E919" t="str">
        <f>IF(Orders!E919="","",Orders!E919)</f>
        <v/>
      </c>
      <c r="F919" t="str">
        <f t="shared" si="112"/>
        <v>Mantissa Gamwich</v>
      </c>
      <c r="G919" t="str">
        <f t="shared" si="113"/>
        <v>MantissaGamwich</v>
      </c>
      <c r="H919">
        <f>COUNTIFS(CALC_CUSTOMERS!F:F,CALC_ORDERS!G919)</f>
        <v>1</v>
      </c>
      <c r="I919" t="str">
        <f>INDEX(CALC_CUSTOMERS!D:D,MATCH(CALC_ORDERS!G919,CALC_CUSTOMERS!F:F,0))</f>
        <v>The Gray Bat Inn</v>
      </c>
      <c r="J919" t="str">
        <f>INDEX(CALC_CUSTOMERS!E:E,MATCH(CALC_ORDERS!G919,CALC_CUSTOMERS!F:F,0))</f>
        <v>TUCKBOROUGH</v>
      </c>
      <c r="K919">
        <f>INDEX(Beer!C:C,MATCH(CALC_ORDERS!C919,Beer!B:B,0))</f>
        <v>0.9</v>
      </c>
      <c r="L919">
        <f t="shared" si="114"/>
        <v>11.700000000000001</v>
      </c>
      <c r="M919">
        <f t="shared" si="115"/>
        <v>0</v>
      </c>
      <c r="N919">
        <f t="shared" si="116"/>
        <v>11.700000000000001</v>
      </c>
      <c r="O919">
        <f t="shared" si="117"/>
        <v>11</v>
      </c>
      <c r="P919" t="str">
        <f t="shared" si="118"/>
        <v>T4</v>
      </c>
      <c r="Q919" t="str">
        <f t="shared" si="119"/>
        <v>M11</v>
      </c>
    </row>
    <row r="920" spans="1:17" x14ac:dyDescent="0.25">
      <c r="A920" t="str">
        <f>IF(Orders!A920="","",Orders!A920)</f>
        <v>Mr Brice Grubb</v>
      </c>
      <c r="B920" s="4">
        <f>IF(Orders!B920="","",Orders!B920)</f>
        <v>390403</v>
      </c>
      <c r="C920" t="str">
        <f>IF(Orders!C920="","",Orders!C920)</f>
        <v>Mackeson Stout</v>
      </c>
      <c r="D920">
        <f>IF(Orders!D920="","",Orders!D920)</f>
        <v>18</v>
      </c>
      <c r="E920" t="str">
        <f>IF(Orders!E920="","",Orders!E920)</f>
        <v/>
      </c>
      <c r="F920" t="str">
        <f t="shared" si="112"/>
        <v>Brice Grubb</v>
      </c>
      <c r="G920" t="str">
        <f t="shared" si="113"/>
        <v>BriceGrubb</v>
      </c>
      <c r="H920">
        <f>COUNTIFS(CALC_CUSTOMERS!F:F,CALC_ORDERS!G920)</f>
        <v>1</v>
      </c>
      <c r="I920" t="str">
        <f>INDEX(CALC_CUSTOMERS!D:D,MATCH(CALC_ORDERS!G920,CALC_CUSTOMERS!F:F,0))</f>
        <v>The Fascinating Snow Inn</v>
      </c>
      <c r="J920" t="str">
        <f>INDEX(CALC_CUSTOMERS!E:E,MATCH(CALC_ORDERS!G920,CALC_CUSTOMERS!F:F,0))</f>
        <v>LITTLE DELVING</v>
      </c>
      <c r="K920">
        <f>INDEX(Beer!C:C,MATCH(CALC_ORDERS!C920,Beer!B:B,0))</f>
        <v>1.5</v>
      </c>
      <c r="L920">
        <f t="shared" si="114"/>
        <v>27</v>
      </c>
      <c r="M920">
        <f t="shared" si="115"/>
        <v>0</v>
      </c>
      <c r="N920">
        <f t="shared" si="116"/>
        <v>27</v>
      </c>
      <c r="O920">
        <f t="shared" si="117"/>
        <v>11</v>
      </c>
      <c r="P920" t="str">
        <f t="shared" si="118"/>
        <v>T4</v>
      </c>
      <c r="Q920" t="str">
        <f t="shared" si="119"/>
        <v>M11</v>
      </c>
    </row>
    <row r="921" spans="1:17" x14ac:dyDescent="0.25">
      <c r="A921" t="str">
        <f>IF(Orders!A921="","",Orders!A921)</f>
        <v>Mme Monica Bramblethorn</v>
      </c>
      <c r="B921" s="4">
        <f>IF(Orders!B921="","",Orders!B921)</f>
        <v>390405</v>
      </c>
      <c r="C921" t="str">
        <f>IF(Orders!C921="","",Orders!C921)</f>
        <v>Mackeson Stout</v>
      </c>
      <c r="D921">
        <f>IF(Orders!D921="","",Orders!D921)</f>
        <v>1</v>
      </c>
      <c r="E921" t="str">
        <f>IF(Orders!E921="","",Orders!E921)</f>
        <v/>
      </c>
      <c r="F921" t="str">
        <f t="shared" si="112"/>
        <v>Monica Bramblethorn</v>
      </c>
      <c r="G921" t="str">
        <f t="shared" si="113"/>
        <v>MonicaBramblethorn</v>
      </c>
      <c r="H921">
        <f>COUNTIFS(CALC_CUSTOMERS!F:F,CALC_ORDERS!G921)</f>
        <v>1</v>
      </c>
      <c r="I921" t="str">
        <f>INDEX(CALC_CUSTOMERS!D:D,MATCH(CALC_ORDERS!G921,CALC_CUSTOMERS!F:F,0))</f>
        <v>The Infamous Skunk Bar</v>
      </c>
      <c r="J921" t="str">
        <f>INDEX(CALC_CUSTOMERS!E:E,MATCH(CALC_ORDERS!G921,CALC_CUSTOMERS!F:F,0))</f>
        <v>LITTLE DELVING</v>
      </c>
      <c r="K921">
        <f>INDEX(Beer!C:C,MATCH(CALC_ORDERS!C921,Beer!B:B,0))</f>
        <v>1.5</v>
      </c>
      <c r="L921">
        <f t="shared" si="114"/>
        <v>1.5</v>
      </c>
      <c r="M921">
        <f t="shared" si="115"/>
        <v>0</v>
      </c>
      <c r="N921">
        <f t="shared" si="116"/>
        <v>1.5</v>
      </c>
      <c r="O921">
        <f t="shared" si="117"/>
        <v>11</v>
      </c>
      <c r="P921" t="str">
        <f t="shared" si="118"/>
        <v>T4</v>
      </c>
      <c r="Q921" t="str">
        <f t="shared" si="119"/>
        <v>M11</v>
      </c>
    </row>
    <row r="922" spans="1:17" x14ac:dyDescent="0.25">
      <c r="A922" t="str">
        <f>IF(Orders!A922="","",Orders!A922)</f>
        <v>Mr Wido Fairfoot</v>
      </c>
      <c r="B922" s="4">
        <f>IF(Orders!B922="","",Orders!B922)</f>
        <v>390405</v>
      </c>
      <c r="C922" t="str">
        <f>IF(Orders!C922="","",Orders!C922)</f>
        <v>Newcastle Brown Ale</v>
      </c>
      <c r="D922">
        <f>IF(Orders!D922="","",Orders!D922)</f>
        <v>7</v>
      </c>
      <c r="E922" t="str">
        <f>IF(Orders!E922="","",Orders!E922)</f>
        <v/>
      </c>
      <c r="F922" t="str">
        <f t="shared" si="112"/>
        <v>Wido Fairfoot</v>
      </c>
      <c r="G922" t="str">
        <f t="shared" si="113"/>
        <v>WidoFairfoot</v>
      </c>
      <c r="H922">
        <f>COUNTIFS(CALC_CUSTOMERS!F:F,CALC_ORDERS!G922)</f>
        <v>1</v>
      </c>
      <c r="I922" t="str">
        <f>INDEX(CALC_CUSTOMERS!D:D,MATCH(CALC_ORDERS!G922,CALC_CUSTOMERS!F:F,0))</f>
        <v>The Upset Cashew</v>
      </c>
      <c r="J922" t="str">
        <f>INDEX(CALC_CUSTOMERS!E:E,MATCH(CALC_ORDERS!G922,CALC_CUSTOMERS!F:F,0))</f>
        <v>TUCKBOROUGH</v>
      </c>
      <c r="K922">
        <f>INDEX(Beer!C:C,MATCH(CALC_ORDERS!C922,Beer!B:B,0))</f>
        <v>1</v>
      </c>
      <c r="L922">
        <f t="shared" si="114"/>
        <v>7</v>
      </c>
      <c r="M922">
        <f t="shared" si="115"/>
        <v>0</v>
      </c>
      <c r="N922">
        <f t="shared" si="116"/>
        <v>7</v>
      </c>
      <c r="O922">
        <f t="shared" si="117"/>
        <v>11</v>
      </c>
      <c r="P922" t="str">
        <f t="shared" si="118"/>
        <v>T4</v>
      </c>
      <c r="Q922" t="str">
        <f t="shared" si="119"/>
        <v>M11</v>
      </c>
    </row>
    <row r="923" spans="1:17" x14ac:dyDescent="0.25">
      <c r="A923" t="str">
        <f>IF(Orders!A923="","",Orders!A923)</f>
        <v>Mr Odo Proudfoot</v>
      </c>
      <c r="B923" s="4">
        <f>IF(Orders!B923="","",Orders!B923)</f>
        <v>390405</v>
      </c>
      <c r="C923" t="str">
        <f>IF(Orders!C923="","",Orders!C923)</f>
        <v>Foster's Lager</v>
      </c>
      <c r="D923">
        <f>IF(Orders!D923="","",Orders!D923)</f>
        <v>2</v>
      </c>
      <c r="E923" t="str">
        <f>IF(Orders!E923="","",Orders!E923)</f>
        <v/>
      </c>
      <c r="F923" t="str">
        <f t="shared" si="112"/>
        <v>Odo Proudfoot</v>
      </c>
      <c r="G923" t="str">
        <f t="shared" si="113"/>
        <v>OdoProudfoot</v>
      </c>
      <c r="H923">
        <f>COUNTIFS(CALC_CUSTOMERS!F:F,CALC_ORDERS!G923)</f>
        <v>1</v>
      </c>
      <c r="I923" t="str">
        <f>INDEX(CALC_CUSTOMERS!D:D,MATCH(CALC_ORDERS!G923,CALC_CUSTOMERS!F:F,0))</f>
        <v>The Fine Toad Pub</v>
      </c>
      <c r="J923" t="str">
        <f>INDEX(CALC_CUSTOMERS!E:E,MATCH(CALC_ORDERS!G923,CALC_CUSTOMERS!F:F,0))</f>
        <v>GREENFIELDS</v>
      </c>
      <c r="K923">
        <f>INDEX(Beer!C:C,MATCH(CALC_ORDERS!C923,Beer!B:B,0))</f>
        <v>0.7</v>
      </c>
      <c r="L923">
        <f t="shared" si="114"/>
        <v>1.4</v>
      </c>
      <c r="M923">
        <f t="shared" si="115"/>
        <v>0</v>
      </c>
      <c r="N923">
        <f t="shared" si="116"/>
        <v>1.4</v>
      </c>
      <c r="O923">
        <f t="shared" si="117"/>
        <v>11</v>
      </c>
      <c r="P923" t="str">
        <f t="shared" si="118"/>
        <v>T4</v>
      </c>
      <c r="Q923" t="str">
        <f t="shared" si="119"/>
        <v>M11</v>
      </c>
    </row>
    <row r="924" spans="1:17" x14ac:dyDescent="0.25">
      <c r="A924" t="str">
        <f>IF(Orders!A924="","",Orders!A924)</f>
        <v>Mr Bob Gammidge</v>
      </c>
      <c r="B924" s="4">
        <f>IF(Orders!B924="","",Orders!B924)</f>
        <v>390405</v>
      </c>
      <c r="C924" t="str">
        <f>IF(Orders!C924="","",Orders!C924)</f>
        <v>Foster's Lager</v>
      </c>
      <c r="D924">
        <f>IF(Orders!D924="","",Orders!D924)</f>
        <v>9</v>
      </c>
      <c r="E924" t="str">
        <f>IF(Orders!E924="","",Orders!E924)</f>
        <v/>
      </c>
      <c r="F924" t="str">
        <f t="shared" si="112"/>
        <v>Bob Gammidge</v>
      </c>
      <c r="G924" t="str">
        <f t="shared" si="113"/>
        <v>BobGammidge</v>
      </c>
      <c r="H924">
        <f>COUNTIFS(CALC_CUSTOMERS!F:F,CALC_ORDERS!G924)</f>
        <v>1</v>
      </c>
      <c r="I924" t="str">
        <f>INDEX(CALC_CUSTOMERS!D:D,MATCH(CALC_ORDERS!G924,CALC_CUSTOMERS!F:F,0))</f>
        <v>The Awful Ship</v>
      </c>
      <c r="J924" t="str">
        <f>INDEX(CALC_CUSTOMERS!E:E,MATCH(CALC_ORDERS!G924,CALC_CUSTOMERS!F:F,0))</f>
        <v>BROKENBORINGS</v>
      </c>
      <c r="K924">
        <f>INDEX(Beer!C:C,MATCH(CALC_ORDERS!C924,Beer!B:B,0))</f>
        <v>0.7</v>
      </c>
      <c r="L924">
        <f t="shared" si="114"/>
        <v>6.3</v>
      </c>
      <c r="M924">
        <f t="shared" si="115"/>
        <v>0</v>
      </c>
      <c r="N924">
        <f t="shared" si="116"/>
        <v>6.3</v>
      </c>
      <c r="O924">
        <f t="shared" si="117"/>
        <v>11</v>
      </c>
      <c r="P924" t="str">
        <f t="shared" si="118"/>
        <v>T4</v>
      </c>
      <c r="Q924" t="str">
        <f t="shared" si="119"/>
        <v>M11</v>
      </c>
    </row>
    <row r="925" spans="1:17" x14ac:dyDescent="0.25">
      <c r="A925" t="str">
        <f>IF(Orders!A925="","",Orders!A925)</f>
        <v>Mlle Irmingard Knotwise</v>
      </c>
      <c r="B925" s="4">
        <f>IF(Orders!B925="","",Orders!B925)</f>
        <v>390406</v>
      </c>
      <c r="C925" t="str">
        <f>IF(Orders!C925="","",Orders!C925)</f>
        <v>Hofmeister Lager</v>
      </c>
      <c r="D925">
        <f>IF(Orders!D925="","",Orders!D925)</f>
        <v>7</v>
      </c>
      <c r="E925" t="str">
        <f>IF(Orders!E925="","",Orders!E925)</f>
        <v/>
      </c>
      <c r="F925" t="str">
        <f t="shared" si="112"/>
        <v>Irmingard Knotwise</v>
      </c>
      <c r="G925" t="str">
        <f t="shared" si="113"/>
        <v>IrmingardKnotwise</v>
      </c>
      <c r="H925">
        <f>COUNTIFS(CALC_CUSTOMERS!F:F,CALC_ORDERS!G925)</f>
        <v>1</v>
      </c>
      <c r="I925" t="str">
        <f>INDEX(CALC_CUSTOMERS!D:D,MATCH(CALC_ORDERS!G925,CALC_CUSTOMERS!F:F,0))</f>
        <v>The Romantic Seal</v>
      </c>
      <c r="J925" t="str">
        <f>INDEX(CALC_CUSTOMERS!E:E,MATCH(CALC_ORDERS!G925,CALC_CUSTOMERS!F:F,0))</f>
        <v>LITTLE DELVING</v>
      </c>
      <c r="K925">
        <f>INDEX(Beer!C:C,MATCH(CALC_ORDERS!C925,Beer!B:B,0))</f>
        <v>1</v>
      </c>
      <c r="L925">
        <f t="shared" si="114"/>
        <v>7</v>
      </c>
      <c r="M925">
        <f t="shared" si="115"/>
        <v>0</v>
      </c>
      <c r="N925">
        <f t="shared" si="116"/>
        <v>7</v>
      </c>
      <c r="O925">
        <f t="shared" si="117"/>
        <v>11</v>
      </c>
      <c r="P925" t="str">
        <f t="shared" si="118"/>
        <v>T4</v>
      </c>
      <c r="Q925" t="str">
        <f t="shared" si="119"/>
        <v>M11</v>
      </c>
    </row>
    <row r="926" spans="1:17" x14ac:dyDescent="0.25">
      <c r="A926" t="str">
        <f>IF(Orders!A926="","",Orders!A926)</f>
        <v>Mr Leger Proudfoot</v>
      </c>
      <c r="B926" s="4">
        <f>IF(Orders!B926="","",Orders!B926)</f>
        <v>390406</v>
      </c>
      <c r="C926" t="str">
        <f>IF(Orders!C926="","",Orders!C926)</f>
        <v>Newcastle Brown Ale</v>
      </c>
      <c r="D926">
        <f>IF(Orders!D926="","",Orders!D926)</f>
        <v>20</v>
      </c>
      <c r="E926" t="str">
        <f>IF(Orders!E926="","",Orders!E926)</f>
        <v/>
      </c>
      <c r="F926" t="str">
        <f t="shared" si="112"/>
        <v>Leger Proudfoot</v>
      </c>
      <c r="G926" t="str">
        <f t="shared" si="113"/>
        <v>LegerProudfoot</v>
      </c>
      <c r="H926">
        <f>COUNTIFS(CALC_CUSTOMERS!F:F,CALC_ORDERS!G926)</f>
        <v>1</v>
      </c>
      <c r="I926" t="str">
        <f>INDEX(CALC_CUSTOMERS!D:D,MATCH(CALC_ORDERS!G926,CALC_CUSTOMERS!F:F,0))</f>
        <v>The Jealous Town Bar</v>
      </c>
      <c r="J926" t="str">
        <f>INDEX(CALC_CUSTOMERS!E:E,MATCH(CALC_ORDERS!G926,CALC_CUSTOMERS!F:F,0))</f>
        <v>BUDGEFORD</v>
      </c>
      <c r="K926">
        <f>INDEX(Beer!C:C,MATCH(CALC_ORDERS!C926,Beer!B:B,0))</f>
        <v>1</v>
      </c>
      <c r="L926">
        <f t="shared" si="114"/>
        <v>20</v>
      </c>
      <c r="M926">
        <f t="shared" si="115"/>
        <v>0</v>
      </c>
      <c r="N926">
        <f t="shared" si="116"/>
        <v>20</v>
      </c>
      <c r="O926">
        <f t="shared" si="117"/>
        <v>11</v>
      </c>
      <c r="P926" t="str">
        <f t="shared" si="118"/>
        <v>T4</v>
      </c>
      <c r="Q926" t="str">
        <f t="shared" si="119"/>
        <v>M11</v>
      </c>
    </row>
    <row r="927" spans="1:17" x14ac:dyDescent="0.25">
      <c r="A927" t="str">
        <f>IF(Orders!A927="","",Orders!A927)</f>
        <v>Mr Godun  Sackville</v>
      </c>
      <c r="B927" s="4">
        <f>IF(Orders!B927="","",Orders!B927)</f>
        <v>390406</v>
      </c>
      <c r="C927" t="str">
        <f>IF(Orders!C927="","",Orders!C927)</f>
        <v>McEwan's</v>
      </c>
      <c r="D927">
        <f>IF(Orders!D927="","",Orders!D927)</f>
        <v>20</v>
      </c>
      <c r="E927" t="str">
        <f>IF(Orders!E927="","",Orders!E927)</f>
        <v/>
      </c>
      <c r="F927" t="str">
        <f t="shared" si="112"/>
        <v>Godun  Sackville</v>
      </c>
      <c r="G927" t="str">
        <f t="shared" si="113"/>
        <v>GodunSackville</v>
      </c>
      <c r="H927">
        <f>COUNTIFS(CALC_CUSTOMERS!F:F,CALC_ORDERS!G927)</f>
        <v>1</v>
      </c>
      <c r="I927" t="str">
        <f>INDEX(CALC_CUSTOMERS!D:D,MATCH(CALC_ORDERS!G927,CALC_CUSTOMERS!F:F,0))</f>
        <v>The Drab Mandolin Inn</v>
      </c>
      <c r="J927" t="str">
        <f>INDEX(CALC_CUSTOMERS!E:E,MATCH(CALC_ORDERS!G927,CALC_CUSTOMERS!F:F,0))</f>
        <v>THE MARISH</v>
      </c>
      <c r="K927">
        <f>INDEX(Beer!C:C,MATCH(CALC_ORDERS!C927,Beer!B:B,0))</f>
        <v>1</v>
      </c>
      <c r="L927">
        <f t="shared" si="114"/>
        <v>20</v>
      </c>
      <c r="M927">
        <f t="shared" si="115"/>
        <v>0</v>
      </c>
      <c r="N927">
        <f t="shared" si="116"/>
        <v>20</v>
      </c>
      <c r="O927">
        <f t="shared" si="117"/>
        <v>11</v>
      </c>
      <c r="P927" t="str">
        <f t="shared" si="118"/>
        <v>T4</v>
      </c>
      <c r="Q927" t="str">
        <f t="shared" si="119"/>
        <v>M11</v>
      </c>
    </row>
    <row r="928" spans="1:17" x14ac:dyDescent="0.25">
      <c r="A928" t="str">
        <f>IF(Orders!A928="","",Orders!A928)</f>
        <v>Mr Alberic Labingi</v>
      </c>
      <c r="B928" s="4">
        <f>IF(Orders!B928="","",Orders!B928)</f>
        <v>390406</v>
      </c>
      <c r="C928" t="str">
        <f>IF(Orders!C928="","",Orders!C928)</f>
        <v>Foster's Lager</v>
      </c>
      <c r="D928">
        <f>IF(Orders!D928="","",Orders!D928)</f>
        <v>16</v>
      </c>
      <c r="E928" t="str">
        <f>IF(Orders!E928="","",Orders!E928)</f>
        <v/>
      </c>
      <c r="F928" t="str">
        <f t="shared" si="112"/>
        <v>Alberic Labingi</v>
      </c>
      <c r="G928" t="str">
        <f t="shared" si="113"/>
        <v>AlbericLabingi</v>
      </c>
      <c r="H928">
        <f>COUNTIFS(CALC_CUSTOMERS!F:F,CALC_ORDERS!G928)</f>
        <v>1</v>
      </c>
      <c r="I928" t="str">
        <f>INDEX(CALC_CUSTOMERS!D:D,MATCH(CALC_ORDERS!G928,CALC_CUSTOMERS!F:F,0))</f>
        <v>The Next Best Emu Inn</v>
      </c>
      <c r="J928" t="str">
        <f>INDEX(CALC_CUSTOMERS!E:E,MATCH(CALC_ORDERS!G928,CALC_CUSTOMERS!F:F,0))</f>
        <v>SHIRE HOMESTEADS</v>
      </c>
      <c r="K928">
        <f>INDEX(Beer!C:C,MATCH(CALC_ORDERS!C928,Beer!B:B,0))</f>
        <v>0.7</v>
      </c>
      <c r="L928">
        <f t="shared" si="114"/>
        <v>11.2</v>
      </c>
      <c r="M928">
        <f t="shared" si="115"/>
        <v>0</v>
      </c>
      <c r="N928">
        <f t="shared" si="116"/>
        <v>11.2</v>
      </c>
      <c r="O928">
        <f t="shared" si="117"/>
        <v>11</v>
      </c>
      <c r="P928" t="str">
        <f t="shared" si="118"/>
        <v>T4</v>
      </c>
      <c r="Q928" t="str">
        <f t="shared" si="119"/>
        <v>M11</v>
      </c>
    </row>
    <row r="929" spans="1:17" x14ac:dyDescent="0.25">
      <c r="A929" t="str">
        <f>IF(Orders!A929="","",Orders!A929)</f>
        <v>Mme Aubirge Longriver</v>
      </c>
      <c r="B929" s="4">
        <f>IF(Orders!B929="","",Orders!B929)</f>
        <v>390406</v>
      </c>
      <c r="C929" t="str">
        <f>IF(Orders!C929="","",Orders!C929)</f>
        <v>Tennent's Lager</v>
      </c>
      <c r="D929">
        <f>IF(Orders!D929="","",Orders!D929)</f>
        <v>2</v>
      </c>
      <c r="E929" t="str">
        <f>IF(Orders!E929="","",Orders!E929)</f>
        <v/>
      </c>
      <c r="F929" t="str">
        <f t="shared" si="112"/>
        <v>Aubirge Longriver</v>
      </c>
      <c r="G929" t="str">
        <f t="shared" si="113"/>
        <v>AubirgeLongriver</v>
      </c>
      <c r="H929">
        <f>COUNTIFS(CALC_CUSTOMERS!F:F,CALC_ORDERS!G929)</f>
        <v>1</v>
      </c>
      <c r="I929" t="str">
        <f>INDEX(CALC_CUSTOMERS!D:D,MATCH(CALC_ORDERS!G929,CALC_CUSTOMERS!F:F,0))</f>
        <v>The Rainy Melons Bar</v>
      </c>
      <c r="J929" t="str">
        <f>INDEX(CALC_CUSTOMERS!E:E,MATCH(CALC_ORDERS!G929,CALC_CUSTOMERS!F:F,0))</f>
        <v>THE MARISH</v>
      </c>
      <c r="K929">
        <f>INDEX(Beer!C:C,MATCH(CALC_ORDERS!C929,Beer!B:B,0))</f>
        <v>0.8</v>
      </c>
      <c r="L929">
        <f t="shared" si="114"/>
        <v>1.6</v>
      </c>
      <c r="M929">
        <f t="shared" si="115"/>
        <v>0</v>
      </c>
      <c r="N929">
        <f t="shared" si="116"/>
        <v>1.6</v>
      </c>
      <c r="O929">
        <f t="shared" si="117"/>
        <v>11</v>
      </c>
      <c r="P929" t="str">
        <f t="shared" si="118"/>
        <v>T4</v>
      </c>
      <c r="Q929" t="str">
        <f t="shared" si="119"/>
        <v>M11</v>
      </c>
    </row>
    <row r="930" spans="1:17" x14ac:dyDescent="0.25">
      <c r="A930" t="str">
        <f>IF(Orders!A930="","",Orders!A930)</f>
        <v>Mr Bavo Barrowes</v>
      </c>
      <c r="B930" s="4">
        <f>IF(Orders!B930="","",Orders!B930)</f>
        <v>390406</v>
      </c>
      <c r="C930" t="str">
        <f>IF(Orders!C930="","",Orders!C930)</f>
        <v>McEwan's</v>
      </c>
      <c r="D930">
        <f>IF(Orders!D930="","",Orders!D930)</f>
        <v>9</v>
      </c>
      <c r="E930" t="str">
        <f>IF(Orders!E930="","",Orders!E930)</f>
        <v/>
      </c>
      <c r="F930" t="str">
        <f t="shared" si="112"/>
        <v>Bavo Barrowes</v>
      </c>
      <c r="G930" t="str">
        <f t="shared" si="113"/>
        <v>BavoBarrowes</v>
      </c>
      <c r="H930">
        <f>COUNTIFS(CALC_CUSTOMERS!F:F,CALC_ORDERS!G930)</f>
        <v>1</v>
      </c>
      <c r="I930" t="str">
        <f>INDEX(CALC_CUSTOMERS!D:D,MATCH(CALC_ORDERS!G930,CALC_CUSTOMERS!F:F,0))</f>
        <v>The Educated Giant</v>
      </c>
      <c r="J930" t="str">
        <f>INDEX(CALC_CUSTOMERS!E:E,MATCH(CALC_ORDERS!G930,CALC_CUSTOMERS!F:F,0))</f>
        <v>GREEN HILL COUNTRY</v>
      </c>
      <c r="K930">
        <f>INDEX(Beer!C:C,MATCH(CALC_ORDERS!C930,Beer!B:B,0))</f>
        <v>1</v>
      </c>
      <c r="L930">
        <f t="shared" si="114"/>
        <v>9</v>
      </c>
      <c r="M930">
        <f t="shared" si="115"/>
        <v>0</v>
      </c>
      <c r="N930">
        <f t="shared" si="116"/>
        <v>9</v>
      </c>
      <c r="O930">
        <f t="shared" si="117"/>
        <v>11</v>
      </c>
      <c r="P930" t="str">
        <f t="shared" si="118"/>
        <v>T4</v>
      </c>
      <c r="Q930" t="str">
        <f t="shared" si="119"/>
        <v>M11</v>
      </c>
    </row>
    <row r="931" spans="1:17" x14ac:dyDescent="0.25">
      <c r="A931" t="str">
        <f>IF(Orders!A931="","",Orders!A931)</f>
        <v>Mr Walcaud Gamwich</v>
      </c>
      <c r="B931" s="4">
        <f>IF(Orders!B931="","",Orders!B931)</f>
        <v>390407</v>
      </c>
      <c r="C931" t="str">
        <f>IF(Orders!C931="","",Orders!C931)</f>
        <v>Boddingtons Bitter</v>
      </c>
      <c r="D931">
        <f>IF(Orders!D931="","",Orders!D931)</f>
        <v>15</v>
      </c>
      <c r="E931" t="str">
        <f>IF(Orders!E931="","",Orders!E931)</f>
        <v/>
      </c>
      <c r="F931" t="str">
        <f t="shared" si="112"/>
        <v>Walcaud Gamwich</v>
      </c>
      <c r="G931" t="str">
        <f t="shared" si="113"/>
        <v>WalcaudGamwich</v>
      </c>
      <c r="H931">
        <f>COUNTIFS(CALC_CUSTOMERS!F:F,CALC_ORDERS!G931)</f>
        <v>1</v>
      </c>
      <c r="I931" t="str">
        <f>INDEX(CALC_CUSTOMERS!D:D,MATCH(CALC_ORDERS!G931,CALC_CUSTOMERS!F:F,0))</f>
        <v>The Regular Orc Bar</v>
      </c>
      <c r="J931" t="str">
        <f>INDEX(CALC_CUSTOMERS!E:E,MATCH(CALC_ORDERS!G931,CALC_CUSTOMERS!F:F,0))</f>
        <v>HOBBITTON</v>
      </c>
      <c r="K931">
        <f>INDEX(Beer!C:C,MATCH(CALC_ORDERS!C931,Beer!B:B,0))</f>
        <v>0.8</v>
      </c>
      <c r="L931">
        <f t="shared" si="114"/>
        <v>12</v>
      </c>
      <c r="M931">
        <f t="shared" si="115"/>
        <v>0</v>
      </c>
      <c r="N931">
        <f t="shared" si="116"/>
        <v>12</v>
      </c>
      <c r="O931">
        <f t="shared" si="117"/>
        <v>11</v>
      </c>
      <c r="P931" t="str">
        <f t="shared" si="118"/>
        <v>T4</v>
      </c>
      <c r="Q931" t="str">
        <f t="shared" si="119"/>
        <v>M11</v>
      </c>
    </row>
    <row r="932" spans="1:17" x14ac:dyDescent="0.25">
      <c r="A932" t="str">
        <f>IF(Orders!A932="","",Orders!A932)</f>
        <v>Mme Diamanda Took-Took</v>
      </c>
      <c r="B932" s="4">
        <f>IF(Orders!B932="","",Orders!B932)</f>
        <v>390407</v>
      </c>
      <c r="C932" t="str">
        <f>IF(Orders!C932="","",Orders!C932)</f>
        <v>Newcastle Brown Ale</v>
      </c>
      <c r="D932">
        <f>IF(Orders!D932="","",Orders!D932)</f>
        <v>10</v>
      </c>
      <c r="E932" t="str">
        <f>IF(Orders!E932="","",Orders!E932)</f>
        <v/>
      </c>
      <c r="F932" t="str">
        <f t="shared" si="112"/>
        <v>Diamanda Took-Took</v>
      </c>
      <c r="G932" t="str">
        <f t="shared" si="113"/>
        <v>DiamandaTookTook</v>
      </c>
      <c r="H932">
        <f>COUNTIFS(CALC_CUSTOMERS!F:F,CALC_ORDERS!G932)</f>
        <v>1</v>
      </c>
      <c r="I932" t="str">
        <f>INDEX(CALC_CUSTOMERS!D:D,MATCH(CALC_ORDERS!G932,CALC_CUSTOMERS!F:F,0))</f>
        <v>The Sad River Inn</v>
      </c>
      <c r="J932" t="str">
        <f>INDEX(CALC_CUSTOMERS!E:E,MATCH(CALC_ORDERS!G932,CALC_CUSTOMERS!F:F,0))</f>
        <v>THE MARISH</v>
      </c>
      <c r="K932">
        <f>INDEX(Beer!C:C,MATCH(CALC_ORDERS!C932,Beer!B:B,0))</f>
        <v>1</v>
      </c>
      <c r="L932">
        <f t="shared" si="114"/>
        <v>10</v>
      </c>
      <c r="M932">
        <f t="shared" si="115"/>
        <v>0</v>
      </c>
      <c r="N932">
        <f t="shared" si="116"/>
        <v>10</v>
      </c>
      <c r="O932">
        <f t="shared" si="117"/>
        <v>11</v>
      </c>
      <c r="P932" t="str">
        <f t="shared" si="118"/>
        <v>T4</v>
      </c>
      <c r="Q932" t="str">
        <f t="shared" si="119"/>
        <v>M11</v>
      </c>
    </row>
    <row r="933" spans="1:17" x14ac:dyDescent="0.25">
      <c r="A933" t="str">
        <f>IF(Orders!A933="","",Orders!A933)</f>
        <v>Mme Taryn Underfoot</v>
      </c>
      <c r="B933" s="4">
        <f>IF(Orders!B933="","",Orders!B933)</f>
        <v>390407</v>
      </c>
      <c r="C933" t="str">
        <f>IF(Orders!C933="","",Orders!C933)</f>
        <v>Foster's Lager</v>
      </c>
      <c r="D933">
        <f>IF(Orders!D933="","",Orders!D933)</f>
        <v>2</v>
      </c>
      <c r="E933" t="str">
        <f>IF(Orders!E933="","",Orders!E933)</f>
        <v/>
      </c>
      <c r="F933" t="str">
        <f t="shared" si="112"/>
        <v>Taryn Underfoot</v>
      </c>
      <c r="G933" t="str">
        <f t="shared" si="113"/>
        <v>TarynUnderfoot</v>
      </c>
      <c r="H933">
        <f>COUNTIFS(CALC_CUSTOMERS!F:F,CALC_ORDERS!G933)</f>
        <v>1</v>
      </c>
      <c r="I933" t="str">
        <f>INDEX(CALC_CUSTOMERS!D:D,MATCH(CALC_ORDERS!G933,CALC_CUSTOMERS!F:F,0))</f>
        <v>The Salty Discovery</v>
      </c>
      <c r="J933" t="str">
        <f>INDEX(CALC_CUSTOMERS!E:E,MATCH(CALC_ORDERS!G933,CALC_CUSTOMERS!F:F,0))</f>
        <v>BRIDGEFIELDS</v>
      </c>
      <c r="K933">
        <f>INDEX(Beer!C:C,MATCH(CALC_ORDERS!C933,Beer!B:B,0))</f>
        <v>0.7</v>
      </c>
      <c r="L933">
        <f t="shared" si="114"/>
        <v>1.4</v>
      </c>
      <c r="M933">
        <f t="shared" si="115"/>
        <v>0</v>
      </c>
      <c r="N933">
        <f t="shared" si="116"/>
        <v>1.4</v>
      </c>
      <c r="O933">
        <f t="shared" si="117"/>
        <v>11</v>
      </c>
      <c r="P933" t="str">
        <f t="shared" si="118"/>
        <v>T4</v>
      </c>
      <c r="Q933" t="str">
        <f t="shared" si="119"/>
        <v>M11</v>
      </c>
    </row>
    <row r="934" spans="1:17" x14ac:dyDescent="0.25">
      <c r="A934" t="str">
        <f>IF(Orders!A934="","",Orders!A934)</f>
        <v>Mr Longo Riverhopper</v>
      </c>
      <c r="B934" s="4">
        <f>IF(Orders!B934="","",Orders!B934)</f>
        <v>390407</v>
      </c>
      <c r="C934" t="str">
        <f>IF(Orders!C934="","",Orders!C934)</f>
        <v>Hofmeister Lager</v>
      </c>
      <c r="D934">
        <f>IF(Orders!D934="","",Orders!D934)</f>
        <v>12</v>
      </c>
      <c r="E934" t="str">
        <f>IF(Orders!E934="","",Orders!E934)</f>
        <v/>
      </c>
      <c r="F934" t="str">
        <f t="shared" si="112"/>
        <v>Longo Riverhopper</v>
      </c>
      <c r="G934" t="str">
        <f t="shared" si="113"/>
        <v>LongoRiverhopper</v>
      </c>
      <c r="H934">
        <f>COUNTIFS(CALC_CUSTOMERS!F:F,CALC_ORDERS!G934)</f>
        <v>1</v>
      </c>
      <c r="I934" t="str">
        <f>INDEX(CALC_CUSTOMERS!D:D,MATCH(CALC_ORDERS!G934,CALC_CUSTOMERS!F:F,0))</f>
        <v>The Parallel Bongo Bar</v>
      </c>
      <c r="J934" t="str">
        <f>INDEX(CALC_CUSTOMERS!E:E,MATCH(CALC_ORDERS!G934,CALC_CUSTOMERS!F:F,0))</f>
        <v>TUCKBOROUGH</v>
      </c>
      <c r="K934">
        <f>INDEX(Beer!C:C,MATCH(CALC_ORDERS!C934,Beer!B:B,0))</f>
        <v>1</v>
      </c>
      <c r="L934">
        <f t="shared" si="114"/>
        <v>12</v>
      </c>
      <c r="M934">
        <f t="shared" si="115"/>
        <v>0</v>
      </c>
      <c r="N934">
        <f t="shared" si="116"/>
        <v>12</v>
      </c>
      <c r="O934">
        <f t="shared" si="117"/>
        <v>11</v>
      </c>
      <c r="P934" t="str">
        <f t="shared" si="118"/>
        <v>T4</v>
      </c>
      <c r="Q934" t="str">
        <f t="shared" si="119"/>
        <v>M11</v>
      </c>
    </row>
    <row r="935" spans="1:17" x14ac:dyDescent="0.25">
      <c r="A935" t="str">
        <f>IF(Orders!A935="","",Orders!A935)</f>
        <v>Mlle Victoria Hopesinger</v>
      </c>
      <c r="B935" s="4">
        <f>IF(Orders!B935="","",Orders!B935)</f>
        <v>390408</v>
      </c>
      <c r="C935" t="str">
        <f>IF(Orders!C935="","",Orders!C935)</f>
        <v>Foster's Lager</v>
      </c>
      <c r="D935">
        <f>IF(Orders!D935="","",Orders!D935)</f>
        <v>15</v>
      </c>
      <c r="E935" t="str">
        <f>IF(Orders!E935="","",Orders!E935)</f>
        <v/>
      </c>
      <c r="F935" t="str">
        <f t="shared" si="112"/>
        <v>Victoria Hopesinger</v>
      </c>
      <c r="G935" t="str">
        <f t="shared" si="113"/>
        <v>VictoriaHopesinger</v>
      </c>
      <c r="H935">
        <f>COUNTIFS(CALC_CUSTOMERS!F:F,CALC_ORDERS!G935)</f>
        <v>1</v>
      </c>
      <c r="I935" t="str">
        <f>INDEX(CALC_CUSTOMERS!D:D,MATCH(CALC_ORDERS!G935,CALC_CUSTOMERS!F:F,0))</f>
        <v>The Messy Skunk</v>
      </c>
      <c r="J935" t="str">
        <f>INDEX(CALC_CUSTOMERS!E:E,MATCH(CALC_ORDERS!G935,CALC_CUSTOMERS!F:F,0))</f>
        <v>STOCK</v>
      </c>
      <c r="K935">
        <f>INDEX(Beer!C:C,MATCH(CALC_ORDERS!C935,Beer!B:B,0))</f>
        <v>0.7</v>
      </c>
      <c r="L935">
        <f t="shared" si="114"/>
        <v>10.5</v>
      </c>
      <c r="M935">
        <f t="shared" si="115"/>
        <v>0</v>
      </c>
      <c r="N935">
        <f t="shared" si="116"/>
        <v>10.5</v>
      </c>
      <c r="O935">
        <f t="shared" si="117"/>
        <v>11</v>
      </c>
      <c r="P935" t="str">
        <f t="shared" si="118"/>
        <v>T4</v>
      </c>
      <c r="Q935" t="str">
        <f t="shared" si="119"/>
        <v>M11</v>
      </c>
    </row>
    <row r="936" spans="1:17" x14ac:dyDescent="0.25">
      <c r="A936" t="str">
        <f>IF(Orders!A936="","",Orders!A936)</f>
        <v>Mme Suri Hornwood</v>
      </c>
      <c r="B936" s="4">
        <f>IF(Orders!B936="","",Orders!B936)</f>
        <v>390408</v>
      </c>
      <c r="C936" t="str">
        <f>IF(Orders!C936="","",Orders!C936)</f>
        <v>Newcastle Brown Ale</v>
      </c>
      <c r="D936">
        <f>IF(Orders!D936="","",Orders!D936)</f>
        <v>6</v>
      </c>
      <c r="E936" t="str">
        <f>IF(Orders!E936="","",Orders!E936)</f>
        <v/>
      </c>
      <c r="F936" t="str">
        <f t="shared" si="112"/>
        <v>Suri Hornwood</v>
      </c>
      <c r="G936" t="str">
        <f t="shared" si="113"/>
        <v>SuriHornwood</v>
      </c>
      <c r="H936">
        <f>COUNTIFS(CALC_CUSTOMERS!F:F,CALC_ORDERS!G936)</f>
        <v>1</v>
      </c>
      <c r="I936" t="str">
        <f>INDEX(CALC_CUSTOMERS!D:D,MATCH(CALC_ORDERS!G936,CALC_CUSTOMERS!F:F,0))</f>
        <v>The Famous Eagle Tavern</v>
      </c>
      <c r="J936" t="str">
        <f>INDEX(CALC_CUSTOMERS!E:E,MATCH(CALC_ORDERS!G936,CALC_CUSTOMERS!F:F,0))</f>
        <v>THE MARISH</v>
      </c>
      <c r="K936">
        <f>INDEX(Beer!C:C,MATCH(CALC_ORDERS!C936,Beer!B:B,0))</f>
        <v>1</v>
      </c>
      <c r="L936">
        <f t="shared" si="114"/>
        <v>6</v>
      </c>
      <c r="M936">
        <f t="shared" si="115"/>
        <v>0</v>
      </c>
      <c r="N936">
        <f t="shared" si="116"/>
        <v>6</v>
      </c>
      <c r="O936">
        <f t="shared" si="117"/>
        <v>11</v>
      </c>
      <c r="P936" t="str">
        <f t="shared" si="118"/>
        <v>T4</v>
      </c>
      <c r="Q936" t="str">
        <f t="shared" si="119"/>
        <v>M11</v>
      </c>
    </row>
    <row r="937" spans="1:17" x14ac:dyDescent="0.25">
      <c r="A937" t="str">
        <f>IF(Orders!A937="","",Orders!A937)</f>
        <v>Mr Milo Sackville</v>
      </c>
      <c r="B937" s="4">
        <f>IF(Orders!B937="","",Orders!B937)</f>
        <v>390408</v>
      </c>
      <c r="C937" t="str">
        <f>IF(Orders!C937="","",Orders!C937)</f>
        <v>Hofmeister Lager</v>
      </c>
      <c r="D937">
        <f>IF(Orders!D937="","",Orders!D937)</f>
        <v>4</v>
      </c>
      <c r="E937" t="str">
        <f>IF(Orders!E937="","",Orders!E937)</f>
        <v/>
      </c>
      <c r="F937" t="str">
        <f t="shared" si="112"/>
        <v>Milo Sackville</v>
      </c>
      <c r="G937" t="str">
        <f t="shared" si="113"/>
        <v>MiloSackville</v>
      </c>
      <c r="H937">
        <f>COUNTIFS(CALC_CUSTOMERS!F:F,CALC_ORDERS!G937)</f>
        <v>1</v>
      </c>
      <c r="I937" t="str">
        <f>INDEX(CALC_CUSTOMERS!D:D,MATCH(CALC_ORDERS!G937,CALC_CUSTOMERS!F:F,0))</f>
        <v>The Molten Pistachio</v>
      </c>
      <c r="J937" t="str">
        <f>INDEX(CALC_CUSTOMERS!E:E,MATCH(CALC_ORDERS!G937,CALC_CUSTOMERS!F:F,0))</f>
        <v>TUCKBOROUGH</v>
      </c>
      <c r="K937">
        <f>INDEX(Beer!C:C,MATCH(CALC_ORDERS!C937,Beer!B:B,0))</f>
        <v>1</v>
      </c>
      <c r="L937">
        <f t="shared" si="114"/>
        <v>4</v>
      </c>
      <c r="M937">
        <f t="shared" si="115"/>
        <v>0</v>
      </c>
      <c r="N937">
        <f t="shared" si="116"/>
        <v>4</v>
      </c>
      <c r="O937">
        <f t="shared" si="117"/>
        <v>11</v>
      </c>
      <c r="P937" t="str">
        <f t="shared" si="118"/>
        <v>T4</v>
      </c>
      <c r="Q937" t="str">
        <f t="shared" si="119"/>
        <v>M11</v>
      </c>
    </row>
    <row r="938" spans="1:17" x14ac:dyDescent="0.25">
      <c r="A938" t="str">
        <f>IF(Orders!A938="","",Orders!A938)</f>
        <v>Mme Pansy Labingi</v>
      </c>
      <c r="B938" s="4">
        <f>IF(Orders!B938="","",Orders!B938)</f>
        <v>390408</v>
      </c>
      <c r="C938" t="str">
        <f>IF(Orders!C938="","",Orders!C938)</f>
        <v>Hofmeister Lager</v>
      </c>
      <c r="D938">
        <f>IF(Orders!D938="","",Orders!D938)</f>
        <v>20</v>
      </c>
      <c r="E938" t="str">
        <f>IF(Orders!E938="","",Orders!E938)</f>
        <v/>
      </c>
      <c r="F938" t="str">
        <f t="shared" si="112"/>
        <v>Pansy Labingi</v>
      </c>
      <c r="G938" t="str">
        <f t="shared" si="113"/>
        <v>PansyLabingi</v>
      </c>
      <c r="H938">
        <f>COUNTIFS(CALC_CUSTOMERS!F:F,CALC_ORDERS!G938)</f>
        <v>1</v>
      </c>
      <c r="I938" t="str">
        <f>INDEX(CALC_CUSTOMERS!D:D,MATCH(CALC_ORDERS!G938,CALC_CUSTOMERS!F:F,0))</f>
        <v>The Clumsy City</v>
      </c>
      <c r="J938" t="str">
        <f>INDEX(CALC_CUSTOMERS!E:E,MATCH(CALC_ORDERS!G938,CALC_CUSTOMERS!F:F,0))</f>
        <v>THE HILL</v>
      </c>
      <c r="K938">
        <f>INDEX(Beer!C:C,MATCH(CALC_ORDERS!C938,Beer!B:B,0))</f>
        <v>1</v>
      </c>
      <c r="L938">
        <f t="shared" si="114"/>
        <v>20</v>
      </c>
      <c r="M938">
        <f t="shared" si="115"/>
        <v>0</v>
      </c>
      <c r="N938">
        <f t="shared" si="116"/>
        <v>20</v>
      </c>
      <c r="O938">
        <f t="shared" si="117"/>
        <v>11</v>
      </c>
      <c r="P938" t="str">
        <f t="shared" si="118"/>
        <v>T4</v>
      </c>
      <c r="Q938" t="str">
        <f t="shared" si="119"/>
        <v>M11</v>
      </c>
    </row>
    <row r="939" spans="1:17" x14ac:dyDescent="0.25">
      <c r="A939" t="str">
        <f>IF(Orders!A939="","",Orders!A939)</f>
        <v>Mr Longo Riverhopper</v>
      </c>
      <c r="B939" s="4">
        <f>IF(Orders!B939="","",Orders!B939)</f>
        <v>390408</v>
      </c>
      <c r="C939" t="str">
        <f>IF(Orders!C939="","",Orders!C939)</f>
        <v>Mackeson Stout</v>
      </c>
      <c r="D939">
        <f>IF(Orders!D939="","",Orders!D939)</f>
        <v>4</v>
      </c>
      <c r="E939" t="str">
        <f>IF(Orders!E939="","",Orders!E939)</f>
        <v/>
      </c>
      <c r="F939" t="str">
        <f t="shared" si="112"/>
        <v>Longo Riverhopper</v>
      </c>
      <c r="G939" t="str">
        <f t="shared" si="113"/>
        <v>LongoRiverhopper</v>
      </c>
      <c r="H939">
        <f>COUNTIFS(CALC_CUSTOMERS!F:F,CALC_ORDERS!G939)</f>
        <v>1</v>
      </c>
      <c r="I939" t="str">
        <f>INDEX(CALC_CUSTOMERS!D:D,MATCH(CALC_ORDERS!G939,CALC_CUSTOMERS!F:F,0))</f>
        <v>The Parallel Bongo Bar</v>
      </c>
      <c r="J939" t="str">
        <f>INDEX(CALC_CUSTOMERS!E:E,MATCH(CALC_ORDERS!G939,CALC_CUSTOMERS!F:F,0))</f>
        <v>TUCKBOROUGH</v>
      </c>
      <c r="K939">
        <f>INDEX(Beer!C:C,MATCH(CALC_ORDERS!C939,Beer!B:B,0))</f>
        <v>1.5</v>
      </c>
      <c r="L939">
        <f t="shared" si="114"/>
        <v>6</v>
      </c>
      <c r="M939">
        <f t="shared" si="115"/>
        <v>0</v>
      </c>
      <c r="N939">
        <f t="shared" si="116"/>
        <v>6</v>
      </c>
      <c r="O939">
        <f t="shared" si="117"/>
        <v>11</v>
      </c>
      <c r="P939" t="str">
        <f t="shared" si="118"/>
        <v>T4</v>
      </c>
      <c r="Q939" t="str">
        <f t="shared" si="119"/>
        <v>M11</v>
      </c>
    </row>
    <row r="940" spans="1:17" x14ac:dyDescent="0.25">
      <c r="A940" t="str">
        <f>IF(Orders!A940="","",Orders!A940)</f>
        <v>Mlle Scarlet Proudbody</v>
      </c>
      <c r="B940" s="4">
        <f>IF(Orders!B940="","",Orders!B940)</f>
        <v>390409</v>
      </c>
      <c r="C940" t="str">
        <f>IF(Orders!C940="","",Orders!C940)</f>
        <v>Newcastle Brown Ale</v>
      </c>
      <c r="D940">
        <f>IF(Orders!D940="","",Orders!D940)</f>
        <v>19</v>
      </c>
      <c r="E940" t="str">
        <f>IF(Orders!E940="","",Orders!E940)</f>
        <v/>
      </c>
      <c r="F940" t="str">
        <f t="shared" si="112"/>
        <v>Scarlet Proudbody</v>
      </c>
      <c r="G940" t="str">
        <f t="shared" si="113"/>
        <v>ScarletProudbody</v>
      </c>
      <c r="H940">
        <f>COUNTIFS(CALC_CUSTOMERS!F:F,CALC_ORDERS!G940)</f>
        <v>1</v>
      </c>
      <c r="I940" t="str">
        <f>INDEX(CALC_CUSTOMERS!D:D,MATCH(CALC_ORDERS!G940,CALC_CUSTOMERS!F:F,0))</f>
        <v>The Spiritual Lamb Bar</v>
      </c>
      <c r="J940" t="str">
        <f>INDEX(CALC_CUSTOMERS!E:E,MATCH(CALC_ORDERS!G940,CALC_CUSTOMERS!F:F,0))</f>
        <v>BRIDGEFIELDS</v>
      </c>
      <c r="K940">
        <f>INDEX(Beer!C:C,MATCH(CALC_ORDERS!C940,Beer!B:B,0))</f>
        <v>1</v>
      </c>
      <c r="L940">
        <f t="shared" si="114"/>
        <v>19</v>
      </c>
      <c r="M940">
        <f t="shared" si="115"/>
        <v>0</v>
      </c>
      <c r="N940">
        <f t="shared" si="116"/>
        <v>19</v>
      </c>
      <c r="O940">
        <f t="shared" si="117"/>
        <v>11</v>
      </c>
      <c r="P940" t="str">
        <f t="shared" si="118"/>
        <v>T4</v>
      </c>
      <c r="Q940" t="str">
        <f t="shared" si="119"/>
        <v>M11</v>
      </c>
    </row>
    <row r="941" spans="1:17" x14ac:dyDescent="0.25">
      <c r="A941" t="str">
        <f>IF(Orders!A941="","",Orders!A941)</f>
        <v>Mme Rotrud Headstrong</v>
      </c>
      <c r="B941" s="4">
        <f>IF(Orders!B941="","",Orders!B941)</f>
        <v>390409</v>
      </c>
      <c r="C941" t="str">
        <f>IF(Orders!C941="","",Orders!C941)</f>
        <v>Boddingtons Bitter</v>
      </c>
      <c r="D941">
        <f>IF(Orders!D941="","",Orders!D941)</f>
        <v>5</v>
      </c>
      <c r="E941" t="str">
        <f>IF(Orders!E941="","",Orders!E941)</f>
        <v/>
      </c>
      <c r="F941" t="str">
        <f t="shared" si="112"/>
        <v>Rotrud Headstrong</v>
      </c>
      <c r="G941" t="str">
        <f t="shared" si="113"/>
        <v>RotrudHeadstrong</v>
      </c>
      <c r="H941">
        <f>COUNTIFS(CALC_CUSTOMERS!F:F,CALC_ORDERS!G941)</f>
        <v>1</v>
      </c>
      <c r="I941" t="str">
        <f>INDEX(CALC_CUSTOMERS!D:D,MATCH(CALC_ORDERS!G941,CALC_CUSTOMERS!F:F,0))</f>
        <v>The Good Ice</v>
      </c>
      <c r="J941" t="str">
        <f>INDEX(CALC_CUSTOMERS!E:E,MATCH(CALC_ORDERS!G941,CALC_CUSTOMERS!F:F,0))</f>
        <v>BREE</v>
      </c>
      <c r="K941">
        <f>INDEX(Beer!C:C,MATCH(CALC_ORDERS!C941,Beer!B:B,0))</f>
        <v>0.8</v>
      </c>
      <c r="L941">
        <f t="shared" si="114"/>
        <v>4</v>
      </c>
      <c r="M941">
        <f t="shared" si="115"/>
        <v>0</v>
      </c>
      <c r="N941">
        <f t="shared" si="116"/>
        <v>4</v>
      </c>
      <c r="O941">
        <f t="shared" si="117"/>
        <v>11</v>
      </c>
      <c r="P941" t="str">
        <f t="shared" si="118"/>
        <v>T4</v>
      </c>
      <c r="Q941" t="str">
        <f t="shared" si="119"/>
        <v>M11</v>
      </c>
    </row>
    <row r="942" spans="1:17" x14ac:dyDescent="0.25">
      <c r="A942" t="str">
        <f>IF(Orders!A942="","",Orders!A942)</f>
        <v>Mr Lanfranc Stumbletoe</v>
      </c>
      <c r="B942" s="4">
        <f>IF(Orders!B942="","",Orders!B942)</f>
        <v>390410</v>
      </c>
      <c r="C942" t="str">
        <f>IF(Orders!C942="","",Orders!C942)</f>
        <v>Mackeson Stout</v>
      </c>
      <c r="D942">
        <f>IF(Orders!D942="","",Orders!D942)</f>
        <v>14</v>
      </c>
      <c r="E942" t="str">
        <f>IF(Orders!E942="","",Orders!E942)</f>
        <v/>
      </c>
      <c r="F942" t="str">
        <f t="shared" si="112"/>
        <v>Lanfranc Stumbletoe</v>
      </c>
      <c r="G942" t="str">
        <f t="shared" si="113"/>
        <v>LanfrancStumbletoe</v>
      </c>
      <c r="H942">
        <f>COUNTIFS(CALC_CUSTOMERS!F:F,CALC_ORDERS!G942)</f>
        <v>1</v>
      </c>
      <c r="I942" t="str">
        <f>INDEX(CALC_CUSTOMERS!D:D,MATCH(CALC_ORDERS!G942,CALC_CUSTOMERS!F:F,0))</f>
        <v>The Marvelous Worker</v>
      </c>
      <c r="J942" t="str">
        <f>INDEX(CALC_CUSTOMERS!E:E,MATCH(CALC_ORDERS!G942,CALC_CUSTOMERS!F:F,0))</f>
        <v>TUCKBOROUGH</v>
      </c>
      <c r="K942">
        <f>INDEX(Beer!C:C,MATCH(CALC_ORDERS!C942,Beer!B:B,0))</f>
        <v>1.5</v>
      </c>
      <c r="L942">
        <f t="shared" si="114"/>
        <v>21</v>
      </c>
      <c r="M942">
        <f t="shared" si="115"/>
        <v>0</v>
      </c>
      <c r="N942">
        <f t="shared" si="116"/>
        <v>21</v>
      </c>
      <c r="O942">
        <f t="shared" si="117"/>
        <v>11</v>
      </c>
      <c r="P942" t="str">
        <f t="shared" si="118"/>
        <v>T4</v>
      </c>
      <c r="Q942" t="str">
        <f t="shared" si="119"/>
        <v>M11</v>
      </c>
    </row>
    <row r="943" spans="1:17" x14ac:dyDescent="0.25">
      <c r="A943" t="str">
        <f>IF(Orders!A943="","",Orders!A943)</f>
        <v>Mr Bertulf Sackville</v>
      </c>
      <c r="B943" s="4">
        <f>IF(Orders!B943="","",Orders!B943)</f>
        <v>390410</v>
      </c>
      <c r="C943" t="str">
        <f>IF(Orders!C943="","",Orders!C943)</f>
        <v>Boddingtons Bitter</v>
      </c>
      <c r="D943">
        <f>IF(Orders!D943="","",Orders!D943)</f>
        <v>8</v>
      </c>
      <c r="E943" t="str">
        <f>IF(Orders!E943="","",Orders!E943)</f>
        <v/>
      </c>
      <c r="F943" t="str">
        <f t="shared" si="112"/>
        <v>Bertulf Sackville</v>
      </c>
      <c r="G943" t="str">
        <f t="shared" si="113"/>
        <v>BertulfSackville</v>
      </c>
      <c r="H943">
        <f>COUNTIFS(CALC_CUSTOMERS!F:F,CALC_ORDERS!G943)</f>
        <v>1</v>
      </c>
      <c r="I943" t="str">
        <f>INDEX(CALC_CUSTOMERS!D:D,MATCH(CALC_ORDERS!G943,CALC_CUSTOMERS!F:F,0))</f>
        <v>The Venomous Lady Inn</v>
      </c>
      <c r="J943" t="str">
        <f>INDEX(CALC_CUSTOMERS!E:E,MATCH(CALC_ORDERS!G943,CALC_CUSTOMERS!F:F,0))</f>
        <v>BUCKLAND</v>
      </c>
      <c r="K943">
        <f>INDEX(Beer!C:C,MATCH(CALC_ORDERS!C943,Beer!B:B,0))</f>
        <v>0.8</v>
      </c>
      <c r="L943">
        <f t="shared" si="114"/>
        <v>6.4</v>
      </c>
      <c r="M943">
        <f t="shared" si="115"/>
        <v>0</v>
      </c>
      <c r="N943">
        <f t="shared" si="116"/>
        <v>6.4</v>
      </c>
      <c r="O943">
        <f t="shared" si="117"/>
        <v>11</v>
      </c>
      <c r="P943" t="str">
        <f t="shared" si="118"/>
        <v>T4</v>
      </c>
      <c r="Q943" t="str">
        <f t="shared" si="119"/>
        <v>M11</v>
      </c>
    </row>
    <row r="944" spans="1:17" x14ac:dyDescent="0.25">
      <c r="A944" t="str">
        <f>IF(Orders!A944="","",Orders!A944)</f>
        <v>Mme Rotrud Headstrong</v>
      </c>
      <c r="B944" s="4">
        <f>IF(Orders!B944="","",Orders!B944)</f>
        <v>390412</v>
      </c>
      <c r="C944" t="str">
        <f>IF(Orders!C944="","",Orders!C944)</f>
        <v>Mackeson Stout</v>
      </c>
      <c r="D944">
        <f>IF(Orders!D944="","",Orders!D944)</f>
        <v>3</v>
      </c>
      <c r="E944" t="str">
        <f>IF(Orders!E944="","",Orders!E944)</f>
        <v/>
      </c>
      <c r="F944" t="str">
        <f t="shared" si="112"/>
        <v>Rotrud Headstrong</v>
      </c>
      <c r="G944" t="str">
        <f t="shared" si="113"/>
        <v>RotrudHeadstrong</v>
      </c>
      <c r="H944">
        <f>COUNTIFS(CALC_CUSTOMERS!F:F,CALC_ORDERS!G944)</f>
        <v>1</v>
      </c>
      <c r="I944" t="str">
        <f>INDEX(CALC_CUSTOMERS!D:D,MATCH(CALC_ORDERS!G944,CALC_CUSTOMERS!F:F,0))</f>
        <v>The Good Ice</v>
      </c>
      <c r="J944" t="str">
        <f>INDEX(CALC_CUSTOMERS!E:E,MATCH(CALC_ORDERS!G944,CALC_CUSTOMERS!F:F,0))</f>
        <v>BREE</v>
      </c>
      <c r="K944">
        <f>INDEX(Beer!C:C,MATCH(CALC_ORDERS!C944,Beer!B:B,0))</f>
        <v>1.5</v>
      </c>
      <c r="L944">
        <f t="shared" si="114"/>
        <v>4.5</v>
      </c>
      <c r="M944">
        <f t="shared" si="115"/>
        <v>0</v>
      </c>
      <c r="N944">
        <f t="shared" si="116"/>
        <v>4.5</v>
      </c>
      <c r="O944">
        <f t="shared" si="117"/>
        <v>11</v>
      </c>
      <c r="P944" t="str">
        <f t="shared" si="118"/>
        <v>T4</v>
      </c>
      <c r="Q944" t="str">
        <f t="shared" si="119"/>
        <v>M11</v>
      </c>
    </row>
    <row r="945" spans="1:17" x14ac:dyDescent="0.25">
      <c r="A945" t="str">
        <f>IF(Orders!A945="","",Orders!A945)</f>
        <v>Mr Willichar Underburrow</v>
      </c>
      <c r="B945" s="4">
        <f>IF(Orders!B945="","",Orders!B945)</f>
        <v>390413</v>
      </c>
      <c r="C945" t="str">
        <f>IF(Orders!C945="","",Orders!C945)</f>
        <v>Tennent's Super</v>
      </c>
      <c r="D945">
        <f>IF(Orders!D945="","",Orders!D945)</f>
        <v>1</v>
      </c>
      <c r="E945" t="str">
        <f>IF(Orders!E945="","",Orders!E945)</f>
        <v/>
      </c>
      <c r="F945" t="str">
        <f t="shared" si="112"/>
        <v>Willichar Underburrow</v>
      </c>
      <c r="G945" t="str">
        <f t="shared" si="113"/>
        <v>WillicharUnderburrow</v>
      </c>
      <c r="H945">
        <f>COUNTIFS(CALC_CUSTOMERS!F:F,CALC_ORDERS!G945)</f>
        <v>1</v>
      </c>
      <c r="I945" t="str">
        <f>INDEX(CALC_CUSTOMERS!D:D,MATCH(CALC_ORDERS!G945,CALC_CUSTOMERS!F:F,0))</f>
        <v>The Annoying Spiders Tavern</v>
      </c>
      <c r="J945" t="str">
        <f>INDEX(CALC_CUSTOMERS!E:E,MATCH(CALC_ORDERS!G945,CALC_CUSTOMERS!F:F,0))</f>
        <v>THE HILL</v>
      </c>
      <c r="K945">
        <f>INDEX(Beer!C:C,MATCH(CALC_ORDERS!C945,Beer!B:B,0))</f>
        <v>0.9</v>
      </c>
      <c r="L945">
        <f t="shared" si="114"/>
        <v>0.9</v>
      </c>
      <c r="M945">
        <f t="shared" si="115"/>
        <v>0</v>
      </c>
      <c r="N945">
        <f t="shared" si="116"/>
        <v>0.9</v>
      </c>
      <c r="O945">
        <f t="shared" si="117"/>
        <v>11</v>
      </c>
      <c r="P945" t="str">
        <f t="shared" si="118"/>
        <v>T4</v>
      </c>
      <c r="Q945" t="str">
        <f t="shared" si="119"/>
        <v>M11</v>
      </c>
    </row>
    <row r="946" spans="1:17" x14ac:dyDescent="0.25">
      <c r="A946" t="str">
        <f>IF(Orders!A946="","",Orders!A946)</f>
        <v>Mme Shanna Banks</v>
      </c>
      <c r="B946" s="4">
        <f>IF(Orders!B946="","",Orders!B946)</f>
        <v>390413</v>
      </c>
      <c r="C946" t="str">
        <f>IF(Orders!C946="","",Orders!C946)</f>
        <v>Mackeson Stout</v>
      </c>
      <c r="D946">
        <f>IF(Orders!D946="","",Orders!D946)</f>
        <v>15</v>
      </c>
      <c r="E946" t="str">
        <f>IF(Orders!E946="","",Orders!E946)</f>
        <v/>
      </c>
      <c r="F946" t="str">
        <f t="shared" si="112"/>
        <v>Shanna Banks</v>
      </c>
      <c r="G946" t="str">
        <f t="shared" si="113"/>
        <v>ShannaBanks</v>
      </c>
      <c r="H946">
        <f>COUNTIFS(CALC_CUSTOMERS!F:F,CALC_ORDERS!G946)</f>
        <v>1</v>
      </c>
      <c r="I946" t="str">
        <f>INDEX(CALC_CUSTOMERS!D:D,MATCH(CALC_ORDERS!G946,CALC_CUSTOMERS!F:F,0))</f>
        <v>The Closed Heart Tavern</v>
      </c>
      <c r="J946" t="str">
        <f>INDEX(CALC_CUSTOMERS!E:E,MATCH(CALC_ORDERS!G946,CALC_CUSTOMERS!F:F,0))</f>
        <v>LITTLE DELVING</v>
      </c>
      <c r="K946">
        <f>INDEX(Beer!C:C,MATCH(CALC_ORDERS!C946,Beer!B:B,0))</f>
        <v>1.5</v>
      </c>
      <c r="L946">
        <f t="shared" si="114"/>
        <v>22.5</v>
      </c>
      <c r="M946">
        <f t="shared" si="115"/>
        <v>0</v>
      </c>
      <c r="N946">
        <f t="shared" si="116"/>
        <v>22.5</v>
      </c>
      <c r="O946">
        <f t="shared" si="117"/>
        <v>11</v>
      </c>
      <c r="P946" t="str">
        <f t="shared" si="118"/>
        <v>T4</v>
      </c>
      <c r="Q946" t="str">
        <f t="shared" si="119"/>
        <v>M11</v>
      </c>
    </row>
    <row r="947" spans="1:17" x14ac:dyDescent="0.25">
      <c r="A947" t="str">
        <f>IF(Orders!A947="","",Orders!A947)</f>
        <v>Mlle Berthefled Tinyfoot</v>
      </c>
      <c r="B947" s="4">
        <f>IF(Orders!B947="","",Orders!B947)</f>
        <v>390413</v>
      </c>
      <c r="C947" t="str">
        <f>IF(Orders!C947="","",Orders!C947)</f>
        <v>Tennent's Lager</v>
      </c>
      <c r="D947">
        <f>IF(Orders!D947="","",Orders!D947)</f>
        <v>18</v>
      </c>
      <c r="E947" t="str">
        <f>IF(Orders!E947="","",Orders!E947)</f>
        <v/>
      </c>
      <c r="F947" t="str">
        <f t="shared" si="112"/>
        <v>Berthefled Tinyfoot</v>
      </c>
      <c r="G947" t="str">
        <f t="shared" si="113"/>
        <v>BerthefledTinyfoot</v>
      </c>
      <c r="H947">
        <f>COUNTIFS(CALC_CUSTOMERS!F:F,CALC_ORDERS!G947)</f>
        <v>1</v>
      </c>
      <c r="I947" t="str">
        <f>INDEX(CALC_CUSTOMERS!D:D,MATCH(CALC_ORDERS!G947,CALC_CUSTOMERS!F:F,0))</f>
        <v>The Ethereal Bongo Pub</v>
      </c>
      <c r="J947" t="str">
        <f>INDEX(CALC_CUSTOMERS!E:E,MATCH(CALC_ORDERS!G947,CALC_CUSTOMERS!F:F,0))</f>
        <v>LITTLE DELVING</v>
      </c>
      <c r="K947">
        <f>INDEX(Beer!C:C,MATCH(CALC_ORDERS!C947,Beer!B:B,0))</f>
        <v>0.8</v>
      </c>
      <c r="L947">
        <f t="shared" si="114"/>
        <v>14.4</v>
      </c>
      <c r="M947">
        <f t="shared" si="115"/>
        <v>0</v>
      </c>
      <c r="N947">
        <f t="shared" si="116"/>
        <v>14.4</v>
      </c>
      <c r="O947">
        <f t="shared" si="117"/>
        <v>11</v>
      </c>
      <c r="P947" t="str">
        <f t="shared" si="118"/>
        <v>T4</v>
      </c>
      <c r="Q947" t="str">
        <f t="shared" si="119"/>
        <v>M11</v>
      </c>
    </row>
    <row r="948" spans="1:17" x14ac:dyDescent="0.25">
      <c r="A948" t="str">
        <f>IF(Orders!A948="","",Orders!A948)</f>
        <v>Mlle Irmingard Knotwise</v>
      </c>
      <c r="B948" s="4">
        <f>IF(Orders!B948="","",Orders!B948)</f>
        <v>390414</v>
      </c>
      <c r="C948" t="str">
        <f>IF(Orders!C948="","",Orders!C948)</f>
        <v>Hofmeister Lager</v>
      </c>
      <c r="D948">
        <f>IF(Orders!D948="","",Orders!D948)</f>
        <v>11</v>
      </c>
      <c r="E948" t="str">
        <f>IF(Orders!E948="","",Orders!E948)</f>
        <v/>
      </c>
      <c r="F948" t="str">
        <f t="shared" si="112"/>
        <v>Irmingard Knotwise</v>
      </c>
      <c r="G948" t="str">
        <f t="shared" si="113"/>
        <v>IrmingardKnotwise</v>
      </c>
      <c r="H948">
        <f>COUNTIFS(CALC_CUSTOMERS!F:F,CALC_ORDERS!G948)</f>
        <v>1</v>
      </c>
      <c r="I948" t="str">
        <f>INDEX(CALC_CUSTOMERS!D:D,MATCH(CALC_ORDERS!G948,CALC_CUSTOMERS!F:F,0))</f>
        <v>The Romantic Seal</v>
      </c>
      <c r="J948" t="str">
        <f>INDEX(CALC_CUSTOMERS!E:E,MATCH(CALC_ORDERS!G948,CALC_CUSTOMERS!F:F,0))</f>
        <v>LITTLE DELVING</v>
      </c>
      <c r="K948">
        <f>INDEX(Beer!C:C,MATCH(CALC_ORDERS!C948,Beer!B:B,0))</f>
        <v>1</v>
      </c>
      <c r="L948">
        <f t="shared" si="114"/>
        <v>11</v>
      </c>
      <c r="M948">
        <f t="shared" si="115"/>
        <v>0</v>
      </c>
      <c r="N948">
        <f t="shared" si="116"/>
        <v>11</v>
      </c>
      <c r="O948">
        <f t="shared" si="117"/>
        <v>11</v>
      </c>
      <c r="P948" t="str">
        <f t="shared" si="118"/>
        <v>T4</v>
      </c>
      <c r="Q948" t="str">
        <f t="shared" si="119"/>
        <v>M11</v>
      </c>
    </row>
    <row r="949" spans="1:17" x14ac:dyDescent="0.25">
      <c r="A949" t="str">
        <f>IF(Orders!A949="","",Orders!A949)</f>
        <v>Mlle Taryn Langham</v>
      </c>
      <c r="B949" s="4">
        <f>IF(Orders!B949="","",Orders!B949)</f>
        <v>390414</v>
      </c>
      <c r="C949" t="str">
        <f>IF(Orders!C949="","",Orders!C949)</f>
        <v>Old Speckled Hen</v>
      </c>
      <c r="D949">
        <f>IF(Orders!D949="","",Orders!D949)</f>
        <v>4</v>
      </c>
      <c r="E949" t="str">
        <f>IF(Orders!E949="","",Orders!E949)</f>
        <v/>
      </c>
      <c r="F949" t="str">
        <f t="shared" si="112"/>
        <v>Taryn Langham</v>
      </c>
      <c r="G949" t="str">
        <f t="shared" si="113"/>
        <v>TarynLangham</v>
      </c>
      <c r="H949">
        <f>COUNTIFS(CALC_CUSTOMERS!F:F,CALC_ORDERS!G949)</f>
        <v>1</v>
      </c>
      <c r="I949" t="str">
        <f>INDEX(CALC_CUSTOMERS!D:D,MATCH(CALC_ORDERS!G949,CALC_CUSTOMERS!F:F,0))</f>
        <v>The Kind Bear</v>
      </c>
      <c r="J949" t="str">
        <f>INDEX(CALC_CUSTOMERS!E:E,MATCH(CALC_ORDERS!G949,CALC_CUSTOMERS!F:F,0))</f>
        <v>TUCKBOROUGH</v>
      </c>
      <c r="K949">
        <f>INDEX(Beer!C:C,MATCH(CALC_ORDERS!C949,Beer!B:B,0))</f>
        <v>1.1000000000000001</v>
      </c>
      <c r="L949">
        <f t="shared" si="114"/>
        <v>4.4000000000000004</v>
      </c>
      <c r="M949">
        <f t="shared" si="115"/>
        <v>0</v>
      </c>
      <c r="N949">
        <f t="shared" si="116"/>
        <v>4.4000000000000004</v>
      </c>
      <c r="O949">
        <f t="shared" si="117"/>
        <v>11</v>
      </c>
      <c r="P949" t="str">
        <f t="shared" si="118"/>
        <v>T4</v>
      </c>
      <c r="Q949" t="str">
        <f t="shared" si="119"/>
        <v>M11</v>
      </c>
    </row>
    <row r="950" spans="1:17" x14ac:dyDescent="0.25">
      <c r="A950" t="str">
        <f>IF(Orders!A950="","",Orders!A950)</f>
        <v>Mme Tiffany Brown</v>
      </c>
      <c r="B950" s="4">
        <f>IF(Orders!B950="","",Orders!B950)</f>
        <v>390414</v>
      </c>
      <c r="C950" t="str">
        <f>IF(Orders!C950="","",Orders!C950)</f>
        <v>Tennent's Lager</v>
      </c>
      <c r="D950">
        <f>IF(Orders!D950="","",Orders!D950)</f>
        <v>3</v>
      </c>
      <c r="E950" t="str">
        <f>IF(Orders!E950="","",Orders!E950)</f>
        <v/>
      </c>
      <c r="F950" t="str">
        <f t="shared" si="112"/>
        <v>Tiffany Brown</v>
      </c>
      <c r="G950" t="str">
        <f t="shared" si="113"/>
        <v>TiffanyBrown</v>
      </c>
      <c r="H950">
        <f>COUNTIFS(CALC_CUSTOMERS!F:F,CALC_ORDERS!G950)</f>
        <v>1</v>
      </c>
      <c r="I950" t="str">
        <f>INDEX(CALC_CUSTOMERS!D:D,MATCH(CALC_ORDERS!G950,CALC_CUSTOMERS!F:F,0))</f>
        <v>The Blushing Dragon Tavern</v>
      </c>
      <c r="J950" t="str">
        <f>INDEX(CALC_CUSTOMERS!E:E,MATCH(CALC_ORDERS!G950,CALC_CUSTOMERS!F:F,0))</f>
        <v>HOBBITTON</v>
      </c>
      <c r="K950">
        <f>INDEX(Beer!C:C,MATCH(CALC_ORDERS!C950,Beer!B:B,0))</f>
        <v>0.8</v>
      </c>
      <c r="L950">
        <f t="shared" si="114"/>
        <v>2.4000000000000004</v>
      </c>
      <c r="M950">
        <f t="shared" si="115"/>
        <v>0</v>
      </c>
      <c r="N950">
        <f t="shared" si="116"/>
        <v>2.4000000000000004</v>
      </c>
      <c r="O950">
        <f t="shared" si="117"/>
        <v>11</v>
      </c>
      <c r="P950" t="str">
        <f t="shared" si="118"/>
        <v>T4</v>
      </c>
      <c r="Q950" t="str">
        <f t="shared" si="119"/>
        <v>M11</v>
      </c>
    </row>
    <row r="951" spans="1:17" x14ac:dyDescent="0.25">
      <c r="A951" t="str">
        <f>IF(Orders!A951="","",Orders!A951)</f>
        <v>Mr Philibert Proudmead</v>
      </c>
      <c r="B951" s="4">
        <f>IF(Orders!B951="","",Orders!B951)</f>
        <v>390414</v>
      </c>
      <c r="C951" t="str">
        <f>IF(Orders!C951="","",Orders!C951)</f>
        <v>Boddingtons Bitter</v>
      </c>
      <c r="D951">
        <f>IF(Orders!D951="","",Orders!D951)</f>
        <v>14</v>
      </c>
      <c r="E951" t="str">
        <f>IF(Orders!E951="","",Orders!E951)</f>
        <v/>
      </c>
      <c r="F951" t="str">
        <f t="shared" si="112"/>
        <v>Philibert Proudmead</v>
      </c>
      <c r="G951" t="str">
        <f t="shared" si="113"/>
        <v>PhilibertProudmead</v>
      </c>
      <c r="H951">
        <f>COUNTIFS(CALC_CUSTOMERS!F:F,CALC_ORDERS!G951)</f>
        <v>1</v>
      </c>
      <c r="I951" t="str">
        <f>INDEX(CALC_CUSTOMERS!D:D,MATCH(CALC_ORDERS!G951,CALC_CUSTOMERS!F:F,0))</f>
        <v>The Bored Puppy Tavern</v>
      </c>
      <c r="J951" t="str">
        <f>INDEX(CALC_CUSTOMERS!E:E,MATCH(CALC_ORDERS!G951,CALC_CUSTOMERS!F:F,0))</f>
        <v>HOBBITTON</v>
      </c>
      <c r="K951">
        <f>INDEX(Beer!C:C,MATCH(CALC_ORDERS!C951,Beer!B:B,0))</f>
        <v>0.8</v>
      </c>
      <c r="L951">
        <f t="shared" si="114"/>
        <v>11.200000000000001</v>
      </c>
      <c r="M951">
        <f t="shared" si="115"/>
        <v>0</v>
      </c>
      <c r="N951">
        <f t="shared" si="116"/>
        <v>11.200000000000001</v>
      </c>
      <c r="O951">
        <f t="shared" si="117"/>
        <v>11</v>
      </c>
      <c r="P951" t="str">
        <f t="shared" si="118"/>
        <v>T4</v>
      </c>
      <c r="Q951" t="str">
        <f t="shared" si="119"/>
        <v>M11</v>
      </c>
    </row>
    <row r="952" spans="1:17" x14ac:dyDescent="0.25">
      <c r="A952" t="str">
        <f>IF(Orders!A952="","",Orders!A952)</f>
        <v>Mr Ouüs Fallohide</v>
      </c>
      <c r="B952" s="4">
        <f>IF(Orders!B952="","",Orders!B952)</f>
        <v>390416</v>
      </c>
      <c r="C952" t="str">
        <f>IF(Orders!C952="","",Orders!C952)</f>
        <v>Tennent's Lager</v>
      </c>
      <c r="D952">
        <f>IF(Orders!D952="","",Orders!D952)</f>
        <v>16</v>
      </c>
      <c r="E952" t="str">
        <f>IF(Orders!E952="","",Orders!E952)</f>
        <v/>
      </c>
      <c r="F952" t="str">
        <f t="shared" si="112"/>
        <v>Ouüs Fallohide</v>
      </c>
      <c r="G952" t="str">
        <f t="shared" si="113"/>
        <v>OuusFallohide</v>
      </c>
      <c r="H952">
        <f>COUNTIFS(CALC_CUSTOMERS!F:F,CALC_ORDERS!G952)</f>
        <v>1</v>
      </c>
      <c r="I952" t="str">
        <f>INDEX(CALC_CUSTOMERS!D:D,MATCH(CALC_ORDERS!G952,CALC_CUSTOMERS!F:F,0))</f>
        <v>The Tacky Troll</v>
      </c>
      <c r="J952" t="str">
        <f>INDEX(CALC_CUSTOMERS!E:E,MATCH(CALC_ORDERS!G952,CALC_CUSTOMERS!F:F,0))</f>
        <v>BRIDGEFIELDS</v>
      </c>
      <c r="K952">
        <f>INDEX(Beer!C:C,MATCH(CALC_ORDERS!C952,Beer!B:B,0))</f>
        <v>0.8</v>
      </c>
      <c r="L952">
        <f t="shared" si="114"/>
        <v>12.8</v>
      </c>
      <c r="M952">
        <f t="shared" si="115"/>
        <v>0</v>
      </c>
      <c r="N952">
        <f t="shared" si="116"/>
        <v>12.8</v>
      </c>
      <c r="O952">
        <f t="shared" si="117"/>
        <v>12</v>
      </c>
      <c r="P952" t="str">
        <f t="shared" si="118"/>
        <v>T4</v>
      </c>
      <c r="Q952" t="str">
        <f t="shared" si="119"/>
        <v>M12</v>
      </c>
    </row>
    <row r="953" spans="1:17" x14ac:dyDescent="0.25">
      <c r="A953" t="str">
        <f>IF(Orders!A953="","",Orders!A953)</f>
        <v>Mr Willichar Underburrow</v>
      </c>
      <c r="B953" s="4">
        <f>IF(Orders!B953="","",Orders!B953)</f>
        <v>390416</v>
      </c>
      <c r="C953" t="str">
        <f>IF(Orders!C953="","",Orders!C953)</f>
        <v>Old Speckled Hen</v>
      </c>
      <c r="D953">
        <f>IF(Orders!D953="","",Orders!D953)</f>
        <v>13</v>
      </c>
      <c r="E953" t="str">
        <f>IF(Orders!E953="","",Orders!E953)</f>
        <v/>
      </c>
      <c r="F953" t="str">
        <f t="shared" si="112"/>
        <v>Willichar Underburrow</v>
      </c>
      <c r="G953" t="str">
        <f t="shared" si="113"/>
        <v>WillicharUnderburrow</v>
      </c>
      <c r="H953">
        <f>COUNTIFS(CALC_CUSTOMERS!F:F,CALC_ORDERS!G953)</f>
        <v>1</v>
      </c>
      <c r="I953" t="str">
        <f>INDEX(CALC_CUSTOMERS!D:D,MATCH(CALC_ORDERS!G953,CALC_CUSTOMERS!F:F,0))</f>
        <v>The Annoying Spiders Tavern</v>
      </c>
      <c r="J953" t="str">
        <f>INDEX(CALC_CUSTOMERS!E:E,MATCH(CALC_ORDERS!G953,CALC_CUSTOMERS!F:F,0))</f>
        <v>THE HILL</v>
      </c>
      <c r="K953">
        <f>INDEX(Beer!C:C,MATCH(CALC_ORDERS!C953,Beer!B:B,0))</f>
        <v>1.1000000000000001</v>
      </c>
      <c r="L953">
        <f t="shared" si="114"/>
        <v>14.3</v>
      </c>
      <c r="M953">
        <f t="shared" si="115"/>
        <v>0</v>
      </c>
      <c r="N953">
        <f t="shared" si="116"/>
        <v>14.3</v>
      </c>
      <c r="O953">
        <f t="shared" si="117"/>
        <v>12</v>
      </c>
      <c r="P953" t="str">
        <f t="shared" si="118"/>
        <v>T4</v>
      </c>
      <c r="Q953" t="str">
        <f t="shared" si="119"/>
        <v>M12</v>
      </c>
    </row>
    <row r="954" spans="1:17" x14ac:dyDescent="0.25">
      <c r="A954" t="str">
        <f>IF(Orders!A954="","",Orders!A954)</f>
        <v>Mme Alyssa Boulderhill</v>
      </c>
      <c r="B954" s="4">
        <f>IF(Orders!B954="","",Orders!B954)</f>
        <v>390416</v>
      </c>
      <c r="C954" t="str">
        <f>IF(Orders!C954="","",Orders!C954)</f>
        <v>Tennent's Super</v>
      </c>
      <c r="D954">
        <f>IF(Orders!D954="","",Orders!D954)</f>
        <v>7</v>
      </c>
      <c r="E954" t="str">
        <f>IF(Orders!E954="","",Orders!E954)</f>
        <v/>
      </c>
      <c r="F954" t="str">
        <f t="shared" si="112"/>
        <v>Alyssa Boulderhill</v>
      </c>
      <c r="G954" t="str">
        <f t="shared" si="113"/>
        <v>AlyssaBoulderhill</v>
      </c>
      <c r="H954">
        <f>COUNTIFS(CALC_CUSTOMERS!F:F,CALC_ORDERS!G954)</f>
        <v>1</v>
      </c>
      <c r="I954" t="str">
        <f>INDEX(CALC_CUSTOMERS!D:D,MATCH(CALC_ORDERS!G954,CALC_CUSTOMERS!F:F,0))</f>
        <v>The Long Stick</v>
      </c>
      <c r="J954" t="str">
        <f>INDEX(CALC_CUSTOMERS!E:E,MATCH(CALC_ORDERS!G954,CALC_CUSTOMERS!F:F,0))</f>
        <v>STOCK</v>
      </c>
      <c r="K954">
        <f>INDEX(Beer!C:C,MATCH(CALC_ORDERS!C954,Beer!B:B,0))</f>
        <v>0.9</v>
      </c>
      <c r="L954">
        <f t="shared" si="114"/>
        <v>6.3</v>
      </c>
      <c r="M954">
        <f t="shared" si="115"/>
        <v>0</v>
      </c>
      <c r="N954">
        <f t="shared" si="116"/>
        <v>6.3</v>
      </c>
      <c r="O954">
        <f t="shared" si="117"/>
        <v>12</v>
      </c>
      <c r="P954" t="str">
        <f t="shared" si="118"/>
        <v>T4</v>
      </c>
      <c r="Q954" t="str">
        <f t="shared" si="119"/>
        <v>M12</v>
      </c>
    </row>
    <row r="955" spans="1:17" x14ac:dyDescent="0.25">
      <c r="A955" t="str">
        <f>IF(Orders!A955="","",Orders!A955)</f>
        <v>Mr Remacle Bramblethorn</v>
      </c>
      <c r="B955" s="4">
        <f>IF(Orders!B955="","",Orders!B955)</f>
        <v>390416</v>
      </c>
      <c r="C955" t="str">
        <f>IF(Orders!C955="","",Orders!C955)</f>
        <v>Hofmeister Lager</v>
      </c>
      <c r="D955">
        <f>IF(Orders!D955="","",Orders!D955)</f>
        <v>16</v>
      </c>
      <c r="E955" t="str">
        <f>IF(Orders!E955="","",Orders!E955)</f>
        <v/>
      </c>
      <c r="F955" t="str">
        <f t="shared" si="112"/>
        <v>Remacle Bramblethorn</v>
      </c>
      <c r="G955" t="str">
        <f t="shared" si="113"/>
        <v>RemacleBramblethorn</v>
      </c>
      <c r="H955">
        <f>COUNTIFS(CALC_CUSTOMERS!F:F,CALC_ORDERS!G955)</f>
        <v>1</v>
      </c>
      <c r="I955" t="str">
        <f>INDEX(CALC_CUSTOMERS!D:D,MATCH(CALC_ORDERS!G955,CALC_CUSTOMERS!F:F,0))</f>
        <v>The Super Hamsters</v>
      </c>
      <c r="J955" t="str">
        <f>INDEX(CALC_CUSTOMERS!E:E,MATCH(CALC_ORDERS!G955,CALC_CUSTOMERS!F:F,0))</f>
        <v>GREENFIELDS</v>
      </c>
      <c r="K955">
        <f>INDEX(Beer!C:C,MATCH(CALC_ORDERS!C955,Beer!B:B,0))</f>
        <v>1</v>
      </c>
      <c r="L955">
        <f t="shared" si="114"/>
        <v>16</v>
      </c>
      <c r="M955">
        <f t="shared" si="115"/>
        <v>0</v>
      </c>
      <c r="N955">
        <f t="shared" si="116"/>
        <v>16</v>
      </c>
      <c r="O955">
        <f t="shared" si="117"/>
        <v>12</v>
      </c>
      <c r="P955" t="str">
        <f t="shared" si="118"/>
        <v>T4</v>
      </c>
      <c r="Q955" t="str">
        <f t="shared" si="119"/>
        <v>M12</v>
      </c>
    </row>
    <row r="956" spans="1:17" x14ac:dyDescent="0.25">
      <c r="A956" t="str">
        <f>IF(Orders!A956="","",Orders!A956)</f>
        <v>Mme Brunhilda Grubb</v>
      </c>
      <c r="B956" s="4">
        <f>IF(Orders!B956="","",Orders!B956)</f>
        <v>390417</v>
      </c>
      <c r="C956" t="str">
        <f>IF(Orders!C956="","",Orders!C956)</f>
        <v>Old Speckled Hen</v>
      </c>
      <c r="D956">
        <f>IF(Orders!D956="","",Orders!D956)</f>
        <v>20</v>
      </c>
      <c r="E956">
        <f>IF(Orders!E956="","",Orders!E956)</f>
        <v>0.12</v>
      </c>
      <c r="F956" t="str">
        <f t="shared" si="112"/>
        <v>Brunhilda Grubb</v>
      </c>
      <c r="G956" t="str">
        <f t="shared" si="113"/>
        <v>BrunhildaGrubb</v>
      </c>
      <c r="H956">
        <f>COUNTIFS(CALC_CUSTOMERS!F:F,CALC_ORDERS!G956)</f>
        <v>1</v>
      </c>
      <c r="I956" t="str">
        <f>INDEX(CALC_CUSTOMERS!D:D,MATCH(CALC_ORDERS!G956,CALC_CUSTOMERS!F:F,0))</f>
        <v>The Orange Gauntlet Pub</v>
      </c>
      <c r="J956" t="str">
        <f>INDEX(CALC_CUSTOMERS!E:E,MATCH(CALC_ORDERS!G956,CALC_CUSTOMERS!F:F,0))</f>
        <v>HOBBITTON</v>
      </c>
      <c r="K956">
        <f>INDEX(Beer!C:C,MATCH(CALC_ORDERS!C956,Beer!B:B,0))</f>
        <v>1.1000000000000001</v>
      </c>
      <c r="L956">
        <f t="shared" si="114"/>
        <v>22</v>
      </c>
      <c r="M956">
        <f t="shared" si="115"/>
        <v>2.6399999999999997</v>
      </c>
      <c r="N956">
        <f t="shared" si="116"/>
        <v>19.36</v>
      </c>
      <c r="O956">
        <f t="shared" si="117"/>
        <v>12</v>
      </c>
      <c r="P956" t="str">
        <f t="shared" si="118"/>
        <v>T4</v>
      </c>
      <c r="Q956" t="str">
        <f t="shared" si="119"/>
        <v>M12</v>
      </c>
    </row>
    <row r="957" spans="1:17" x14ac:dyDescent="0.25">
      <c r="A957" t="str">
        <f>IF(Orders!A957="","",Orders!A957)</f>
        <v>Mr Jocelin Elvellon</v>
      </c>
      <c r="B957" s="4">
        <f>IF(Orders!B957="","",Orders!B957)</f>
        <v>390417</v>
      </c>
      <c r="C957" t="str">
        <f>IF(Orders!C957="","",Orders!C957)</f>
        <v>Old Speckled Hen</v>
      </c>
      <c r="D957">
        <f>IF(Orders!D957="","",Orders!D957)</f>
        <v>18</v>
      </c>
      <c r="E957" t="str">
        <f>IF(Orders!E957="","",Orders!E957)</f>
        <v/>
      </c>
      <c r="F957" t="str">
        <f t="shared" si="112"/>
        <v>Jocelin Elvellon</v>
      </c>
      <c r="G957" t="str">
        <f t="shared" si="113"/>
        <v>JocelinElvellon</v>
      </c>
      <c r="H957">
        <f>COUNTIFS(CALC_CUSTOMERS!F:F,CALC_ORDERS!G957)</f>
        <v>1</v>
      </c>
      <c r="I957" t="str">
        <f>INDEX(CALC_CUSTOMERS!D:D,MATCH(CALC_ORDERS!G957,CALC_CUSTOMERS!F:F,0))</f>
        <v>The Cold Flute Pub</v>
      </c>
      <c r="J957" t="str">
        <f>INDEX(CALC_CUSTOMERS!E:E,MATCH(CALC_ORDERS!G957,CALC_CUSTOMERS!F:F,0))</f>
        <v>GREEN HILL COUNTRY</v>
      </c>
      <c r="K957">
        <f>INDEX(Beer!C:C,MATCH(CALC_ORDERS!C957,Beer!B:B,0))</f>
        <v>1.1000000000000001</v>
      </c>
      <c r="L957">
        <f t="shared" si="114"/>
        <v>19.8</v>
      </c>
      <c r="M957">
        <f t="shared" si="115"/>
        <v>0</v>
      </c>
      <c r="N957">
        <f t="shared" si="116"/>
        <v>19.8</v>
      </c>
      <c r="O957">
        <f t="shared" si="117"/>
        <v>12</v>
      </c>
      <c r="P957" t="str">
        <f t="shared" si="118"/>
        <v>T4</v>
      </c>
      <c r="Q957" t="str">
        <f t="shared" si="119"/>
        <v>M12</v>
      </c>
    </row>
    <row r="958" spans="1:17" x14ac:dyDescent="0.25">
      <c r="A958" t="str">
        <f>IF(Orders!A958="","",Orders!A958)</f>
        <v>Mlle Darby Sandheaver</v>
      </c>
      <c r="B958" s="4">
        <f>IF(Orders!B958="","",Orders!B958)</f>
        <v>390418</v>
      </c>
      <c r="C958" t="str">
        <f>IF(Orders!C958="","",Orders!C958)</f>
        <v>Foster's Lager</v>
      </c>
      <c r="D958">
        <f>IF(Orders!D958="","",Orders!D958)</f>
        <v>8</v>
      </c>
      <c r="E958" t="str">
        <f>IF(Orders!E958="","",Orders!E958)</f>
        <v/>
      </c>
      <c r="F958" t="str">
        <f t="shared" si="112"/>
        <v>Darby Sandheaver</v>
      </c>
      <c r="G958" t="str">
        <f t="shared" si="113"/>
        <v>DarbySandheaver</v>
      </c>
      <c r="H958">
        <f>COUNTIFS(CALC_CUSTOMERS!F:F,CALC_ORDERS!G958)</f>
        <v>1</v>
      </c>
      <c r="I958" t="str">
        <f>INDEX(CALC_CUSTOMERS!D:D,MATCH(CALC_ORDERS!G958,CALC_CUSTOMERS!F:F,0))</f>
        <v>The Infamous Jester Tavern</v>
      </c>
      <c r="J958" t="str">
        <f>INDEX(CALC_CUSTOMERS!E:E,MATCH(CALC_ORDERS!G958,CALC_CUSTOMERS!F:F,0))</f>
        <v>BUCKLAND</v>
      </c>
      <c r="K958">
        <f>INDEX(Beer!C:C,MATCH(CALC_ORDERS!C958,Beer!B:B,0))</f>
        <v>0.7</v>
      </c>
      <c r="L958">
        <f t="shared" si="114"/>
        <v>5.6</v>
      </c>
      <c r="M958">
        <f t="shared" si="115"/>
        <v>0</v>
      </c>
      <c r="N958">
        <f t="shared" si="116"/>
        <v>5.6</v>
      </c>
      <c r="O958">
        <f t="shared" si="117"/>
        <v>12</v>
      </c>
      <c r="P958" t="str">
        <f t="shared" si="118"/>
        <v>T4</v>
      </c>
      <c r="Q958" t="str">
        <f t="shared" si="119"/>
        <v>M12</v>
      </c>
    </row>
    <row r="959" spans="1:17" x14ac:dyDescent="0.25">
      <c r="A959" t="str">
        <f>IF(Orders!A959="","",Orders!A959)</f>
        <v>Mr Obo Hedgehopper</v>
      </c>
      <c r="B959" s="4">
        <f>IF(Orders!B959="","",Orders!B959)</f>
        <v>390418</v>
      </c>
      <c r="C959" t="str">
        <f>IF(Orders!C959="","",Orders!C959)</f>
        <v>Tennent's Lager</v>
      </c>
      <c r="D959">
        <f>IF(Orders!D959="","",Orders!D959)</f>
        <v>3</v>
      </c>
      <c r="E959" t="str">
        <f>IF(Orders!E959="","",Orders!E959)</f>
        <v/>
      </c>
      <c r="F959" t="str">
        <f t="shared" si="112"/>
        <v>Obo Hedgehopper</v>
      </c>
      <c r="G959" t="str">
        <f t="shared" si="113"/>
        <v>OboHedgehopper</v>
      </c>
      <c r="H959">
        <f>COUNTIFS(CALC_CUSTOMERS!F:F,CALC_ORDERS!G959)</f>
        <v>1</v>
      </c>
      <c r="I959" t="str">
        <f>INDEX(CALC_CUSTOMERS!D:D,MATCH(CALC_ORDERS!G959,CALC_CUSTOMERS!F:F,0))</f>
        <v>The Devilish Flower Inn</v>
      </c>
      <c r="J959" t="str">
        <f>INDEX(CALC_CUSTOMERS!E:E,MATCH(CALC_ORDERS!G959,CALC_CUSTOMERS!F:F,0))</f>
        <v>TUCKBOROUGH</v>
      </c>
      <c r="K959">
        <f>INDEX(Beer!C:C,MATCH(CALC_ORDERS!C959,Beer!B:B,0))</f>
        <v>0.8</v>
      </c>
      <c r="L959">
        <f t="shared" si="114"/>
        <v>2.4000000000000004</v>
      </c>
      <c r="M959">
        <f t="shared" si="115"/>
        <v>0</v>
      </c>
      <c r="N959">
        <f t="shared" si="116"/>
        <v>2.4000000000000004</v>
      </c>
      <c r="O959">
        <f t="shared" si="117"/>
        <v>12</v>
      </c>
      <c r="P959" t="str">
        <f t="shared" si="118"/>
        <v>T4</v>
      </c>
      <c r="Q959" t="str">
        <f t="shared" si="119"/>
        <v>M12</v>
      </c>
    </row>
    <row r="960" spans="1:17" x14ac:dyDescent="0.25">
      <c r="A960" t="str">
        <f>IF(Orders!A960="","",Orders!A960)</f>
        <v>Mr Leodegar Pott</v>
      </c>
      <c r="B960" s="4">
        <f>IF(Orders!B960="","",Orders!B960)</f>
        <v>390418</v>
      </c>
      <c r="C960" t="str">
        <f>IF(Orders!C960="","",Orders!C960)</f>
        <v>Foster's Lager</v>
      </c>
      <c r="D960">
        <f>IF(Orders!D960="","",Orders!D960)</f>
        <v>7</v>
      </c>
      <c r="E960" t="str">
        <f>IF(Orders!E960="","",Orders!E960)</f>
        <v/>
      </c>
      <c r="F960" t="str">
        <f t="shared" si="112"/>
        <v>Leodegar Pott</v>
      </c>
      <c r="G960" t="str">
        <f t="shared" si="113"/>
        <v>LeodegarPott</v>
      </c>
      <c r="H960">
        <f>COUNTIFS(CALC_CUSTOMERS!F:F,CALC_ORDERS!G960)</f>
        <v>1</v>
      </c>
      <c r="I960" t="str">
        <f>INDEX(CALC_CUSTOMERS!D:D,MATCH(CALC_ORDERS!G960,CALC_CUSTOMERS!F:F,0))</f>
        <v>The Dapper Tomato Tavern</v>
      </c>
      <c r="J960" t="str">
        <f>INDEX(CALC_CUSTOMERS!E:E,MATCH(CALC_ORDERS!G960,CALC_CUSTOMERS!F:F,0))</f>
        <v>GREEN HILL COUNTRY</v>
      </c>
      <c r="K960">
        <f>INDEX(Beer!C:C,MATCH(CALC_ORDERS!C960,Beer!B:B,0))</f>
        <v>0.7</v>
      </c>
      <c r="L960">
        <f t="shared" si="114"/>
        <v>4.8999999999999995</v>
      </c>
      <c r="M960">
        <f t="shared" si="115"/>
        <v>0</v>
      </c>
      <c r="N960">
        <f t="shared" si="116"/>
        <v>4.8999999999999995</v>
      </c>
      <c r="O960">
        <f t="shared" si="117"/>
        <v>12</v>
      </c>
      <c r="P960" t="str">
        <f t="shared" si="118"/>
        <v>T4</v>
      </c>
      <c r="Q960" t="str">
        <f t="shared" si="119"/>
        <v>M12</v>
      </c>
    </row>
    <row r="961" spans="1:17" x14ac:dyDescent="0.25">
      <c r="A961" t="str">
        <f>IF(Orders!A961="","",Orders!A961)</f>
        <v>Mme Sestiva Burrowes</v>
      </c>
      <c r="B961" s="4">
        <f>IF(Orders!B961="","",Orders!B961)</f>
        <v>390419</v>
      </c>
      <c r="C961" t="str">
        <f>IF(Orders!C961="","",Orders!C961)</f>
        <v>Old Speckled Hen</v>
      </c>
      <c r="D961">
        <f>IF(Orders!D961="","",Orders!D961)</f>
        <v>11</v>
      </c>
      <c r="E961" t="str">
        <f>IF(Orders!E961="","",Orders!E961)</f>
        <v/>
      </c>
      <c r="F961" t="str">
        <f t="shared" si="112"/>
        <v>Sestiva Burrowes</v>
      </c>
      <c r="G961" t="str">
        <f t="shared" si="113"/>
        <v>SestivaBurrowes</v>
      </c>
      <c r="H961">
        <f>COUNTIFS(CALC_CUSTOMERS!F:F,CALC_ORDERS!G961)</f>
        <v>1</v>
      </c>
      <c r="I961" t="str">
        <f>INDEX(CALC_CUSTOMERS!D:D,MATCH(CALC_ORDERS!G961,CALC_CUSTOMERS!F:F,0))</f>
        <v>The Dwarvish Eagle Bar</v>
      </c>
      <c r="J961" t="str">
        <f>INDEX(CALC_CUSTOMERS!E:E,MATCH(CALC_ORDERS!G961,CALC_CUSTOMERS!F:F,0))</f>
        <v>GREEN HILL COUNTRY</v>
      </c>
      <c r="K961">
        <f>INDEX(Beer!C:C,MATCH(CALC_ORDERS!C961,Beer!B:B,0))</f>
        <v>1.1000000000000001</v>
      </c>
      <c r="L961">
        <f t="shared" si="114"/>
        <v>12.100000000000001</v>
      </c>
      <c r="M961">
        <f t="shared" si="115"/>
        <v>0</v>
      </c>
      <c r="N961">
        <f t="shared" si="116"/>
        <v>12.100000000000001</v>
      </c>
      <c r="O961">
        <f t="shared" si="117"/>
        <v>12</v>
      </c>
      <c r="P961" t="str">
        <f t="shared" si="118"/>
        <v>T4</v>
      </c>
      <c r="Q961" t="str">
        <f t="shared" si="119"/>
        <v>M12</v>
      </c>
    </row>
    <row r="962" spans="1:17" x14ac:dyDescent="0.25">
      <c r="A962" t="str">
        <f>IF(Orders!A962="","",Orders!A962)</f>
        <v>Mme Austrechild Brownlock</v>
      </c>
      <c r="B962" s="4">
        <f>IF(Orders!B962="","",Orders!B962)</f>
        <v>390419</v>
      </c>
      <c r="C962" t="str">
        <f>IF(Orders!C962="","",Orders!C962)</f>
        <v>Newcastle Brown Ale</v>
      </c>
      <c r="D962">
        <f>IF(Orders!D962="","",Orders!D962)</f>
        <v>14</v>
      </c>
      <c r="E962" t="str">
        <f>IF(Orders!E962="","",Orders!E962)</f>
        <v/>
      </c>
      <c r="F962" t="str">
        <f t="shared" si="112"/>
        <v>Austrechild Brownlock</v>
      </c>
      <c r="G962" t="str">
        <f t="shared" si="113"/>
        <v>AustrechildBrownlock</v>
      </c>
      <c r="H962">
        <f>COUNTIFS(CALC_CUSTOMERS!F:F,CALC_ORDERS!G962)</f>
        <v>1</v>
      </c>
      <c r="I962" t="str">
        <f>INDEX(CALC_CUSTOMERS!D:D,MATCH(CALC_ORDERS!G962,CALC_CUSTOMERS!F:F,0))</f>
        <v>The Defiant Axe</v>
      </c>
      <c r="J962" t="str">
        <f>INDEX(CALC_CUSTOMERS!E:E,MATCH(CALC_ORDERS!G962,CALC_CUSTOMERS!F:F,0))</f>
        <v>BRIDGEFIELDS</v>
      </c>
      <c r="K962">
        <f>INDEX(Beer!C:C,MATCH(CALC_ORDERS!C962,Beer!B:B,0))</f>
        <v>1</v>
      </c>
      <c r="L962">
        <f t="shared" si="114"/>
        <v>14</v>
      </c>
      <c r="M962">
        <f t="shared" si="115"/>
        <v>0</v>
      </c>
      <c r="N962">
        <f t="shared" si="116"/>
        <v>14</v>
      </c>
      <c r="O962">
        <f t="shared" si="117"/>
        <v>12</v>
      </c>
      <c r="P962" t="str">
        <f t="shared" si="118"/>
        <v>T4</v>
      </c>
      <c r="Q962" t="str">
        <f t="shared" si="119"/>
        <v>M12</v>
      </c>
    </row>
    <row r="963" spans="1:17" x14ac:dyDescent="0.25">
      <c r="A963" t="str">
        <f>IF(Orders!A963="","",Orders!A963)</f>
        <v>Mr Adalolf Lothran</v>
      </c>
      <c r="B963" s="4">
        <f>IF(Orders!B963="","",Orders!B963)</f>
        <v>390420</v>
      </c>
      <c r="C963" t="str">
        <f>IF(Orders!C963="","",Orders!C963)</f>
        <v>Hofmeister Lager</v>
      </c>
      <c r="D963">
        <f>IF(Orders!D963="","",Orders!D963)</f>
        <v>14</v>
      </c>
      <c r="E963" t="str">
        <f>IF(Orders!E963="","",Orders!E963)</f>
        <v/>
      </c>
      <c r="F963" t="str">
        <f t="shared" ref="F963:F1026" si="120">IF(LEFT(A963,2)="Mr",MID(A963,4,LEN(A963)-3),
IF(LEFT(A963,3)="Mme",MID(A963,5,LEN(A963)-4),
IF(LEFT(A963,4)="Mlle",MID(A963,6,LEN(A963)-5),"")))</f>
        <v>Adalolf Lothran</v>
      </c>
      <c r="G963" t="str">
        <f t="shared" ref="G963:G1026" si="121">SUBSTITUTE(SUBSTITUTE(SUBSTITUTE(SUBSTITUTE(SUBSTITUTE(SUBSTITUTE(F963," ",""),"-",""),"é","e"),"ü","u"),"ï","i"),"è","e")</f>
        <v>AdalolfLothran</v>
      </c>
      <c r="H963">
        <f>COUNTIFS(CALC_CUSTOMERS!F:F,CALC_ORDERS!G963)</f>
        <v>1</v>
      </c>
      <c r="I963" t="str">
        <f>INDEX(CALC_CUSTOMERS!D:D,MATCH(CALC_ORDERS!G963,CALC_CUSTOMERS!F:F,0))</f>
        <v>The Infamous Rat Tavern</v>
      </c>
      <c r="J963" t="str">
        <f>INDEX(CALC_CUSTOMERS!E:E,MATCH(CALC_ORDERS!G963,CALC_CUSTOMERS!F:F,0))</f>
        <v>BREE</v>
      </c>
      <c r="K963">
        <f>INDEX(Beer!C:C,MATCH(CALC_ORDERS!C963,Beer!B:B,0))</f>
        <v>1</v>
      </c>
      <c r="L963">
        <f t="shared" ref="L963:L1026" si="122">K963*D963</f>
        <v>14</v>
      </c>
      <c r="M963">
        <f t="shared" ref="M963:M1026" si="123">IF(E963="",0,E963*L963)</f>
        <v>0</v>
      </c>
      <c r="N963">
        <f t="shared" ref="N963:N1026" si="124">L963-M963</f>
        <v>14</v>
      </c>
      <c r="O963">
        <f t="shared" ref="O963:O1026" si="125">MONTH(B963)</f>
        <v>12</v>
      </c>
      <c r="P963" t="str">
        <f t="shared" ref="P963:P1026" si="126">IF(AND(O963&gt;0,O963&lt;4),"T1",
IF(AND(O963&gt;3,O963&lt;7),"T2",
IF(AND(O963&gt;6,O963&lt;10),"T3",
IF(AND(O963&gt;9,O963&lt;13),"T4","erreur"))))</f>
        <v>T4</v>
      </c>
      <c r="Q963" t="str">
        <f t="shared" ref="Q963:Q1026" si="127">"M"&amp;O963</f>
        <v>M12</v>
      </c>
    </row>
    <row r="964" spans="1:17" x14ac:dyDescent="0.25">
      <c r="A964" t="str">
        <f>IF(Orders!A964="","",Orders!A964)</f>
        <v>Mlle Daisy Knotwise</v>
      </c>
      <c r="B964" s="4">
        <f>IF(Orders!B964="","",Orders!B964)</f>
        <v>390421</v>
      </c>
      <c r="C964" t="str">
        <f>IF(Orders!C964="","",Orders!C964)</f>
        <v>Newcastle Brown Ale</v>
      </c>
      <c r="D964">
        <f>IF(Orders!D964="","",Orders!D964)</f>
        <v>8</v>
      </c>
      <c r="E964" t="str">
        <f>IF(Orders!E964="","",Orders!E964)</f>
        <v/>
      </c>
      <c r="F964" t="str">
        <f t="shared" si="120"/>
        <v>Daisy Knotwise</v>
      </c>
      <c r="G964" t="str">
        <f t="shared" si="121"/>
        <v>DaisyKnotwise</v>
      </c>
      <c r="H964">
        <f>COUNTIFS(CALC_CUSTOMERS!F:F,CALC_ORDERS!G964)</f>
        <v>1</v>
      </c>
      <c r="I964" t="str">
        <f>INDEX(CALC_CUSTOMERS!D:D,MATCH(CALC_ORDERS!G964,CALC_CUSTOMERS!F:F,0))</f>
        <v>The Opposite Raccoon Bar</v>
      </c>
      <c r="J964" t="str">
        <f>INDEX(CALC_CUSTOMERS!E:E,MATCH(CALC_ORDERS!G964,CALC_CUSTOMERS!F:F,0))</f>
        <v>BROKENBORINGS</v>
      </c>
      <c r="K964">
        <f>INDEX(Beer!C:C,MATCH(CALC_ORDERS!C964,Beer!B:B,0))</f>
        <v>1</v>
      </c>
      <c r="L964">
        <f t="shared" si="122"/>
        <v>8</v>
      </c>
      <c r="M964">
        <f t="shared" si="123"/>
        <v>0</v>
      </c>
      <c r="N964">
        <f t="shared" si="124"/>
        <v>8</v>
      </c>
      <c r="O964">
        <f t="shared" si="125"/>
        <v>12</v>
      </c>
      <c r="P964" t="str">
        <f t="shared" si="126"/>
        <v>T4</v>
      </c>
      <c r="Q964" t="str">
        <f t="shared" si="127"/>
        <v>M12</v>
      </c>
    </row>
    <row r="965" spans="1:17" x14ac:dyDescent="0.25">
      <c r="A965" t="str">
        <f>IF(Orders!A965="","",Orders!A965)</f>
        <v>Mme Monica Bramblethorn</v>
      </c>
      <c r="B965" s="4">
        <f>IF(Orders!B965="","",Orders!B965)</f>
        <v>390421</v>
      </c>
      <c r="C965" t="str">
        <f>IF(Orders!C965="","",Orders!C965)</f>
        <v>Old Speckled Hen</v>
      </c>
      <c r="D965">
        <f>IF(Orders!D965="","",Orders!D965)</f>
        <v>5</v>
      </c>
      <c r="E965" t="str">
        <f>IF(Orders!E965="","",Orders!E965)</f>
        <v/>
      </c>
      <c r="F965" t="str">
        <f t="shared" si="120"/>
        <v>Monica Bramblethorn</v>
      </c>
      <c r="G965" t="str">
        <f t="shared" si="121"/>
        <v>MonicaBramblethorn</v>
      </c>
      <c r="H965">
        <f>COUNTIFS(CALC_CUSTOMERS!F:F,CALC_ORDERS!G965)</f>
        <v>1</v>
      </c>
      <c r="I965" t="str">
        <f>INDEX(CALC_CUSTOMERS!D:D,MATCH(CALC_ORDERS!G965,CALC_CUSTOMERS!F:F,0))</f>
        <v>The Infamous Skunk Bar</v>
      </c>
      <c r="J965" t="str">
        <f>INDEX(CALC_CUSTOMERS!E:E,MATCH(CALC_ORDERS!G965,CALC_CUSTOMERS!F:F,0))</f>
        <v>LITTLE DELVING</v>
      </c>
      <c r="K965">
        <f>INDEX(Beer!C:C,MATCH(CALC_ORDERS!C965,Beer!B:B,0))</f>
        <v>1.1000000000000001</v>
      </c>
      <c r="L965">
        <f t="shared" si="122"/>
        <v>5.5</v>
      </c>
      <c r="M965">
        <f t="shared" si="123"/>
        <v>0</v>
      </c>
      <c r="N965">
        <f t="shared" si="124"/>
        <v>5.5</v>
      </c>
      <c r="O965">
        <f t="shared" si="125"/>
        <v>12</v>
      </c>
      <c r="P965" t="str">
        <f t="shared" si="126"/>
        <v>T4</v>
      </c>
      <c r="Q965" t="str">
        <f t="shared" si="127"/>
        <v>M12</v>
      </c>
    </row>
    <row r="966" spans="1:17" x14ac:dyDescent="0.25">
      <c r="A966" t="str">
        <f>IF(Orders!A966="","",Orders!A966)</f>
        <v>Mme Cheyenne Bophin</v>
      </c>
      <c r="B966" s="4">
        <f>IF(Orders!B966="","",Orders!B966)</f>
        <v>390421</v>
      </c>
      <c r="C966" t="str">
        <f>IF(Orders!C966="","",Orders!C966)</f>
        <v>Tennent's Lager</v>
      </c>
      <c r="D966">
        <f>IF(Orders!D966="","",Orders!D966)</f>
        <v>18</v>
      </c>
      <c r="E966">
        <f>IF(Orders!E966="","",Orders!E966)</f>
        <v>0.05</v>
      </c>
      <c r="F966" t="str">
        <f t="shared" si="120"/>
        <v>Cheyenne Bophin</v>
      </c>
      <c r="G966" t="str">
        <f t="shared" si="121"/>
        <v>CheyenneBophin</v>
      </c>
      <c r="H966">
        <f>COUNTIFS(CALC_CUSTOMERS!F:F,CALC_ORDERS!G966)</f>
        <v>1</v>
      </c>
      <c r="I966" t="str">
        <f>INDEX(CALC_CUSTOMERS!D:D,MATCH(CALC_ORDERS!G966,CALC_CUSTOMERS!F:F,0))</f>
        <v>The Obnoxious Bassoon Bar</v>
      </c>
      <c r="J966" t="str">
        <f>INDEX(CALC_CUSTOMERS!E:E,MATCH(CALC_ORDERS!G966,CALC_CUSTOMERS!F:F,0))</f>
        <v>BROKENBORINGS</v>
      </c>
      <c r="K966">
        <f>INDEX(Beer!C:C,MATCH(CALC_ORDERS!C966,Beer!B:B,0))</f>
        <v>0.8</v>
      </c>
      <c r="L966">
        <f t="shared" si="122"/>
        <v>14.4</v>
      </c>
      <c r="M966">
        <f t="shared" si="123"/>
        <v>0.72000000000000008</v>
      </c>
      <c r="N966">
        <f t="shared" si="124"/>
        <v>13.68</v>
      </c>
      <c r="O966">
        <f t="shared" si="125"/>
        <v>12</v>
      </c>
      <c r="P966" t="str">
        <f t="shared" si="126"/>
        <v>T4</v>
      </c>
      <c r="Q966" t="str">
        <f t="shared" si="127"/>
        <v>M12</v>
      </c>
    </row>
    <row r="967" spans="1:17" x14ac:dyDescent="0.25">
      <c r="A967" t="str">
        <f>IF(Orders!A967="","",Orders!A967)</f>
        <v>Mr Willichar Silverstring</v>
      </c>
      <c r="B967" s="4">
        <f>IF(Orders!B967="","",Orders!B967)</f>
        <v>390422</v>
      </c>
      <c r="C967" t="str">
        <f>IF(Orders!C967="","",Orders!C967)</f>
        <v>Tennent's Lager</v>
      </c>
      <c r="D967">
        <f>IF(Orders!D967="","",Orders!D967)</f>
        <v>15</v>
      </c>
      <c r="E967" t="str">
        <f>IF(Orders!E967="","",Orders!E967)</f>
        <v/>
      </c>
      <c r="F967" t="str">
        <f t="shared" si="120"/>
        <v>Willichar Silverstring</v>
      </c>
      <c r="G967" t="str">
        <f t="shared" si="121"/>
        <v>WillicharSilverstring</v>
      </c>
      <c r="H967">
        <f>COUNTIFS(CALC_CUSTOMERS!F:F,CALC_ORDERS!G967)</f>
        <v>1</v>
      </c>
      <c r="I967" t="str">
        <f>INDEX(CALC_CUSTOMERS!D:D,MATCH(CALC_ORDERS!G967,CALC_CUSTOMERS!F:F,0))</f>
        <v>The Dwarven Wife Inn</v>
      </c>
      <c r="J967" t="str">
        <f>INDEX(CALC_CUSTOMERS!E:E,MATCH(CALC_ORDERS!G967,CALC_CUSTOMERS!F:F,0))</f>
        <v>BRIDGEFIELDS</v>
      </c>
      <c r="K967">
        <f>INDEX(Beer!C:C,MATCH(CALC_ORDERS!C967,Beer!B:B,0))</f>
        <v>0.8</v>
      </c>
      <c r="L967">
        <f t="shared" si="122"/>
        <v>12</v>
      </c>
      <c r="M967">
        <f t="shared" si="123"/>
        <v>0</v>
      </c>
      <c r="N967">
        <f t="shared" si="124"/>
        <v>12</v>
      </c>
      <c r="O967">
        <f t="shared" si="125"/>
        <v>12</v>
      </c>
      <c r="P967" t="str">
        <f t="shared" si="126"/>
        <v>T4</v>
      </c>
      <c r="Q967" t="str">
        <f t="shared" si="127"/>
        <v>M12</v>
      </c>
    </row>
    <row r="968" spans="1:17" x14ac:dyDescent="0.25">
      <c r="A968" t="str">
        <f>IF(Orders!A968="","",Orders!A968)</f>
        <v>Mr Ricbodo Brown</v>
      </c>
      <c r="B968" s="4">
        <f>IF(Orders!B968="","",Orders!B968)</f>
        <v>390422</v>
      </c>
      <c r="C968" t="str">
        <f>IF(Orders!C968="","",Orders!C968)</f>
        <v>Mackeson Stout</v>
      </c>
      <c r="D968">
        <f>IF(Orders!D968="","",Orders!D968)</f>
        <v>20</v>
      </c>
      <c r="E968" t="str">
        <f>IF(Orders!E968="","",Orders!E968)</f>
        <v/>
      </c>
      <c r="F968" t="str">
        <f t="shared" si="120"/>
        <v>Ricbodo Brown</v>
      </c>
      <c r="G968" t="str">
        <f t="shared" si="121"/>
        <v>RicbodoBrown</v>
      </c>
      <c r="H968">
        <f>COUNTIFS(CALC_CUSTOMERS!F:F,CALC_ORDERS!G968)</f>
        <v>1</v>
      </c>
      <c r="I968" t="str">
        <f>INDEX(CALC_CUSTOMERS!D:D,MATCH(CALC_ORDERS!G968,CALC_CUSTOMERS!F:F,0))</f>
        <v>The Puny Beard</v>
      </c>
      <c r="J968" t="str">
        <f>INDEX(CALC_CUSTOMERS!E:E,MATCH(CALC_ORDERS!G968,CALC_CUSTOMERS!F:F,0))</f>
        <v>SHIRE HOMESTEADS</v>
      </c>
      <c r="K968">
        <f>INDEX(Beer!C:C,MATCH(CALC_ORDERS!C968,Beer!B:B,0))</f>
        <v>1.5</v>
      </c>
      <c r="L968">
        <f t="shared" si="122"/>
        <v>30</v>
      </c>
      <c r="M968">
        <f t="shared" si="123"/>
        <v>0</v>
      </c>
      <c r="N968">
        <f t="shared" si="124"/>
        <v>30</v>
      </c>
      <c r="O968">
        <f t="shared" si="125"/>
        <v>12</v>
      </c>
      <c r="P968" t="str">
        <f t="shared" si="126"/>
        <v>T4</v>
      </c>
      <c r="Q968" t="str">
        <f t="shared" si="127"/>
        <v>M12</v>
      </c>
    </row>
    <row r="969" spans="1:17" x14ac:dyDescent="0.25">
      <c r="A969" t="str">
        <f>IF(Orders!A969="","",Orders!A969)</f>
        <v>Mme Cheyenne Bophin</v>
      </c>
      <c r="B969" s="4">
        <f>IF(Orders!B969="","",Orders!B969)</f>
        <v>390422</v>
      </c>
      <c r="C969" t="str">
        <f>IF(Orders!C969="","",Orders!C969)</f>
        <v>Newcastle Brown Ale</v>
      </c>
      <c r="D969">
        <f>IF(Orders!D969="","",Orders!D969)</f>
        <v>8</v>
      </c>
      <c r="E969">
        <f>IF(Orders!E969="","",Orders!E969)</f>
        <v>0.05</v>
      </c>
      <c r="F969" t="str">
        <f t="shared" si="120"/>
        <v>Cheyenne Bophin</v>
      </c>
      <c r="G969" t="str">
        <f t="shared" si="121"/>
        <v>CheyenneBophin</v>
      </c>
      <c r="H969">
        <f>COUNTIFS(CALC_CUSTOMERS!F:F,CALC_ORDERS!G969)</f>
        <v>1</v>
      </c>
      <c r="I969" t="str">
        <f>INDEX(CALC_CUSTOMERS!D:D,MATCH(CALC_ORDERS!G969,CALC_CUSTOMERS!F:F,0))</f>
        <v>The Obnoxious Bassoon Bar</v>
      </c>
      <c r="J969" t="str">
        <f>INDEX(CALC_CUSTOMERS!E:E,MATCH(CALC_ORDERS!G969,CALC_CUSTOMERS!F:F,0))</f>
        <v>BROKENBORINGS</v>
      </c>
      <c r="K969">
        <f>INDEX(Beer!C:C,MATCH(CALC_ORDERS!C969,Beer!B:B,0))</f>
        <v>1</v>
      </c>
      <c r="L969">
        <f t="shared" si="122"/>
        <v>8</v>
      </c>
      <c r="M969">
        <f t="shared" si="123"/>
        <v>0.4</v>
      </c>
      <c r="N969">
        <f t="shared" si="124"/>
        <v>7.6</v>
      </c>
      <c r="O969">
        <f t="shared" si="125"/>
        <v>12</v>
      </c>
      <c r="P969" t="str">
        <f t="shared" si="126"/>
        <v>T4</v>
      </c>
      <c r="Q969" t="str">
        <f t="shared" si="127"/>
        <v>M12</v>
      </c>
    </row>
    <row r="970" spans="1:17" x14ac:dyDescent="0.25">
      <c r="A970" t="str">
        <f>IF(Orders!A970="","",Orders!A970)</f>
        <v>Mlle Alexis Featherbottom</v>
      </c>
      <c r="B970" s="4">
        <f>IF(Orders!B970="","",Orders!B970)</f>
        <v>390422</v>
      </c>
      <c r="C970" t="str">
        <f>IF(Orders!C970="","",Orders!C970)</f>
        <v>Old Speckled Hen</v>
      </c>
      <c r="D970">
        <f>IF(Orders!D970="","",Orders!D970)</f>
        <v>16</v>
      </c>
      <c r="E970" t="str">
        <f>IF(Orders!E970="","",Orders!E970)</f>
        <v/>
      </c>
      <c r="F970" t="str">
        <f t="shared" si="120"/>
        <v>Alexis Featherbottom</v>
      </c>
      <c r="G970" t="str">
        <f t="shared" si="121"/>
        <v>AlexisFeatherbottom</v>
      </c>
      <c r="H970">
        <f>COUNTIFS(CALC_CUSTOMERS!F:F,CALC_ORDERS!G970)</f>
        <v>1</v>
      </c>
      <c r="I970" t="str">
        <f>INDEX(CALC_CUSTOMERS!D:D,MATCH(CALC_ORDERS!G970,CALC_CUSTOMERS!F:F,0))</f>
        <v>The Dark Dogs Tavern</v>
      </c>
      <c r="J970" t="str">
        <f>INDEX(CALC_CUSTOMERS!E:E,MATCH(CALC_ORDERS!G970,CALC_CUSTOMERS!F:F,0))</f>
        <v>BUDGEFORD</v>
      </c>
      <c r="K970">
        <f>INDEX(Beer!C:C,MATCH(CALC_ORDERS!C970,Beer!B:B,0))</f>
        <v>1.1000000000000001</v>
      </c>
      <c r="L970">
        <f t="shared" si="122"/>
        <v>17.600000000000001</v>
      </c>
      <c r="M970">
        <f t="shared" si="123"/>
        <v>0</v>
      </c>
      <c r="N970">
        <f t="shared" si="124"/>
        <v>17.600000000000001</v>
      </c>
      <c r="O970">
        <f t="shared" si="125"/>
        <v>12</v>
      </c>
      <c r="P970" t="str">
        <f t="shared" si="126"/>
        <v>T4</v>
      </c>
      <c r="Q970" t="str">
        <f t="shared" si="127"/>
        <v>M12</v>
      </c>
    </row>
    <row r="971" spans="1:17" x14ac:dyDescent="0.25">
      <c r="A971" t="str">
        <f>IF(Orders!A971="","",Orders!A971)</f>
        <v>Mr Bavo Barrowes</v>
      </c>
      <c r="B971" s="4">
        <f>IF(Orders!B971="","",Orders!B971)</f>
        <v>390422</v>
      </c>
      <c r="C971" t="str">
        <f>IF(Orders!C971="","",Orders!C971)</f>
        <v>Mackeson Stout</v>
      </c>
      <c r="D971">
        <f>IF(Orders!D971="","",Orders!D971)</f>
        <v>11</v>
      </c>
      <c r="E971" t="str">
        <f>IF(Orders!E971="","",Orders!E971)</f>
        <v/>
      </c>
      <c r="F971" t="str">
        <f t="shared" si="120"/>
        <v>Bavo Barrowes</v>
      </c>
      <c r="G971" t="str">
        <f t="shared" si="121"/>
        <v>BavoBarrowes</v>
      </c>
      <c r="H971">
        <f>COUNTIFS(CALC_CUSTOMERS!F:F,CALC_ORDERS!G971)</f>
        <v>1</v>
      </c>
      <c r="I971" t="str">
        <f>INDEX(CALC_CUSTOMERS!D:D,MATCH(CALC_ORDERS!G971,CALC_CUSTOMERS!F:F,0))</f>
        <v>The Educated Giant</v>
      </c>
      <c r="J971" t="str">
        <f>INDEX(CALC_CUSTOMERS!E:E,MATCH(CALC_ORDERS!G971,CALC_CUSTOMERS!F:F,0))</f>
        <v>GREEN HILL COUNTRY</v>
      </c>
      <c r="K971">
        <f>INDEX(Beer!C:C,MATCH(CALC_ORDERS!C971,Beer!B:B,0))</f>
        <v>1.5</v>
      </c>
      <c r="L971">
        <f t="shared" si="122"/>
        <v>16.5</v>
      </c>
      <c r="M971">
        <f t="shared" si="123"/>
        <v>0</v>
      </c>
      <c r="N971">
        <f t="shared" si="124"/>
        <v>16.5</v>
      </c>
      <c r="O971">
        <f t="shared" si="125"/>
        <v>12</v>
      </c>
      <c r="P971" t="str">
        <f t="shared" si="126"/>
        <v>T4</v>
      </c>
      <c r="Q971" t="str">
        <f t="shared" si="127"/>
        <v>M12</v>
      </c>
    </row>
    <row r="972" spans="1:17" x14ac:dyDescent="0.25">
      <c r="A972" t="str">
        <f>IF(Orders!A972="","",Orders!A972)</f>
        <v>Mme Neela Cutton</v>
      </c>
      <c r="B972" s="4">
        <f>IF(Orders!B972="","",Orders!B972)</f>
        <v>390423</v>
      </c>
      <c r="C972" t="str">
        <f>IF(Orders!C972="","",Orders!C972)</f>
        <v>Mackeson Stout</v>
      </c>
      <c r="D972">
        <f>IF(Orders!D972="","",Orders!D972)</f>
        <v>4</v>
      </c>
      <c r="E972" t="str">
        <f>IF(Orders!E972="","",Orders!E972)</f>
        <v/>
      </c>
      <c r="F972" t="str">
        <f t="shared" si="120"/>
        <v>Neela Cutton</v>
      </c>
      <c r="G972" t="str">
        <f t="shared" si="121"/>
        <v>NeelaCutton</v>
      </c>
      <c r="H972">
        <f>COUNTIFS(CALC_CUSTOMERS!F:F,CALC_ORDERS!G972)</f>
        <v>1</v>
      </c>
      <c r="I972" t="str">
        <f>INDEX(CALC_CUSTOMERS!D:D,MATCH(CALC_ORDERS!G972,CALC_CUSTOMERS!F:F,0))</f>
        <v>The Royal Kiwi Pub</v>
      </c>
      <c r="J972" t="str">
        <f>INDEX(CALC_CUSTOMERS!E:E,MATCH(CALC_ORDERS!G972,CALC_CUSTOMERS!F:F,0))</f>
        <v>TUCKBOROUGH</v>
      </c>
      <c r="K972">
        <f>INDEX(Beer!C:C,MATCH(CALC_ORDERS!C972,Beer!B:B,0))</f>
        <v>1.5</v>
      </c>
      <c r="L972">
        <f t="shared" si="122"/>
        <v>6</v>
      </c>
      <c r="M972">
        <f t="shared" si="123"/>
        <v>0</v>
      </c>
      <c r="N972">
        <f t="shared" si="124"/>
        <v>6</v>
      </c>
      <c r="O972">
        <f t="shared" si="125"/>
        <v>12</v>
      </c>
      <c r="P972" t="str">
        <f t="shared" si="126"/>
        <v>T4</v>
      </c>
      <c r="Q972" t="str">
        <f t="shared" si="127"/>
        <v>M12</v>
      </c>
    </row>
    <row r="973" spans="1:17" x14ac:dyDescent="0.25">
      <c r="A973" t="str">
        <f>IF(Orders!A973="","",Orders!A973)</f>
        <v>Mr Arbogastes Whitfoot</v>
      </c>
      <c r="B973" s="4">
        <f>IF(Orders!B973="","",Orders!B973)</f>
        <v>390423</v>
      </c>
      <c r="C973" t="str">
        <f>IF(Orders!C973="","",Orders!C973)</f>
        <v>Mackeson Stout</v>
      </c>
      <c r="D973">
        <f>IF(Orders!D973="","",Orders!D973)</f>
        <v>8</v>
      </c>
      <c r="E973" t="str">
        <f>IF(Orders!E973="","",Orders!E973)</f>
        <v/>
      </c>
      <c r="F973" t="str">
        <f t="shared" si="120"/>
        <v>Arbogastes Whitfoot</v>
      </c>
      <c r="G973" t="str">
        <f t="shared" si="121"/>
        <v>ArbogastesWhitfoot</v>
      </c>
      <c r="H973">
        <f>COUNTIFS(CALC_CUSTOMERS!F:F,CALC_ORDERS!G973)</f>
        <v>1</v>
      </c>
      <c r="I973" t="str">
        <f>INDEX(CALC_CUSTOMERS!D:D,MATCH(CALC_ORDERS!G973,CALC_CUSTOMERS!F:F,0))</f>
        <v>The Awesome Whale Bar</v>
      </c>
      <c r="J973" t="str">
        <f>INDEX(CALC_CUSTOMERS!E:E,MATCH(CALC_ORDERS!G973,CALC_CUSTOMERS!F:F,0))</f>
        <v>GREEN HILL COUNTRY</v>
      </c>
      <c r="K973">
        <f>INDEX(Beer!C:C,MATCH(CALC_ORDERS!C973,Beer!B:B,0))</f>
        <v>1.5</v>
      </c>
      <c r="L973">
        <f t="shared" si="122"/>
        <v>12</v>
      </c>
      <c r="M973">
        <f t="shared" si="123"/>
        <v>0</v>
      </c>
      <c r="N973">
        <f t="shared" si="124"/>
        <v>12</v>
      </c>
      <c r="O973">
        <f t="shared" si="125"/>
        <v>12</v>
      </c>
      <c r="P973" t="str">
        <f t="shared" si="126"/>
        <v>T4</v>
      </c>
      <c r="Q973" t="str">
        <f t="shared" si="127"/>
        <v>M12</v>
      </c>
    </row>
    <row r="974" spans="1:17" x14ac:dyDescent="0.25">
      <c r="A974" t="str">
        <f>IF(Orders!A974="","",Orders!A974)</f>
        <v>Mme Delaney Whitfoot</v>
      </c>
      <c r="B974" s="4">
        <f>IF(Orders!B974="","",Orders!B974)</f>
        <v>390423</v>
      </c>
      <c r="C974" t="str">
        <f>IF(Orders!C974="","",Orders!C974)</f>
        <v>Hofmeister Lager</v>
      </c>
      <c r="D974">
        <f>IF(Orders!D974="","",Orders!D974)</f>
        <v>11</v>
      </c>
      <c r="E974" t="str">
        <f>IF(Orders!E974="","",Orders!E974)</f>
        <v/>
      </c>
      <c r="F974" t="str">
        <f t="shared" si="120"/>
        <v>Delaney Whitfoot</v>
      </c>
      <c r="G974" t="str">
        <f t="shared" si="121"/>
        <v>DelaneyWhitfoot</v>
      </c>
      <c r="H974">
        <f>COUNTIFS(CALC_CUSTOMERS!F:F,CALC_ORDERS!G974)</f>
        <v>1</v>
      </c>
      <c r="I974" t="str">
        <f>INDEX(CALC_CUSTOMERS!D:D,MATCH(CALC_ORDERS!G974,CALC_CUSTOMERS!F:F,0))</f>
        <v>Ye Olde Bow Pub</v>
      </c>
      <c r="J974" t="str">
        <f>INDEX(CALC_CUSTOMERS!E:E,MATCH(CALC_ORDERS!G974,CALC_CUSTOMERS!F:F,0))</f>
        <v>GREENFIELDS</v>
      </c>
      <c r="K974">
        <f>INDEX(Beer!C:C,MATCH(CALC_ORDERS!C974,Beer!B:B,0))</f>
        <v>1</v>
      </c>
      <c r="L974">
        <f t="shared" si="122"/>
        <v>11</v>
      </c>
      <c r="M974">
        <f t="shared" si="123"/>
        <v>0</v>
      </c>
      <c r="N974">
        <f t="shared" si="124"/>
        <v>11</v>
      </c>
      <c r="O974">
        <f t="shared" si="125"/>
        <v>12</v>
      </c>
      <c r="P974" t="str">
        <f t="shared" si="126"/>
        <v>T4</v>
      </c>
      <c r="Q974" t="str">
        <f t="shared" si="127"/>
        <v>M12</v>
      </c>
    </row>
    <row r="975" spans="1:17" x14ac:dyDescent="0.25">
      <c r="A975" t="str">
        <f>IF(Orders!A975="","",Orders!A975)</f>
        <v>Mr Bernhard Goodbody</v>
      </c>
      <c r="B975" s="4">
        <f>IF(Orders!B975="","",Orders!B975)</f>
        <v>390424</v>
      </c>
      <c r="C975" t="str">
        <f>IF(Orders!C975="","",Orders!C975)</f>
        <v>Boddingtons Bitter</v>
      </c>
      <c r="D975">
        <f>IF(Orders!D975="","",Orders!D975)</f>
        <v>2</v>
      </c>
      <c r="E975" t="str">
        <f>IF(Orders!E975="","",Orders!E975)</f>
        <v/>
      </c>
      <c r="F975" t="str">
        <f t="shared" si="120"/>
        <v>Bernhard Goodbody</v>
      </c>
      <c r="G975" t="str">
        <f t="shared" si="121"/>
        <v>BernhardGoodbody</v>
      </c>
      <c r="H975">
        <f>COUNTIFS(CALC_CUSTOMERS!F:F,CALC_ORDERS!G975)</f>
        <v>1</v>
      </c>
      <c r="I975" t="str">
        <f>INDEX(CALC_CUSTOMERS!D:D,MATCH(CALC_ORDERS!G975,CALC_CUSTOMERS!F:F,0))</f>
        <v>The Faint Stick</v>
      </c>
      <c r="J975" t="str">
        <f>INDEX(CALC_CUSTOMERS!E:E,MATCH(CALC_ORDERS!G975,CALC_CUSTOMERS!F:F,0))</f>
        <v>TUCKBOROUGH</v>
      </c>
      <c r="K975">
        <f>INDEX(Beer!C:C,MATCH(CALC_ORDERS!C975,Beer!B:B,0))</f>
        <v>0.8</v>
      </c>
      <c r="L975">
        <f t="shared" si="122"/>
        <v>1.6</v>
      </c>
      <c r="M975">
        <f t="shared" si="123"/>
        <v>0</v>
      </c>
      <c r="N975">
        <f t="shared" si="124"/>
        <v>1.6</v>
      </c>
      <c r="O975">
        <f t="shared" si="125"/>
        <v>12</v>
      </c>
      <c r="P975" t="str">
        <f t="shared" si="126"/>
        <v>T4</v>
      </c>
      <c r="Q975" t="str">
        <f t="shared" si="127"/>
        <v>M12</v>
      </c>
    </row>
    <row r="976" spans="1:17" x14ac:dyDescent="0.25">
      <c r="A976" t="str">
        <f>IF(Orders!A976="","",Orders!A976)</f>
        <v>Mr Roderic Underlake</v>
      </c>
      <c r="B976" s="4">
        <f>IF(Orders!B976="","",Orders!B976)</f>
        <v>390424</v>
      </c>
      <c r="C976" t="str">
        <f>IF(Orders!C976="","",Orders!C976)</f>
        <v>Draught Bass</v>
      </c>
      <c r="D976">
        <f>IF(Orders!D976="","",Orders!D976)</f>
        <v>17</v>
      </c>
      <c r="E976">
        <f>IF(Orders!E976="","",Orders!E976)</f>
        <v>0.06</v>
      </c>
      <c r="F976" t="str">
        <f t="shared" si="120"/>
        <v>Roderic Underlake</v>
      </c>
      <c r="G976" t="str">
        <f t="shared" si="121"/>
        <v>RodericUnderlake</v>
      </c>
      <c r="H976">
        <f>COUNTIFS(CALC_CUSTOMERS!F:F,CALC_ORDERS!G976)</f>
        <v>1</v>
      </c>
      <c r="I976" t="str">
        <f>INDEX(CALC_CUSTOMERS!D:D,MATCH(CALC_ORDERS!G976,CALC_CUSTOMERS!F:F,0))</f>
        <v>The Wooden Angel Inn</v>
      </c>
      <c r="J976" t="str">
        <f>INDEX(CALC_CUSTOMERS!E:E,MATCH(CALC_ORDERS!G976,CALC_CUSTOMERS!F:F,0))</f>
        <v>LITTLE DELVING</v>
      </c>
      <c r="K976">
        <f>INDEX(Beer!C:C,MATCH(CALC_ORDERS!C976,Beer!B:B,0))</f>
        <v>1.2</v>
      </c>
      <c r="L976">
        <f t="shared" si="122"/>
        <v>20.399999999999999</v>
      </c>
      <c r="M976">
        <f t="shared" si="123"/>
        <v>1.224</v>
      </c>
      <c r="N976">
        <f t="shared" si="124"/>
        <v>19.175999999999998</v>
      </c>
      <c r="O976">
        <f t="shared" si="125"/>
        <v>12</v>
      </c>
      <c r="P976" t="str">
        <f t="shared" si="126"/>
        <v>T4</v>
      </c>
      <c r="Q976" t="str">
        <f t="shared" si="127"/>
        <v>M12</v>
      </c>
    </row>
    <row r="977" spans="1:17" x14ac:dyDescent="0.25">
      <c r="A977" t="str">
        <f>IF(Orders!A977="","",Orders!A977)</f>
        <v>Mlle Berthefled Tinyfoot</v>
      </c>
      <c r="B977" s="4">
        <f>IF(Orders!B977="","",Orders!B977)</f>
        <v>390424</v>
      </c>
      <c r="C977" t="str">
        <f>IF(Orders!C977="","",Orders!C977)</f>
        <v>Foster's Lager</v>
      </c>
      <c r="D977">
        <f>IF(Orders!D977="","",Orders!D977)</f>
        <v>11</v>
      </c>
      <c r="E977" t="str">
        <f>IF(Orders!E977="","",Orders!E977)</f>
        <v/>
      </c>
      <c r="F977" t="str">
        <f t="shared" si="120"/>
        <v>Berthefled Tinyfoot</v>
      </c>
      <c r="G977" t="str">
        <f t="shared" si="121"/>
        <v>BerthefledTinyfoot</v>
      </c>
      <c r="H977">
        <f>COUNTIFS(CALC_CUSTOMERS!F:F,CALC_ORDERS!G977)</f>
        <v>1</v>
      </c>
      <c r="I977" t="str">
        <f>INDEX(CALC_CUSTOMERS!D:D,MATCH(CALC_ORDERS!G977,CALC_CUSTOMERS!F:F,0))</f>
        <v>The Ethereal Bongo Pub</v>
      </c>
      <c r="J977" t="str">
        <f>INDEX(CALC_CUSTOMERS!E:E,MATCH(CALC_ORDERS!G977,CALC_CUSTOMERS!F:F,0))</f>
        <v>LITTLE DELVING</v>
      </c>
      <c r="K977">
        <f>INDEX(Beer!C:C,MATCH(CALC_ORDERS!C977,Beer!B:B,0))</f>
        <v>0.7</v>
      </c>
      <c r="L977">
        <f t="shared" si="122"/>
        <v>7.6999999999999993</v>
      </c>
      <c r="M977">
        <f t="shared" si="123"/>
        <v>0</v>
      </c>
      <c r="N977">
        <f t="shared" si="124"/>
        <v>7.6999999999999993</v>
      </c>
      <c r="O977">
        <f t="shared" si="125"/>
        <v>12</v>
      </c>
      <c r="P977" t="str">
        <f t="shared" si="126"/>
        <v>T4</v>
      </c>
      <c r="Q977" t="str">
        <f t="shared" si="127"/>
        <v>M12</v>
      </c>
    </row>
    <row r="978" spans="1:17" x14ac:dyDescent="0.25">
      <c r="A978" t="str">
        <f>IF(Orders!A978="","",Orders!A978)</f>
        <v>Mr Longo Riverhopper</v>
      </c>
      <c r="B978" s="4">
        <f>IF(Orders!B978="","",Orders!B978)</f>
        <v>390424</v>
      </c>
      <c r="C978" t="str">
        <f>IF(Orders!C978="","",Orders!C978)</f>
        <v>Tennent's Super</v>
      </c>
      <c r="D978">
        <f>IF(Orders!D978="","",Orders!D978)</f>
        <v>3</v>
      </c>
      <c r="E978" t="str">
        <f>IF(Orders!E978="","",Orders!E978)</f>
        <v/>
      </c>
      <c r="F978" t="str">
        <f t="shared" si="120"/>
        <v>Longo Riverhopper</v>
      </c>
      <c r="G978" t="str">
        <f t="shared" si="121"/>
        <v>LongoRiverhopper</v>
      </c>
      <c r="H978">
        <f>COUNTIFS(CALC_CUSTOMERS!F:F,CALC_ORDERS!G978)</f>
        <v>1</v>
      </c>
      <c r="I978" t="str">
        <f>INDEX(CALC_CUSTOMERS!D:D,MATCH(CALC_ORDERS!G978,CALC_CUSTOMERS!F:F,0))</f>
        <v>The Parallel Bongo Bar</v>
      </c>
      <c r="J978" t="str">
        <f>INDEX(CALC_CUSTOMERS!E:E,MATCH(CALC_ORDERS!G978,CALC_CUSTOMERS!F:F,0))</f>
        <v>TUCKBOROUGH</v>
      </c>
      <c r="K978">
        <f>INDEX(Beer!C:C,MATCH(CALC_ORDERS!C978,Beer!B:B,0))</f>
        <v>0.9</v>
      </c>
      <c r="L978">
        <f t="shared" si="122"/>
        <v>2.7</v>
      </c>
      <c r="M978">
        <f t="shared" si="123"/>
        <v>0</v>
      </c>
      <c r="N978">
        <f t="shared" si="124"/>
        <v>2.7</v>
      </c>
      <c r="O978">
        <f t="shared" si="125"/>
        <v>12</v>
      </c>
      <c r="P978" t="str">
        <f t="shared" si="126"/>
        <v>T4</v>
      </c>
      <c r="Q978" t="str">
        <f t="shared" si="127"/>
        <v>M12</v>
      </c>
    </row>
    <row r="979" spans="1:17" x14ac:dyDescent="0.25">
      <c r="A979" t="str">
        <f>IF(Orders!A979="","",Orders!A979)</f>
        <v>Mlle Nantechildis Labingi</v>
      </c>
      <c r="B979" s="4">
        <f>IF(Orders!B979="","",Orders!B979)</f>
        <v>390425</v>
      </c>
      <c r="C979" t="str">
        <f>IF(Orders!C979="","",Orders!C979)</f>
        <v>Draught Bass</v>
      </c>
      <c r="D979">
        <f>IF(Orders!D979="","",Orders!D979)</f>
        <v>9</v>
      </c>
      <c r="E979" t="str">
        <f>IF(Orders!E979="","",Orders!E979)</f>
        <v/>
      </c>
      <c r="F979" t="str">
        <f t="shared" si="120"/>
        <v>Nantechildis Labingi</v>
      </c>
      <c r="G979" t="str">
        <f t="shared" si="121"/>
        <v>NantechildisLabingi</v>
      </c>
      <c r="H979">
        <f>COUNTIFS(CALC_CUSTOMERS!F:F,CALC_ORDERS!G979)</f>
        <v>1</v>
      </c>
      <c r="I979" t="str">
        <f>INDEX(CALC_CUSTOMERS!D:D,MATCH(CALC_ORDERS!G979,CALC_CUSTOMERS!F:F,0))</f>
        <v>The Goofy Chair Pub</v>
      </c>
      <c r="J979" t="str">
        <f>INDEX(CALC_CUSTOMERS!E:E,MATCH(CALC_ORDERS!G979,CALC_CUSTOMERS!F:F,0))</f>
        <v>BUDGEFORD</v>
      </c>
      <c r="K979">
        <f>INDEX(Beer!C:C,MATCH(CALC_ORDERS!C979,Beer!B:B,0))</f>
        <v>1.2</v>
      </c>
      <c r="L979">
        <f t="shared" si="122"/>
        <v>10.799999999999999</v>
      </c>
      <c r="M979">
        <f t="shared" si="123"/>
        <v>0</v>
      </c>
      <c r="N979">
        <f t="shared" si="124"/>
        <v>10.799999999999999</v>
      </c>
      <c r="O979">
        <f t="shared" si="125"/>
        <v>12</v>
      </c>
      <c r="P979" t="str">
        <f t="shared" si="126"/>
        <v>T4</v>
      </c>
      <c r="Q979" t="str">
        <f t="shared" si="127"/>
        <v>M12</v>
      </c>
    </row>
    <row r="980" spans="1:17" x14ac:dyDescent="0.25">
      <c r="A980" t="str">
        <f>IF(Orders!A980="","",Orders!A980)</f>
        <v>Mr Hal Gammidge</v>
      </c>
      <c r="B980" s="4">
        <f>IF(Orders!B980="","",Orders!B980)</f>
        <v>390426</v>
      </c>
      <c r="C980" t="str">
        <f>IF(Orders!C980="","",Orders!C980)</f>
        <v>Tennent's Lager</v>
      </c>
      <c r="D980">
        <f>IF(Orders!D980="","",Orders!D980)</f>
        <v>1</v>
      </c>
      <c r="E980" t="str">
        <f>IF(Orders!E980="","",Orders!E980)</f>
        <v/>
      </c>
      <c r="F980" t="str">
        <f t="shared" si="120"/>
        <v>Hal Gammidge</v>
      </c>
      <c r="G980" t="str">
        <f t="shared" si="121"/>
        <v>HalGammidge</v>
      </c>
      <c r="H980">
        <f>COUNTIFS(CALC_CUSTOMERS!F:F,CALC_ORDERS!G980)</f>
        <v>1</v>
      </c>
      <c r="I980" t="str">
        <f>INDEX(CALC_CUSTOMERS!D:D,MATCH(CALC_ORDERS!G980,CALC_CUSTOMERS!F:F,0))</f>
        <v>The Vagabond Potato</v>
      </c>
      <c r="J980" t="str">
        <f>INDEX(CALC_CUSTOMERS!E:E,MATCH(CALC_ORDERS!G980,CALC_CUSTOMERS!F:F,0))</f>
        <v>HOBBITTON</v>
      </c>
      <c r="K980">
        <f>INDEX(Beer!C:C,MATCH(CALC_ORDERS!C980,Beer!B:B,0))</f>
        <v>0.8</v>
      </c>
      <c r="L980">
        <f t="shared" si="122"/>
        <v>0.8</v>
      </c>
      <c r="M980">
        <f t="shared" si="123"/>
        <v>0</v>
      </c>
      <c r="N980">
        <f t="shared" si="124"/>
        <v>0.8</v>
      </c>
      <c r="O980">
        <f t="shared" si="125"/>
        <v>12</v>
      </c>
      <c r="P980" t="str">
        <f t="shared" si="126"/>
        <v>T4</v>
      </c>
      <c r="Q980" t="str">
        <f t="shared" si="127"/>
        <v>M12</v>
      </c>
    </row>
    <row r="981" spans="1:17" x14ac:dyDescent="0.25">
      <c r="A981" t="str">
        <f>IF(Orders!A981="","",Orders!A981)</f>
        <v>Mlle Amy Sandheaver</v>
      </c>
      <c r="B981" s="4">
        <f>IF(Orders!B981="","",Orders!B981)</f>
        <v>390426</v>
      </c>
      <c r="C981" t="str">
        <f>IF(Orders!C981="","",Orders!C981)</f>
        <v>Draught Bass</v>
      </c>
      <c r="D981">
        <f>IF(Orders!D981="","",Orders!D981)</f>
        <v>9</v>
      </c>
      <c r="E981" t="str">
        <f>IF(Orders!E981="","",Orders!E981)</f>
        <v/>
      </c>
      <c r="F981" t="str">
        <f t="shared" si="120"/>
        <v>Amy Sandheaver</v>
      </c>
      <c r="G981" t="str">
        <f t="shared" si="121"/>
        <v>AmySandheaver</v>
      </c>
      <c r="H981">
        <f>COUNTIFS(CALC_CUSTOMERS!F:F,CALC_ORDERS!G981)</f>
        <v>1</v>
      </c>
      <c r="I981" t="str">
        <f>INDEX(CALC_CUSTOMERS!D:D,MATCH(CALC_ORDERS!G981,CALC_CUSTOMERS!F:F,0))</f>
        <v>The Tiny Crows Bar</v>
      </c>
      <c r="J981" t="str">
        <f>INDEX(CALC_CUSTOMERS!E:E,MATCH(CALC_ORDERS!G981,CALC_CUSTOMERS!F:F,0))</f>
        <v>TUCKBOROUGH</v>
      </c>
      <c r="K981">
        <f>INDEX(Beer!C:C,MATCH(CALC_ORDERS!C981,Beer!B:B,0))</f>
        <v>1.2</v>
      </c>
      <c r="L981">
        <f t="shared" si="122"/>
        <v>10.799999999999999</v>
      </c>
      <c r="M981">
        <f t="shared" si="123"/>
        <v>0</v>
      </c>
      <c r="N981">
        <f t="shared" si="124"/>
        <v>10.799999999999999</v>
      </c>
      <c r="O981">
        <f t="shared" si="125"/>
        <v>12</v>
      </c>
      <c r="P981" t="str">
        <f t="shared" si="126"/>
        <v>T4</v>
      </c>
      <c r="Q981" t="str">
        <f t="shared" si="127"/>
        <v>M12</v>
      </c>
    </row>
    <row r="982" spans="1:17" x14ac:dyDescent="0.25">
      <c r="A982" t="str">
        <f>IF(Orders!A982="","",Orders!A982)</f>
        <v>Mr Alberic Labingi</v>
      </c>
      <c r="B982" s="4">
        <f>IF(Orders!B982="","",Orders!B982)</f>
        <v>390426</v>
      </c>
      <c r="C982" t="str">
        <f>IF(Orders!C982="","",Orders!C982)</f>
        <v>Old Speckled Hen</v>
      </c>
      <c r="D982">
        <f>IF(Orders!D982="","",Orders!D982)</f>
        <v>8</v>
      </c>
      <c r="E982" t="str">
        <f>IF(Orders!E982="","",Orders!E982)</f>
        <v/>
      </c>
      <c r="F982" t="str">
        <f t="shared" si="120"/>
        <v>Alberic Labingi</v>
      </c>
      <c r="G982" t="str">
        <f t="shared" si="121"/>
        <v>AlbericLabingi</v>
      </c>
      <c r="H982">
        <f>COUNTIFS(CALC_CUSTOMERS!F:F,CALC_ORDERS!G982)</f>
        <v>1</v>
      </c>
      <c r="I982" t="str">
        <f>INDEX(CALC_CUSTOMERS!D:D,MATCH(CALC_ORDERS!G982,CALC_CUSTOMERS!F:F,0))</f>
        <v>The Next Best Emu Inn</v>
      </c>
      <c r="J982" t="str">
        <f>INDEX(CALC_CUSTOMERS!E:E,MATCH(CALC_ORDERS!G982,CALC_CUSTOMERS!F:F,0))</f>
        <v>SHIRE HOMESTEADS</v>
      </c>
      <c r="K982">
        <f>INDEX(Beer!C:C,MATCH(CALC_ORDERS!C982,Beer!B:B,0))</f>
        <v>1.1000000000000001</v>
      </c>
      <c r="L982">
        <f t="shared" si="122"/>
        <v>8.8000000000000007</v>
      </c>
      <c r="M982">
        <f t="shared" si="123"/>
        <v>0</v>
      </c>
      <c r="N982">
        <f t="shared" si="124"/>
        <v>8.8000000000000007</v>
      </c>
      <c r="O982">
        <f t="shared" si="125"/>
        <v>12</v>
      </c>
      <c r="P982" t="str">
        <f t="shared" si="126"/>
        <v>T4</v>
      </c>
      <c r="Q982" t="str">
        <f t="shared" si="127"/>
        <v>M12</v>
      </c>
    </row>
    <row r="983" spans="1:17" x14ac:dyDescent="0.25">
      <c r="A983" t="str">
        <f>IF(Orders!A983="","",Orders!A983)</f>
        <v>Mr Erenfried Diggle</v>
      </c>
      <c r="B983" s="4">
        <f>IF(Orders!B983="","",Orders!B983)</f>
        <v>390427</v>
      </c>
      <c r="C983" t="str">
        <f>IF(Orders!C983="","",Orders!C983)</f>
        <v>Old Speckled Hen</v>
      </c>
      <c r="D983">
        <f>IF(Orders!D983="","",Orders!D983)</f>
        <v>10</v>
      </c>
      <c r="E983" t="str">
        <f>IF(Orders!E983="","",Orders!E983)</f>
        <v/>
      </c>
      <c r="F983" t="str">
        <f t="shared" si="120"/>
        <v>Erenfried Diggle</v>
      </c>
      <c r="G983" t="str">
        <f t="shared" si="121"/>
        <v>ErenfriedDiggle</v>
      </c>
      <c r="H983">
        <f>COUNTIFS(CALC_CUSTOMERS!F:F,CALC_ORDERS!G983)</f>
        <v>1</v>
      </c>
      <c r="I983" t="str">
        <f>INDEX(CALC_CUSTOMERS!D:D,MATCH(CALC_ORDERS!G983,CALC_CUSTOMERS!F:F,0))</f>
        <v>The Deep Shirt Bar</v>
      </c>
      <c r="J983" t="str">
        <f>INDEX(CALC_CUSTOMERS!E:E,MATCH(CALC_ORDERS!G983,CALC_CUSTOMERS!F:F,0))</f>
        <v>GREENFIELDS</v>
      </c>
      <c r="K983">
        <f>INDEX(Beer!C:C,MATCH(CALC_ORDERS!C983,Beer!B:B,0))</f>
        <v>1.1000000000000001</v>
      </c>
      <c r="L983">
        <f t="shared" si="122"/>
        <v>11</v>
      </c>
      <c r="M983">
        <f t="shared" si="123"/>
        <v>0</v>
      </c>
      <c r="N983">
        <f t="shared" si="124"/>
        <v>11</v>
      </c>
      <c r="O983">
        <f t="shared" si="125"/>
        <v>12</v>
      </c>
      <c r="P983" t="str">
        <f t="shared" si="126"/>
        <v>T4</v>
      </c>
      <c r="Q983" t="str">
        <f t="shared" si="127"/>
        <v>M12</v>
      </c>
    </row>
    <row r="984" spans="1:17" x14ac:dyDescent="0.25">
      <c r="A984" t="str">
        <f>IF(Orders!A984="","",Orders!A984)</f>
        <v>Mr Bruno Headstrong</v>
      </c>
      <c r="B984" s="4">
        <f>IF(Orders!B984="","",Orders!B984)</f>
        <v>390427</v>
      </c>
      <c r="C984" t="str">
        <f>IF(Orders!C984="","",Orders!C984)</f>
        <v>Foster's Lager</v>
      </c>
      <c r="D984">
        <f>IF(Orders!D984="","",Orders!D984)</f>
        <v>19</v>
      </c>
      <c r="E984" t="str">
        <f>IF(Orders!E984="","",Orders!E984)</f>
        <v/>
      </c>
      <c r="F984" t="str">
        <f t="shared" si="120"/>
        <v>Bruno Headstrong</v>
      </c>
      <c r="G984" t="str">
        <f t="shared" si="121"/>
        <v>BrunoHeadstrong</v>
      </c>
      <c r="H984">
        <f>COUNTIFS(CALC_CUSTOMERS!F:F,CALC_ORDERS!G984)</f>
        <v>1</v>
      </c>
      <c r="I984" t="str">
        <f>INDEX(CALC_CUSTOMERS!D:D,MATCH(CALC_ORDERS!G984,CALC_CUSTOMERS!F:F,0))</f>
        <v>The Dire Captain Inn</v>
      </c>
      <c r="J984" t="str">
        <f>INDEX(CALC_CUSTOMERS!E:E,MATCH(CALC_ORDERS!G984,CALC_CUSTOMERS!F:F,0))</f>
        <v>HOBBITTON</v>
      </c>
      <c r="K984">
        <f>INDEX(Beer!C:C,MATCH(CALC_ORDERS!C984,Beer!B:B,0))</f>
        <v>0.7</v>
      </c>
      <c r="L984">
        <f t="shared" si="122"/>
        <v>13.299999999999999</v>
      </c>
      <c r="M984">
        <f t="shared" si="123"/>
        <v>0</v>
      </c>
      <c r="N984">
        <f t="shared" si="124"/>
        <v>13.299999999999999</v>
      </c>
      <c r="O984">
        <f t="shared" si="125"/>
        <v>12</v>
      </c>
      <c r="P984" t="str">
        <f t="shared" si="126"/>
        <v>T4</v>
      </c>
      <c r="Q984" t="str">
        <f t="shared" si="127"/>
        <v>M12</v>
      </c>
    </row>
    <row r="985" spans="1:17" x14ac:dyDescent="0.25">
      <c r="A985" t="str">
        <f>IF(Orders!A985="","",Orders!A985)</f>
        <v>Mme Jenna Galbassi</v>
      </c>
      <c r="B985" s="4">
        <f>IF(Orders!B985="","",Orders!B985)</f>
        <v>390428</v>
      </c>
      <c r="C985" t="str">
        <f>IF(Orders!C985="","",Orders!C985)</f>
        <v>Tennent's Super</v>
      </c>
      <c r="D985">
        <f>IF(Orders!D985="","",Orders!D985)</f>
        <v>2</v>
      </c>
      <c r="E985" t="str">
        <f>IF(Orders!E985="","",Orders!E985)</f>
        <v/>
      </c>
      <c r="F985" t="str">
        <f t="shared" si="120"/>
        <v>Jenna Galbassi</v>
      </c>
      <c r="G985" t="str">
        <f t="shared" si="121"/>
        <v>JennaGalbassi</v>
      </c>
      <c r="H985">
        <f>COUNTIFS(CALC_CUSTOMERS!F:F,CALC_ORDERS!G985)</f>
        <v>1</v>
      </c>
      <c r="I985" t="str">
        <f>INDEX(CALC_CUSTOMERS!D:D,MATCH(CALC_ORDERS!G985,CALC_CUSTOMERS!F:F,0))</f>
        <v>The Jaded Ants Bar</v>
      </c>
      <c r="J985" t="str">
        <f>INDEX(CALC_CUSTOMERS!E:E,MATCH(CALC_ORDERS!G985,CALC_CUSTOMERS!F:F,0))</f>
        <v>LITTLE DELVING</v>
      </c>
      <c r="K985">
        <f>INDEX(Beer!C:C,MATCH(CALC_ORDERS!C985,Beer!B:B,0))</f>
        <v>0.9</v>
      </c>
      <c r="L985">
        <f t="shared" si="122"/>
        <v>1.8</v>
      </c>
      <c r="M985">
        <f t="shared" si="123"/>
        <v>0</v>
      </c>
      <c r="N985">
        <f t="shared" si="124"/>
        <v>1.8</v>
      </c>
      <c r="O985">
        <f t="shared" si="125"/>
        <v>12</v>
      </c>
      <c r="P985" t="str">
        <f t="shared" si="126"/>
        <v>T4</v>
      </c>
      <c r="Q985" t="str">
        <f t="shared" si="127"/>
        <v>M12</v>
      </c>
    </row>
    <row r="986" spans="1:17" x14ac:dyDescent="0.25">
      <c r="A986" t="str">
        <f>IF(Orders!A986="","",Orders!A986)</f>
        <v>Mme Megan Stumbletoe</v>
      </c>
      <c r="B986" s="4">
        <f>IF(Orders!B986="","",Orders!B986)</f>
        <v>390428</v>
      </c>
      <c r="C986" t="str">
        <f>IF(Orders!C986="","",Orders!C986)</f>
        <v>Boddingtons Bitter</v>
      </c>
      <c r="D986">
        <f>IF(Orders!D986="","",Orders!D986)</f>
        <v>13</v>
      </c>
      <c r="E986" t="str">
        <f>IF(Orders!E986="","",Orders!E986)</f>
        <v/>
      </c>
      <c r="F986" t="str">
        <f t="shared" si="120"/>
        <v>Megan Stumbletoe</v>
      </c>
      <c r="G986" t="str">
        <f t="shared" si="121"/>
        <v>MeganStumbletoe</v>
      </c>
      <c r="H986">
        <f>COUNTIFS(CALC_CUSTOMERS!F:F,CALC_ORDERS!G986)</f>
        <v>1</v>
      </c>
      <c r="I986" t="str">
        <f>INDEX(CALC_CUSTOMERS!D:D,MATCH(CALC_ORDERS!G986,CALC_CUSTOMERS!F:F,0))</f>
        <v>The Dirty Trespasser Tavern</v>
      </c>
      <c r="J986" t="str">
        <f>INDEX(CALC_CUSTOMERS!E:E,MATCH(CALC_ORDERS!G986,CALC_CUSTOMERS!F:F,0))</f>
        <v>GREENFIELDS</v>
      </c>
      <c r="K986">
        <f>INDEX(Beer!C:C,MATCH(CALC_ORDERS!C986,Beer!B:B,0))</f>
        <v>0.8</v>
      </c>
      <c r="L986">
        <f t="shared" si="122"/>
        <v>10.4</v>
      </c>
      <c r="M986">
        <f t="shared" si="123"/>
        <v>0</v>
      </c>
      <c r="N986">
        <f t="shared" si="124"/>
        <v>10.4</v>
      </c>
      <c r="O986">
        <f t="shared" si="125"/>
        <v>12</v>
      </c>
      <c r="P986" t="str">
        <f t="shared" si="126"/>
        <v>T4</v>
      </c>
      <c r="Q986" t="str">
        <f t="shared" si="127"/>
        <v>M12</v>
      </c>
    </row>
    <row r="987" spans="1:17" x14ac:dyDescent="0.25">
      <c r="A987" t="str">
        <f>IF(Orders!A987="","",Orders!A987)</f>
        <v>Mlle Madison Underhill</v>
      </c>
      <c r="B987" s="4">
        <f>IF(Orders!B987="","",Orders!B987)</f>
        <v>390429</v>
      </c>
      <c r="C987" t="str">
        <f>IF(Orders!C987="","",Orders!C987)</f>
        <v>Newcastle Brown Ale</v>
      </c>
      <c r="D987">
        <f>IF(Orders!D987="","",Orders!D987)</f>
        <v>4</v>
      </c>
      <c r="E987" t="str">
        <f>IF(Orders!E987="","",Orders!E987)</f>
        <v/>
      </c>
      <c r="F987" t="str">
        <f t="shared" si="120"/>
        <v>Madison Underhill</v>
      </c>
      <c r="G987" t="str">
        <f t="shared" si="121"/>
        <v>MadisonUnderhill</v>
      </c>
      <c r="H987">
        <f>COUNTIFS(CALC_CUSTOMERS!F:F,CALC_ORDERS!G987)</f>
        <v>1</v>
      </c>
      <c r="I987" t="str">
        <f>INDEX(CALC_CUSTOMERS!D:D,MATCH(CALC_ORDERS!G987,CALC_CUSTOMERS!F:F,0))</f>
        <v>The Mushy Rapier Bar</v>
      </c>
      <c r="J987" t="str">
        <f>INDEX(CALC_CUSTOMERS!E:E,MATCH(CALC_ORDERS!G987,CALC_CUSTOMERS!F:F,0))</f>
        <v>LITTLE DELVING</v>
      </c>
      <c r="K987">
        <f>INDEX(Beer!C:C,MATCH(CALC_ORDERS!C987,Beer!B:B,0))</f>
        <v>1</v>
      </c>
      <c r="L987">
        <f t="shared" si="122"/>
        <v>4</v>
      </c>
      <c r="M987">
        <f t="shared" si="123"/>
        <v>0</v>
      </c>
      <c r="N987">
        <f t="shared" si="124"/>
        <v>4</v>
      </c>
      <c r="O987">
        <f t="shared" si="125"/>
        <v>12</v>
      </c>
      <c r="P987" t="str">
        <f t="shared" si="126"/>
        <v>T4</v>
      </c>
      <c r="Q987" t="str">
        <f t="shared" si="127"/>
        <v>M12</v>
      </c>
    </row>
    <row r="988" spans="1:17" x14ac:dyDescent="0.25">
      <c r="A988" t="str">
        <f>IF(Orders!A988="","",Orders!A988)</f>
        <v>Mme Brunhilda Grubb</v>
      </c>
      <c r="B988" s="4">
        <f>IF(Orders!B988="","",Orders!B988)</f>
        <v>390430</v>
      </c>
      <c r="C988" t="str">
        <f>IF(Orders!C988="","",Orders!C988)</f>
        <v>Tennent's Super</v>
      </c>
      <c r="D988">
        <f>IF(Orders!D988="","",Orders!D988)</f>
        <v>18</v>
      </c>
      <c r="E988">
        <f>IF(Orders!E988="","",Orders!E988)</f>
        <v>0.12</v>
      </c>
      <c r="F988" t="str">
        <f t="shared" si="120"/>
        <v>Brunhilda Grubb</v>
      </c>
      <c r="G988" t="str">
        <f t="shared" si="121"/>
        <v>BrunhildaGrubb</v>
      </c>
      <c r="H988">
        <f>COUNTIFS(CALC_CUSTOMERS!F:F,CALC_ORDERS!G988)</f>
        <v>1</v>
      </c>
      <c r="I988" t="str">
        <f>INDEX(CALC_CUSTOMERS!D:D,MATCH(CALC_ORDERS!G988,CALC_CUSTOMERS!F:F,0))</f>
        <v>The Orange Gauntlet Pub</v>
      </c>
      <c r="J988" t="str">
        <f>INDEX(CALC_CUSTOMERS!E:E,MATCH(CALC_ORDERS!G988,CALC_CUSTOMERS!F:F,0))</f>
        <v>HOBBITTON</v>
      </c>
      <c r="K988">
        <f>INDEX(Beer!C:C,MATCH(CALC_ORDERS!C988,Beer!B:B,0))</f>
        <v>0.9</v>
      </c>
      <c r="L988">
        <f t="shared" si="122"/>
        <v>16.2</v>
      </c>
      <c r="M988">
        <f t="shared" si="123"/>
        <v>1.944</v>
      </c>
      <c r="N988">
        <f t="shared" si="124"/>
        <v>14.256</v>
      </c>
      <c r="O988">
        <f t="shared" si="125"/>
        <v>12</v>
      </c>
      <c r="P988" t="str">
        <f t="shared" si="126"/>
        <v>T4</v>
      </c>
      <c r="Q988" t="str">
        <f t="shared" si="127"/>
        <v>M12</v>
      </c>
    </row>
    <row r="989" spans="1:17" x14ac:dyDescent="0.25">
      <c r="A989" t="str">
        <f>IF(Orders!A989="","",Orders!A989)</f>
        <v>Mme Suri Hornwood</v>
      </c>
      <c r="B989" s="4">
        <f>IF(Orders!B989="","",Orders!B989)</f>
        <v>390430</v>
      </c>
      <c r="C989" t="str">
        <f>IF(Orders!C989="","",Orders!C989)</f>
        <v>Draught Bass</v>
      </c>
      <c r="D989">
        <f>IF(Orders!D989="","",Orders!D989)</f>
        <v>18</v>
      </c>
      <c r="E989">
        <f>IF(Orders!E989="","",Orders!E989)</f>
        <v>0.06</v>
      </c>
      <c r="F989" t="str">
        <f t="shared" si="120"/>
        <v>Suri Hornwood</v>
      </c>
      <c r="G989" t="str">
        <f t="shared" si="121"/>
        <v>SuriHornwood</v>
      </c>
      <c r="H989">
        <f>COUNTIFS(CALC_CUSTOMERS!F:F,CALC_ORDERS!G989)</f>
        <v>1</v>
      </c>
      <c r="I989" t="str">
        <f>INDEX(CALC_CUSTOMERS!D:D,MATCH(CALC_ORDERS!G989,CALC_CUSTOMERS!F:F,0))</f>
        <v>The Famous Eagle Tavern</v>
      </c>
      <c r="J989" t="str">
        <f>INDEX(CALC_CUSTOMERS!E:E,MATCH(CALC_ORDERS!G989,CALC_CUSTOMERS!F:F,0))</f>
        <v>THE MARISH</v>
      </c>
      <c r="K989">
        <f>INDEX(Beer!C:C,MATCH(CALC_ORDERS!C989,Beer!B:B,0))</f>
        <v>1.2</v>
      </c>
      <c r="L989">
        <f t="shared" si="122"/>
        <v>21.599999999999998</v>
      </c>
      <c r="M989">
        <f t="shared" si="123"/>
        <v>1.2959999999999998</v>
      </c>
      <c r="N989">
        <f t="shared" si="124"/>
        <v>20.303999999999998</v>
      </c>
      <c r="O989">
        <f t="shared" si="125"/>
        <v>12</v>
      </c>
      <c r="P989" t="str">
        <f t="shared" si="126"/>
        <v>T4</v>
      </c>
      <c r="Q989" t="str">
        <f t="shared" si="127"/>
        <v>M12</v>
      </c>
    </row>
    <row r="990" spans="1:17" x14ac:dyDescent="0.25">
      <c r="A990" t="str">
        <f>IF(Orders!A990="","",Orders!A990)</f>
        <v>Mlle Fatima Tunnelly</v>
      </c>
      <c r="B990" s="4">
        <f>IF(Orders!B990="","",Orders!B990)</f>
        <v>390430</v>
      </c>
      <c r="C990" t="str">
        <f>IF(Orders!C990="","",Orders!C990)</f>
        <v>Tennent's Lager</v>
      </c>
      <c r="D990">
        <f>IF(Orders!D990="","",Orders!D990)</f>
        <v>6</v>
      </c>
      <c r="E990" t="str">
        <f>IF(Orders!E990="","",Orders!E990)</f>
        <v/>
      </c>
      <c r="F990" t="str">
        <f t="shared" si="120"/>
        <v>Fatima Tunnelly</v>
      </c>
      <c r="G990" t="str">
        <f t="shared" si="121"/>
        <v>FatimaTunnelly</v>
      </c>
      <c r="H990">
        <f>COUNTIFS(CALC_CUSTOMERS!F:F,CALC_ORDERS!G990)</f>
        <v>1</v>
      </c>
      <c r="I990" t="str">
        <f>INDEX(CALC_CUSTOMERS!D:D,MATCH(CALC_ORDERS!G990,CALC_CUSTOMERS!F:F,0))</f>
        <v>The New Pelican Inn</v>
      </c>
      <c r="J990" t="str">
        <f>INDEX(CALC_CUSTOMERS!E:E,MATCH(CALC_ORDERS!G990,CALC_CUSTOMERS!F:F,0))</f>
        <v>TUCKBOROUGH</v>
      </c>
      <c r="K990">
        <f>INDEX(Beer!C:C,MATCH(CALC_ORDERS!C990,Beer!B:B,0))</f>
        <v>0.8</v>
      </c>
      <c r="L990">
        <f t="shared" si="122"/>
        <v>4.8000000000000007</v>
      </c>
      <c r="M990">
        <f t="shared" si="123"/>
        <v>0</v>
      </c>
      <c r="N990">
        <f t="shared" si="124"/>
        <v>4.8000000000000007</v>
      </c>
      <c r="O990">
        <f t="shared" si="125"/>
        <v>12</v>
      </c>
      <c r="P990" t="str">
        <f t="shared" si="126"/>
        <v>T4</v>
      </c>
      <c r="Q990" t="str">
        <f t="shared" si="127"/>
        <v>M12</v>
      </c>
    </row>
    <row r="991" spans="1:17" x14ac:dyDescent="0.25">
      <c r="A991" t="str">
        <f>IF(Orders!A991="","",Orders!A991)</f>
        <v>Mme Regnetrudis Puddlefoot</v>
      </c>
      <c r="B991" s="4">
        <f>IF(Orders!B991="","",Orders!B991)</f>
        <v>390430</v>
      </c>
      <c r="C991" t="str">
        <f>IF(Orders!C991="","",Orders!C991)</f>
        <v>Boddingtons Bitter</v>
      </c>
      <c r="D991">
        <f>IF(Orders!D991="","",Orders!D991)</f>
        <v>6</v>
      </c>
      <c r="E991" t="str">
        <f>IF(Orders!E991="","",Orders!E991)</f>
        <v/>
      </c>
      <c r="F991" t="str">
        <f t="shared" si="120"/>
        <v>Regnetrudis Puddlefoot</v>
      </c>
      <c r="G991" t="str">
        <f t="shared" si="121"/>
        <v>RegnetrudisPuddlefoot</v>
      </c>
      <c r="H991">
        <f>COUNTIFS(CALC_CUSTOMERS!F:F,CALC_ORDERS!G991)</f>
        <v>1</v>
      </c>
      <c r="I991" t="str">
        <f>INDEX(CALC_CUSTOMERS!D:D,MATCH(CALC_ORDERS!G991,CALC_CUSTOMERS!F:F,0))</f>
        <v>The Vagabond Falcon</v>
      </c>
      <c r="J991" t="str">
        <f>INDEX(CALC_CUSTOMERS!E:E,MATCH(CALC_ORDERS!G991,CALC_CUSTOMERS!F:F,0))</f>
        <v>BRIDGEFIELDS</v>
      </c>
      <c r="K991">
        <f>INDEX(Beer!C:C,MATCH(CALC_ORDERS!C991,Beer!B:B,0))</f>
        <v>0.8</v>
      </c>
      <c r="L991">
        <f t="shared" si="122"/>
        <v>4.8000000000000007</v>
      </c>
      <c r="M991">
        <f t="shared" si="123"/>
        <v>0</v>
      </c>
      <c r="N991">
        <f t="shared" si="124"/>
        <v>4.8000000000000007</v>
      </c>
      <c r="O991">
        <f t="shared" si="125"/>
        <v>12</v>
      </c>
      <c r="P991" t="str">
        <f t="shared" si="126"/>
        <v>T4</v>
      </c>
      <c r="Q991" t="str">
        <f t="shared" si="127"/>
        <v>M12</v>
      </c>
    </row>
    <row r="992" spans="1:17" x14ac:dyDescent="0.25">
      <c r="A992" t="str">
        <f>IF(Orders!A992="","",Orders!A992)</f>
        <v>Mme Shanna Banks</v>
      </c>
      <c r="B992" s="4">
        <f>IF(Orders!B992="","",Orders!B992)</f>
        <v>390430</v>
      </c>
      <c r="C992" t="str">
        <f>IF(Orders!C992="","",Orders!C992)</f>
        <v>Old Speckled Hen</v>
      </c>
      <c r="D992">
        <f>IF(Orders!D992="","",Orders!D992)</f>
        <v>10</v>
      </c>
      <c r="E992" t="str">
        <f>IF(Orders!E992="","",Orders!E992)</f>
        <v/>
      </c>
      <c r="F992" t="str">
        <f t="shared" si="120"/>
        <v>Shanna Banks</v>
      </c>
      <c r="G992" t="str">
        <f t="shared" si="121"/>
        <v>ShannaBanks</v>
      </c>
      <c r="H992">
        <f>COUNTIFS(CALC_CUSTOMERS!F:F,CALC_ORDERS!G992)</f>
        <v>1</v>
      </c>
      <c r="I992" t="str">
        <f>INDEX(CALC_CUSTOMERS!D:D,MATCH(CALC_ORDERS!G992,CALC_CUSTOMERS!F:F,0))</f>
        <v>The Closed Heart Tavern</v>
      </c>
      <c r="J992" t="str">
        <f>INDEX(CALC_CUSTOMERS!E:E,MATCH(CALC_ORDERS!G992,CALC_CUSTOMERS!F:F,0))</f>
        <v>LITTLE DELVING</v>
      </c>
      <c r="K992">
        <f>INDEX(Beer!C:C,MATCH(CALC_ORDERS!C992,Beer!B:B,0))</f>
        <v>1.1000000000000001</v>
      </c>
      <c r="L992">
        <f t="shared" si="122"/>
        <v>11</v>
      </c>
      <c r="M992">
        <f t="shared" si="123"/>
        <v>0</v>
      </c>
      <c r="N992">
        <f t="shared" si="124"/>
        <v>11</v>
      </c>
      <c r="O992">
        <f t="shared" si="125"/>
        <v>12</v>
      </c>
      <c r="P992" t="str">
        <f t="shared" si="126"/>
        <v>T4</v>
      </c>
      <c r="Q992" t="str">
        <f t="shared" si="127"/>
        <v>M12</v>
      </c>
    </row>
    <row r="993" spans="1:17" x14ac:dyDescent="0.25">
      <c r="A993" t="str">
        <f>IF(Orders!A993="","",Orders!A993)</f>
        <v>Mlle Fredegunde Banks</v>
      </c>
      <c r="B993" s="4">
        <f>IF(Orders!B993="","",Orders!B993)</f>
        <v>390431</v>
      </c>
      <c r="C993" t="str">
        <f>IF(Orders!C993="","",Orders!C993)</f>
        <v>Boddingtons Bitter</v>
      </c>
      <c r="D993">
        <f>IF(Orders!D993="","",Orders!D993)</f>
        <v>14</v>
      </c>
      <c r="E993" t="str">
        <f>IF(Orders!E993="","",Orders!E993)</f>
        <v/>
      </c>
      <c r="F993" t="str">
        <f t="shared" si="120"/>
        <v>Fredegunde Banks</v>
      </c>
      <c r="G993" t="str">
        <f t="shared" si="121"/>
        <v>FredegundeBanks</v>
      </c>
      <c r="H993">
        <f>COUNTIFS(CALC_CUSTOMERS!F:F,CALC_ORDERS!G993)</f>
        <v>1</v>
      </c>
      <c r="I993" t="str">
        <f>INDEX(CALC_CUSTOMERS!D:D,MATCH(CALC_ORDERS!G993,CALC_CUSTOMERS!F:F,0))</f>
        <v>The Best Cello</v>
      </c>
      <c r="J993" t="str">
        <f>INDEX(CALC_CUSTOMERS!E:E,MATCH(CALC_ORDERS!G993,CALC_CUSTOMERS!F:F,0))</f>
        <v>GREENFIELDS</v>
      </c>
      <c r="K993">
        <f>INDEX(Beer!C:C,MATCH(CALC_ORDERS!C993,Beer!B:B,0))</f>
        <v>0.8</v>
      </c>
      <c r="L993">
        <f t="shared" si="122"/>
        <v>11.200000000000001</v>
      </c>
      <c r="M993">
        <f t="shared" si="123"/>
        <v>0</v>
      </c>
      <c r="N993">
        <f t="shared" si="124"/>
        <v>11.200000000000001</v>
      </c>
      <c r="O993">
        <f t="shared" si="125"/>
        <v>12</v>
      </c>
      <c r="P993" t="str">
        <f t="shared" si="126"/>
        <v>T4</v>
      </c>
      <c r="Q993" t="str">
        <f t="shared" si="127"/>
        <v>M12</v>
      </c>
    </row>
    <row r="994" spans="1:17" x14ac:dyDescent="0.25">
      <c r="A994" t="str">
        <f>IF(Orders!A994="","",Orders!A994)</f>
        <v>Mr Rollo Fairfoot</v>
      </c>
      <c r="B994" s="4">
        <f>IF(Orders!B994="","",Orders!B994)</f>
        <v>390431</v>
      </c>
      <c r="C994" t="str">
        <f>IF(Orders!C994="","",Orders!C994)</f>
        <v>Hofmeister Lager</v>
      </c>
      <c r="D994">
        <f>IF(Orders!D994="","",Orders!D994)</f>
        <v>16</v>
      </c>
      <c r="E994" t="str">
        <f>IF(Orders!E994="","",Orders!E994)</f>
        <v/>
      </c>
      <c r="F994" t="str">
        <f t="shared" si="120"/>
        <v>Rollo Fairfoot</v>
      </c>
      <c r="G994" t="str">
        <f t="shared" si="121"/>
        <v>RolloFairfoot</v>
      </c>
      <c r="H994">
        <f>COUNTIFS(CALC_CUSTOMERS!F:F,CALC_ORDERS!G994)</f>
        <v>1</v>
      </c>
      <c r="I994" t="str">
        <f>INDEX(CALC_CUSTOMERS!D:D,MATCH(CALC_ORDERS!G994,CALC_CUSTOMERS!F:F,0))</f>
        <v>The Proud Crow Pub</v>
      </c>
      <c r="J994" t="str">
        <f>INDEX(CALC_CUSTOMERS!E:E,MATCH(CALC_ORDERS!G994,CALC_CUSTOMERS!F:F,0))</f>
        <v>STOCK</v>
      </c>
      <c r="K994">
        <f>INDEX(Beer!C:C,MATCH(CALC_ORDERS!C994,Beer!B:B,0))</f>
        <v>1</v>
      </c>
      <c r="L994">
        <f t="shared" si="122"/>
        <v>16</v>
      </c>
      <c r="M994">
        <f t="shared" si="123"/>
        <v>0</v>
      </c>
      <c r="N994">
        <f t="shared" si="124"/>
        <v>16</v>
      </c>
      <c r="O994">
        <f t="shared" si="125"/>
        <v>12</v>
      </c>
      <c r="P994" t="str">
        <f t="shared" si="126"/>
        <v>T4</v>
      </c>
      <c r="Q994" t="str">
        <f t="shared" si="127"/>
        <v>M12</v>
      </c>
    </row>
    <row r="995" spans="1:17" x14ac:dyDescent="0.25">
      <c r="A995" t="str">
        <f>IF(Orders!A995="","",Orders!A995)</f>
        <v>Mr Goodwill Smallburrow</v>
      </c>
      <c r="B995" s="4">
        <f>IF(Orders!B995="","",Orders!B995)</f>
        <v>390431</v>
      </c>
      <c r="C995" t="str">
        <f>IF(Orders!C995="","",Orders!C995)</f>
        <v>Newcastle Brown Ale</v>
      </c>
      <c r="D995">
        <f>IF(Orders!D995="","",Orders!D995)</f>
        <v>16</v>
      </c>
      <c r="E995" t="str">
        <f>IF(Orders!E995="","",Orders!E995)</f>
        <v/>
      </c>
      <c r="F995" t="str">
        <f t="shared" si="120"/>
        <v>Goodwill Smallburrow</v>
      </c>
      <c r="G995" t="str">
        <f t="shared" si="121"/>
        <v>GoodwillSmallburrow</v>
      </c>
      <c r="H995">
        <f>COUNTIFS(CALC_CUSTOMERS!F:F,CALC_ORDERS!G995)</f>
        <v>1</v>
      </c>
      <c r="I995" t="str">
        <f>INDEX(CALC_CUSTOMERS!D:D,MATCH(CALC_ORDERS!G995,CALC_CUSTOMERS!F:F,0))</f>
        <v>The Good Vanilla Bean Pub</v>
      </c>
      <c r="J995" t="str">
        <f>INDEX(CALC_CUSTOMERS!E:E,MATCH(CALC_ORDERS!G995,CALC_CUSTOMERS!F:F,0))</f>
        <v>BRIDGEFIELDS</v>
      </c>
      <c r="K995">
        <f>INDEX(Beer!C:C,MATCH(CALC_ORDERS!C995,Beer!B:B,0))</f>
        <v>1</v>
      </c>
      <c r="L995">
        <f t="shared" si="122"/>
        <v>16</v>
      </c>
      <c r="M995">
        <f t="shared" si="123"/>
        <v>0</v>
      </c>
      <c r="N995">
        <f t="shared" si="124"/>
        <v>16</v>
      </c>
      <c r="O995">
        <f t="shared" si="125"/>
        <v>12</v>
      </c>
      <c r="P995" t="str">
        <f t="shared" si="126"/>
        <v>T4</v>
      </c>
      <c r="Q995" t="str">
        <f t="shared" si="127"/>
        <v>M12</v>
      </c>
    </row>
    <row r="996" spans="1:17" x14ac:dyDescent="0.25">
      <c r="A996" t="str">
        <f>IF(Orders!A996="","",Orders!A996)</f>
        <v>Mme Cunegonde Baggins</v>
      </c>
      <c r="B996" s="4">
        <f>IF(Orders!B996="","",Orders!B996)</f>
        <v>390432</v>
      </c>
      <c r="C996" t="str">
        <f>IF(Orders!C996="","",Orders!C996)</f>
        <v>Newcastle Brown Ale</v>
      </c>
      <c r="D996">
        <f>IF(Orders!D996="","",Orders!D996)</f>
        <v>4</v>
      </c>
      <c r="E996" t="str">
        <f>IF(Orders!E996="","",Orders!E996)</f>
        <v/>
      </c>
      <c r="F996" t="str">
        <f t="shared" si="120"/>
        <v>Cunegonde Baggins</v>
      </c>
      <c r="G996" t="str">
        <f t="shared" si="121"/>
        <v>CunegondeBaggins</v>
      </c>
      <c r="H996">
        <f>COUNTIFS(CALC_CUSTOMERS!F:F,CALC_ORDERS!G996)</f>
        <v>1</v>
      </c>
      <c r="I996" t="str">
        <f>INDEX(CALC_CUSTOMERS!D:D,MATCH(CALC_ORDERS!G996,CALC_CUSTOMERS!F:F,0))</f>
        <v>The Thick Mole Inn</v>
      </c>
      <c r="J996" t="str">
        <f>INDEX(CALC_CUSTOMERS!E:E,MATCH(CALC_ORDERS!G996,CALC_CUSTOMERS!F:F,0))</f>
        <v>HOBBITTON</v>
      </c>
      <c r="K996">
        <f>INDEX(Beer!C:C,MATCH(CALC_ORDERS!C996,Beer!B:B,0))</f>
        <v>1</v>
      </c>
      <c r="L996">
        <f t="shared" si="122"/>
        <v>4</v>
      </c>
      <c r="M996">
        <f t="shared" si="123"/>
        <v>0</v>
      </c>
      <c r="N996">
        <f t="shared" si="124"/>
        <v>4</v>
      </c>
      <c r="O996">
        <f t="shared" si="125"/>
        <v>12</v>
      </c>
      <c r="P996" t="str">
        <f t="shared" si="126"/>
        <v>T4</v>
      </c>
      <c r="Q996" t="str">
        <f t="shared" si="127"/>
        <v>M12</v>
      </c>
    </row>
    <row r="997" spans="1:17" x14ac:dyDescent="0.25">
      <c r="A997" t="str">
        <f>IF(Orders!A997="","",Orders!A997)</f>
        <v>Mr Wido Fairfoot</v>
      </c>
      <c r="B997" s="4">
        <f>IF(Orders!B997="","",Orders!B997)</f>
        <v>390432</v>
      </c>
      <c r="C997" t="str">
        <f>IF(Orders!C997="","",Orders!C997)</f>
        <v>Tennent's Super</v>
      </c>
      <c r="D997">
        <f>IF(Orders!D997="","",Orders!D997)</f>
        <v>20</v>
      </c>
      <c r="E997" t="str">
        <f>IF(Orders!E997="","",Orders!E997)</f>
        <v/>
      </c>
      <c r="F997" t="str">
        <f t="shared" si="120"/>
        <v>Wido Fairfoot</v>
      </c>
      <c r="G997" t="str">
        <f t="shared" si="121"/>
        <v>WidoFairfoot</v>
      </c>
      <c r="H997">
        <f>COUNTIFS(CALC_CUSTOMERS!F:F,CALC_ORDERS!G997)</f>
        <v>1</v>
      </c>
      <c r="I997" t="str">
        <f>INDEX(CALC_CUSTOMERS!D:D,MATCH(CALC_ORDERS!G997,CALC_CUSTOMERS!F:F,0))</f>
        <v>The Upset Cashew</v>
      </c>
      <c r="J997" t="str">
        <f>INDEX(CALC_CUSTOMERS!E:E,MATCH(CALC_ORDERS!G997,CALC_CUSTOMERS!F:F,0))</f>
        <v>TUCKBOROUGH</v>
      </c>
      <c r="K997">
        <f>INDEX(Beer!C:C,MATCH(CALC_ORDERS!C997,Beer!B:B,0))</f>
        <v>0.9</v>
      </c>
      <c r="L997">
        <f t="shared" si="122"/>
        <v>18</v>
      </c>
      <c r="M997">
        <f t="shared" si="123"/>
        <v>0</v>
      </c>
      <c r="N997">
        <f t="shared" si="124"/>
        <v>18</v>
      </c>
      <c r="O997">
        <f t="shared" si="125"/>
        <v>12</v>
      </c>
      <c r="P997" t="str">
        <f t="shared" si="126"/>
        <v>T4</v>
      </c>
      <c r="Q997" t="str">
        <f t="shared" si="127"/>
        <v>M12</v>
      </c>
    </row>
    <row r="998" spans="1:17" x14ac:dyDescent="0.25">
      <c r="A998" t="str">
        <f>IF(Orders!A998="","",Orders!A998)</f>
        <v>Mme Taryn Underfoot</v>
      </c>
      <c r="B998" s="4">
        <f>IF(Orders!B998="","",Orders!B998)</f>
        <v>390432</v>
      </c>
      <c r="C998" t="str">
        <f>IF(Orders!C998="","",Orders!C998)</f>
        <v>Foster's Lager</v>
      </c>
      <c r="D998">
        <f>IF(Orders!D998="","",Orders!D998)</f>
        <v>1</v>
      </c>
      <c r="E998" t="str">
        <f>IF(Orders!E998="","",Orders!E998)</f>
        <v/>
      </c>
      <c r="F998" t="str">
        <f t="shared" si="120"/>
        <v>Taryn Underfoot</v>
      </c>
      <c r="G998" t="str">
        <f t="shared" si="121"/>
        <v>TarynUnderfoot</v>
      </c>
      <c r="H998">
        <f>COUNTIFS(CALC_CUSTOMERS!F:F,CALC_ORDERS!G998)</f>
        <v>1</v>
      </c>
      <c r="I998" t="str">
        <f>INDEX(CALC_CUSTOMERS!D:D,MATCH(CALC_ORDERS!G998,CALC_CUSTOMERS!F:F,0))</f>
        <v>The Salty Discovery</v>
      </c>
      <c r="J998" t="str">
        <f>INDEX(CALC_CUSTOMERS!E:E,MATCH(CALC_ORDERS!G998,CALC_CUSTOMERS!F:F,0))</f>
        <v>BRIDGEFIELDS</v>
      </c>
      <c r="K998">
        <f>INDEX(Beer!C:C,MATCH(CALC_ORDERS!C998,Beer!B:B,0))</f>
        <v>0.7</v>
      </c>
      <c r="L998">
        <f t="shared" si="122"/>
        <v>0.7</v>
      </c>
      <c r="M998">
        <f t="shared" si="123"/>
        <v>0</v>
      </c>
      <c r="N998">
        <f t="shared" si="124"/>
        <v>0.7</v>
      </c>
      <c r="O998">
        <f t="shared" si="125"/>
        <v>12</v>
      </c>
      <c r="P998" t="str">
        <f t="shared" si="126"/>
        <v>T4</v>
      </c>
      <c r="Q998" t="str">
        <f t="shared" si="127"/>
        <v>M12</v>
      </c>
    </row>
    <row r="999" spans="1:17" x14ac:dyDescent="0.25">
      <c r="A999" t="str">
        <f>IF(Orders!A999="","",Orders!A999)</f>
        <v>Mr Werinbert Greenhand</v>
      </c>
      <c r="B999" s="4">
        <f>IF(Orders!B999="","",Orders!B999)</f>
        <v>390433</v>
      </c>
      <c r="C999" t="str">
        <f>IF(Orders!C999="","",Orders!C999)</f>
        <v>Draught Bass</v>
      </c>
      <c r="D999">
        <f>IF(Orders!D999="","",Orders!D999)</f>
        <v>8</v>
      </c>
      <c r="E999" t="str">
        <f>IF(Orders!E999="","",Orders!E999)</f>
        <v/>
      </c>
      <c r="F999" t="str">
        <f t="shared" si="120"/>
        <v>Werinbert Greenhand</v>
      </c>
      <c r="G999" t="str">
        <f t="shared" si="121"/>
        <v>WerinbertGreenhand</v>
      </c>
      <c r="H999">
        <f>COUNTIFS(CALC_CUSTOMERS!F:F,CALC_ORDERS!G999)</f>
        <v>1</v>
      </c>
      <c r="I999" t="str">
        <f>INDEX(CALC_CUSTOMERS!D:D,MATCH(CALC_ORDERS!G999,CALC_CUSTOMERS!F:F,0))</f>
        <v>The Sparkling Peanut Pub</v>
      </c>
      <c r="J999" t="str">
        <f>INDEX(CALC_CUSTOMERS!E:E,MATCH(CALC_ORDERS!G999,CALC_CUSTOMERS!F:F,0))</f>
        <v>THE HILL</v>
      </c>
      <c r="K999">
        <f>INDEX(Beer!C:C,MATCH(CALC_ORDERS!C999,Beer!B:B,0))</f>
        <v>1.2</v>
      </c>
      <c r="L999">
        <f t="shared" si="122"/>
        <v>9.6</v>
      </c>
      <c r="M999">
        <f t="shared" si="123"/>
        <v>0</v>
      </c>
      <c r="N999">
        <f t="shared" si="124"/>
        <v>9.6</v>
      </c>
      <c r="O999">
        <f t="shared" si="125"/>
        <v>12</v>
      </c>
      <c r="P999" t="str">
        <f t="shared" si="126"/>
        <v>T4</v>
      </c>
      <c r="Q999" t="str">
        <f t="shared" si="127"/>
        <v>M12</v>
      </c>
    </row>
    <row r="1000" spans="1:17" x14ac:dyDescent="0.25">
      <c r="A1000" t="str">
        <f>IF(Orders!A1000="","",Orders!A1000)</f>
        <v>Mlle Andrea Banks</v>
      </c>
      <c r="B1000" s="4">
        <f>IF(Orders!B1000="","",Orders!B1000)</f>
        <v>390433</v>
      </c>
      <c r="C1000" t="str">
        <f>IF(Orders!C1000="","",Orders!C1000)</f>
        <v>McEwan's</v>
      </c>
      <c r="D1000">
        <f>IF(Orders!D1000="","",Orders!D1000)</f>
        <v>5</v>
      </c>
      <c r="E1000" t="str">
        <f>IF(Orders!E1000="","",Orders!E1000)</f>
        <v/>
      </c>
      <c r="F1000" t="str">
        <f t="shared" si="120"/>
        <v>Andrea Banks</v>
      </c>
      <c r="G1000" t="str">
        <f t="shared" si="121"/>
        <v>AndreaBanks</v>
      </c>
      <c r="H1000">
        <f>COUNTIFS(CALC_CUSTOMERS!F:F,CALC_ORDERS!G1000)</f>
        <v>1</v>
      </c>
      <c r="I1000" t="str">
        <f>INDEX(CALC_CUSTOMERS!D:D,MATCH(CALC_ORDERS!G1000,CALC_CUSTOMERS!F:F,0))</f>
        <v>The Singing Fox Pub</v>
      </c>
      <c r="J1000" t="str">
        <f>INDEX(CALC_CUSTOMERS!E:E,MATCH(CALC_ORDERS!G1000,CALC_CUSTOMERS!F:F,0))</f>
        <v>GREENFIELDS</v>
      </c>
      <c r="K1000">
        <f>INDEX(Beer!C:C,MATCH(CALC_ORDERS!C1000,Beer!B:B,0))</f>
        <v>1</v>
      </c>
      <c r="L1000">
        <f t="shared" si="122"/>
        <v>5</v>
      </c>
      <c r="M1000">
        <f t="shared" si="123"/>
        <v>0</v>
      </c>
      <c r="N1000">
        <f t="shared" si="124"/>
        <v>5</v>
      </c>
      <c r="O1000">
        <f t="shared" si="125"/>
        <v>12</v>
      </c>
      <c r="P1000" t="str">
        <f t="shared" si="126"/>
        <v>T4</v>
      </c>
      <c r="Q1000" t="str">
        <f t="shared" si="127"/>
        <v>M12</v>
      </c>
    </row>
    <row r="1001" spans="1:17" x14ac:dyDescent="0.25">
      <c r="A1001" t="str">
        <f>IF(Orders!A1001="","",Orders!A1001)</f>
        <v>Mr Mélampus Barrowes</v>
      </c>
      <c r="B1001" s="4">
        <f>IF(Orders!B1001="","",Orders!B1001)</f>
        <v>390433</v>
      </c>
      <c r="C1001" t="str">
        <f>IF(Orders!C1001="","",Orders!C1001)</f>
        <v>Old Speckled Hen</v>
      </c>
      <c r="D1001">
        <f>IF(Orders!D1001="","",Orders!D1001)</f>
        <v>4</v>
      </c>
      <c r="E1001" t="str">
        <f>IF(Orders!E1001="","",Orders!E1001)</f>
        <v/>
      </c>
      <c r="F1001" t="str">
        <f t="shared" si="120"/>
        <v>Mélampus Barrowes</v>
      </c>
      <c r="G1001" t="str">
        <f t="shared" si="121"/>
        <v>MelampusBarrowes</v>
      </c>
      <c r="H1001">
        <f>COUNTIFS(CALC_CUSTOMERS!F:F,CALC_ORDERS!G1001)</f>
        <v>1</v>
      </c>
      <c r="I1001" t="str">
        <f>INDEX(CALC_CUSTOMERS!D:D,MATCH(CALC_ORDERS!G1001,CALC_CUSTOMERS!F:F,0))</f>
        <v>The Armed Wife Pub</v>
      </c>
      <c r="J1001" t="str">
        <f>INDEX(CALC_CUSTOMERS!E:E,MATCH(CALC_ORDERS!G1001,CALC_CUSTOMERS!F:F,0))</f>
        <v>TUCKBOROUGH</v>
      </c>
      <c r="K1001">
        <f>INDEX(Beer!C:C,MATCH(CALC_ORDERS!C1001,Beer!B:B,0))</f>
        <v>1.1000000000000001</v>
      </c>
      <c r="L1001">
        <f t="shared" si="122"/>
        <v>4.4000000000000004</v>
      </c>
      <c r="M1001">
        <f t="shared" si="123"/>
        <v>0</v>
      </c>
      <c r="N1001">
        <f t="shared" si="124"/>
        <v>4.4000000000000004</v>
      </c>
      <c r="O1001">
        <f t="shared" si="125"/>
        <v>12</v>
      </c>
      <c r="P1001" t="str">
        <f t="shared" si="126"/>
        <v>T4</v>
      </c>
      <c r="Q1001" t="str">
        <f t="shared" si="127"/>
        <v>M12</v>
      </c>
    </row>
    <row r="1002" spans="1:17" x14ac:dyDescent="0.25">
      <c r="A1002" t="str">
        <f>IF(Orders!A1002="","",Orders!A1002)</f>
        <v>Mr Ratold Pott</v>
      </c>
      <c r="B1002" s="4">
        <f>IF(Orders!B1002="","",Orders!B1002)</f>
        <v>390433</v>
      </c>
      <c r="C1002" t="str">
        <f>IF(Orders!C1002="","",Orders!C1002)</f>
        <v>Old Speckled Hen</v>
      </c>
      <c r="D1002">
        <f>IF(Orders!D1002="","",Orders!D1002)</f>
        <v>11</v>
      </c>
      <c r="E1002" t="str">
        <f>IF(Orders!E1002="","",Orders!E1002)</f>
        <v/>
      </c>
      <c r="F1002" t="str">
        <f t="shared" si="120"/>
        <v>Ratold Pott</v>
      </c>
      <c r="G1002" t="str">
        <f t="shared" si="121"/>
        <v>RatoldPott</v>
      </c>
      <c r="H1002">
        <f>COUNTIFS(CALC_CUSTOMERS!F:F,CALC_ORDERS!G1002)</f>
        <v>1</v>
      </c>
      <c r="I1002" t="str">
        <f>INDEX(CALC_CUSTOMERS!D:D,MATCH(CALC_ORDERS!G1002,CALC_CUSTOMERS!F:F,0))</f>
        <v>The Beautiful Pants</v>
      </c>
      <c r="J1002" t="str">
        <f>INDEX(CALC_CUSTOMERS!E:E,MATCH(CALC_ORDERS!G1002,CALC_CUSTOMERS!F:F,0))</f>
        <v>GREENFIELDS</v>
      </c>
      <c r="K1002">
        <f>INDEX(Beer!C:C,MATCH(CALC_ORDERS!C1002,Beer!B:B,0))</f>
        <v>1.1000000000000001</v>
      </c>
      <c r="L1002">
        <f t="shared" si="122"/>
        <v>12.100000000000001</v>
      </c>
      <c r="M1002">
        <f t="shared" si="123"/>
        <v>0</v>
      </c>
      <c r="N1002">
        <f t="shared" si="124"/>
        <v>12.100000000000001</v>
      </c>
      <c r="O1002">
        <f t="shared" si="125"/>
        <v>12</v>
      </c>
      <c r="P1002" t="str">
        <f t="shared" si="126"/>
        <v>T4</v>
      </c>
      <c r="Q1002" t="str">
        <f t="shared" si="127"/>
        <v>M12</v>
      </c>
    </row>
    <row r="1003" spans="1:17" x14ac:dyDescent="0.25">
      <c r="A1003" t="str">
        <f>IF(Orders!A1003="","",Orders!A1003)</f>
        <v>Mr Brice Grubb</v>
      </c>
      <c r="B1003" s="4">
        <f>IF(Orders!B1003="","",Orders!B1003)</f>
        <v>390433</v>
      </c>
      <c r="C1003" t="str">
        <f>IF(Orders!C1003="","",Orders!C1003)</f>
        <v>McEwan's</v>
      </c>
      <c r="D1003">
        <f>IF(Orders!D1003="","",Orders!D1003)</f>
        <v>6</v>
      </c>
      <c r="E1003" t="str">
        <f>IF(Orders!E1003="","",Orders!E1003)</f>
        <v/>
      </c>
      <c r="F1003" t="str">
        <f t="shared" si="120"/>
        <v>Brice Grubb</v>
      </c>
      <c r="G1003" t="str">
        <f t="shared" si="121"/>
        <v>BriceGrubb</v>
      </c>
      <c r="H1003">
        <f>COUNTIFS(CALC_CUSTOMERS!F:F,CALC_ORDERS!G1003)</f>
        <v>1</v>
      </c>
      <c r="I1003" t="str">
        <f>INDEX(CALC_CUSTOMERS!D:D,MATCH(CALC_ORDERS!G1003,CALC_CUSTOMERS!F:F,0))</f>
        <v>The Fascinating Snow Inn</v>
      </c>
      <c r="J1003" t="str">
        <f>INDEX(CALC_CUSTOMERS!E:E,MATCH(CALC_ORDERS!G1003,CALC_CUSTOMERS!F:F,0))</f>
        <v>LITTLE DELVING</v>
      </c>
      <c r="K1003">
        <f>INDEX(Beer!C:C,MATCH(CALC_ORDERS!C1003,Beer!B:B,0))</f>
        <v>1</v>
      </c>
      <c r="L1003">
        <f t="shared" si="122"/>
        <v>6</v>
      </c>
      <c r="M1003">
        <f t="shared" si="123"/>
        <v>0</v>
      </c>
      <c r="N1003">
        <f t="shared" si="124"/>
        <v>6</v>
      </c>
      <c r="O1003">
        <f t="shared" si="125"/>
        <v>12</v>
      </c>
      <c r="P1003" t="str">
        <f t="shared" si="126"/>
        <v>T4</v>
      </c>
      <c r="Q1003" t="str">
        <f t="shared" si="127"/>
        <v>M12</v>
      </c>
    </row>
    <row r="1004" spans="1:17" x14ac:dyDescent="0.25">
      <c r="A1004" t="str">
        <f>IF(Orders!A1004="","",Orders!A1004)</f>
        <v>Mme Alicia Brandybuck</v>
      </c>
      <c r="B1004" s="4">
        <f>IF(Orders!B1004="","",Orders!B1004)</f>
        <v>390433</v>
      </c>
      <c r="C1004" t="str">
        <f>IF(Orders!C1004="","",Orders!C1004)</f>
        <v>Draught Bass</v>
      </c>
      <c r="D1004">
        <f>IF(Orders!D1004="","",Orders!D1004)</f>
        <v>9</v>
      </c>
      <c r="E1004" t="str">
        <f>IF(Orders!E1004="","",Orders!E1004)</f>
        <v/>
      </c>
      <c r="F1004" t="str">
        <f t="shared" si="120"/>
        <v>Alicia Brandybuck</v>
      </c>
      <c r="G1004" t="str">
        <f t="shared" si="121"/>
        <v>AliciaBrandybuck</v>
      </c>
      <c r="H1004">
        <f>COUNTIFS(CALC_CUSTOMERS!F:F,CALC_ORDERS!G1004)</f>
        <v>1</v>
      </c>
      <c r="I1004" t="str">
        <f>INDEX(CALC_CUSTOMERS!D:D,MATCH(CALC_ORDERS!G1004,CALC_CUSTOMERS!F:F,0))</f>
        <v>The Peaceful Hamsters</v>
      </c>
      <c r="J1004" t="str">
        <f>INDEX(CALC_CUSTOMERS!E:E,MATCH(CALC_ORDERS!G1004,CALC_CUSTOMERS!F:F,0))</f>
        <v>THE MARISH</v>
      </c>
      <c r="K1004">
        <f>INDEX(Beer!C:C,MATCH(CALC_ORDERS!C1004,Beer!B:B,0))</f>
        <v>1.2</v>
      </c>
      <c r="L1004">
        <f t="shared" si="122"/>
        <v>10.799999999999999</v>
      </c>
      <c r="M1004">
        <f t="shared" si="123"/>
        <v>0</v>
      </c>
      <c r="N1004">
        <f t="shared" si="124"/>
        <v>10.799999999999999</v>
      </c>
      <c r="O1004">
        <f t="shared" si="125"/>
        <v>12</v>
      </c>
      <c r="P1004" t="str">
        <f t="shared" si="126"/>
        <v>T4</v>
      </c>
      <c r="Q1004" t="str">
        <f t="shared" si="127"/>
        <v>M12</v>
      </c>
    </row>
    <row r="1005" spans="1:17" x14ac:dyDescent="0.25">
      <c r="A1005" t="str">
        <f>IF(Orders!A1005="","",Orders!A1005)</f>
        <v>Mme Gundradis Underlake</v>
      </c>
      <c r="B1005" s="4">
        <f>IF(Orders!B1005="","",Orders!B1005)</f>
        <v>390433</v>
      </c>
      <c r="C1005" t="str">
        <f>IF(Orders!C1005="","",Orders!C1005)</f>
        <v>McEwan's</v>
      </c>
      <c r="D1005">
        <f>IF(Orders!D1005="","",Orders!D1005)</f>
        <v>4</v>
      </c>
      <c r="E1005" t="str">
        <f>IF(Orders!E1005="","",Orders!E1005)</f>
        <v/>
      </c>
      <c r="F1005" t="str">
        <f t="shared" si="120"/>
        <v>Gundradis Underlake</v>
      </c>
      <c r="G1005" t="str">
        <f t="shared" si="121"/>
        <v>GundradisUnderlake</v>
      </c>
      <c r="H1005">
        <f>COUNTIFS(CALC_CUSTOMERS!F:F,CALC_ORDERS!G1005)</f>
        <v>1</v>
      </c>
      <c r="I1005" t="str">
        <f>INDEX(CALC_CUSTOMERS!D:D,MATCH(CALC_ORDERS!G1005,CALC_CUSTOMERS!F:F,0))</f>
        <v>The Alligator Tavern</v>
      </c>
      <c r="J1005" t="str">
        <f>INDEX(CALC_CUSTOMERS!E:E,MATCH(CALC_ORDERS!G1005,CALC_CUSTOMERS!F:F,0))</f>
        <v>BROKENBORINGS</v>
      </c>
      <c r="K1005">
        <f>INDEX(Beer!C:C,MATCH(CALC_ORDERS!C1005,Beer!B:B,0))</f>
        <v>1</v>
      </c>
      <c r="L1005">
        <f t="shared" si="122"/>
        <v>4</v>
      </c>
      <c r="M1005">
        <f t="shared" si="123"/>
        <v>0</v>
      </c>
      <c r="N1005">
        <f t="shared" si="124"/>
        <v>4</v>
      </c>
      <c r="O1005">
        <f t="shared" si="125"/>
        <v>12</v>
      </c>
      <c r="P1005" t="str">
        <f t="shared" si="126"/>
        <v>T4</v>
      </c>
      <c r="Q1005" t="str">
        <f t="shared" si="127"/>
        <v>M12</v>
      </c>
    </row>
    <row r="1006" spans="1:17" x14ac:dyDescent="0.25">
      <c r="A1006" t="str">
        <f>IF(Orders!A1006="","",Orders!A1006)</f>
        <v>Mr Godun  Sackville</v>
      </c>
      <c r="B1006" s="4">
        <f>IF(Orders!B1006="","",Orders!B1006)</f>
        <v>390434</v>
      </c>
      <c r="C1006" t="str">
        <f>IF(Orders!C1006="","",Orders!C1006)</f>
        <v>McEwan's</v>
      </c>
      <c r="D1006">
        <f>IF(Orders!D1006="","",Orders!D1006)</f>
        <v>19</v>
      </c>
      <c r="E1006" t="str">
        <f>IF(Orders!E1006="","",Orders!E1006)</f>
        <v/>
      </c>
      <c r="F1006" t="str">
        <f t="shared" si="120"/>
        <v>Godun  Sackville</v>
      </c>
      <c r="G1006" t="str">
        <f t="shared" si="121"/>
        <v>GodunSackville</v>
      </c>
      <c r="H1006">
        <f>COUNTIFS(CALC_CUSTOMERS!F:F,CALC_ORDERS!G1006)</f>
        <v>1</v>
      </c>
      <c r="I1006" t="str">
        <f>INDEX(CALC_CUSTOMERS!D:D,MATCH(CALC_ORDERS!G1006,CALC_CUSTOMERS!F:F,0))</f>
        <v>The Drab Mandolin Inn</v>
      </c>
      <c r="J1006" t="str">
        <f>INDEX(CALC_CUSTOMERS!E:E,MATCH(CALC_ORDERS!G1006,CALC_CUSTOMERS!F:F,0))</f>
        <v>THE MARISH</v>
      </c>
      <c r="K1006">
        <f>INDEX(Beer!C:C,MATCH(CALC_ORDERS!C1006,Beer!B:B,0))</f>
        <v>1</v>
      </c>
      <c r="L1006">
        <f t="shared" si="122"/>
        <v>19</v>
      </c>
      <c r="M1006">
        <f t="shared" si="123"/>
        <v>0</v>
      </c>
      <c r="N1006">
        <f t="shared" si="124"/>
        <v>19</v>
      </c>
      <c r="O1006">
        <f t="shared" si="125"/>
        <v>12</v>
      </c>
      <c r="P1006" t="str">
        <f t="shared" si="126"/>
        <v>T4</v>
      </c>
      <c r="Q1006" t="str">
        <f t="shared" si="127"/>
        <v>M12</v>
      </c>
    </row>
    <row r="1007" spans="1:17" x14ac:dyDescent="0.25">
      <c r="A1007" t="str">
        <f>IF(Orders!A1007="","",Orders!A1007)</f>
        <v>Mr Rollo Fairfoot</v>
      </c>
      <c r="B1007" s="4">
        <f>IF(Orders!B1007="","",Orders!B1007)</f>
        <v>390435</v>
      </c>
      <c r="C1007" t="str">
        <f>IF(Orders!C1007="","",Orders!C1007)</f>
        <v>Newcastle Brown Ale</v>
      </c>
      <c r="D1007">
        <f>IF(Orders!D1007="","",Orders!D1007)</f>
        <v>3</v>
      </c>
      <c r="E1007" t="str">
        <f>IF(Orders!E1007="","",Orders!E1007)</f>
        <v/>
      </c>
      <c r="F1007" t="str">
        <f t="shared" si="120"/>
        <v>Rollo Fairfoot</v>
      </c>
      <c r="G1007" t="str">
        <f t="shared" si="121"/>
        <v>RolloFairfoot</v>
      </c>
      <c r="H1007">
        <f>COUNTIFS(CALC_CUSTOMERS!F:F,CALC_ORDERS!G1007)</f>
        <v>1</v>
      </c>
      <c r="I1007" t="str">
        <f>INDEX(CALC_CUSTOMERS!D:D,MATCH(CALC_ORDERS!G1007,CALC_CUSTOMERS!F:F,0))</f>
        <v>The Proud Crow Pub</v>
      </c>
      <c r="J1007" t="str">
        <f>INDEX(CALC_CUSTOMERS!E:E,MATCH(CALC_ORDERS!G1007,CALC_CUSTOMERS!F:F,0))</f>
        <v>STOCK</v>
      </c>
      <c r="K1007">
        <f>INDEX(Beer!C:C,MATCH(CALC_ORDERS!C1007,Beer!B:B,0))</f>
        <v>1</v>
      </c>
      <c r="L1007">
        <f t="shared" si="122"/>
        <v>3</v>
      </c>
      <c r="M1007">
        <f t="shared" si="123"/>
        <v>0</v>
      </c>
      <c r="N1007">
        <f t="shared" si="124"/>
        <v>3</v>
      </c>
      <c r="O1007">
        <f t="shared" si="125"/>
        <v>12</v>
      </c>
      <c r="P1007" t="str">
        <f t="shared" si="126"/>
        <v>T4</v>
      </c>
      <c r="Q1007" t="str">
        <f t="shared" si="127"/>
        <v>M12</v>
      </c>
    </row>
    <row r="1008" spans="1:17" x14ac:dyDescent="0.25">
      <c r="A1008" t="str">
        <f>IF(Orders!A1008="","",Orders!A1008)</f>
        <v>Mme Sestiva Burrowes</v>
      </c>
      <c r="B1008" s="4">
        <f>IF(Orders!B1008="","",Orders!B1008)</f>
        <v>390436</v>
      </c>
      <c r="C1008" t="str">
        <f>IF(Orders!C1008="","",Orders!C1008)</f>
        <v>Foster's Lager</v>
      </c>
      <c r="D1008">
        <f>IF(Orders!D1008="","",Orders!D1008)</f>
        <v>17</v>
      </c>
      <c r="E1008" t="str">
        <f>IF(Orders!E1008="","",Orders!E1008)</f>
        <v/>
      </c>
      <c r="F1008" t="str">
        <f t="shared" si="120"/>
        <v>Sestiva Burrowes</v>
      </c>
      <c r="G1008" t="str">
        <f t="shared" si="121"/>
        <v>SestivaBurrowes</v>
      </c>
      <c r="H1008">
        <f>COUNTIFS(CALC_CUSTOMERS!F:F,CALC_ORDERS!G1008)</f>
        <v>1</v>
      </c>
      <c r="I1008" t="str">
        <f>INDEX(CALC_CUSTOMERS!D:D,MATCH(CALC_ORDERS!G1008,CALC_CUSTOMERS!F:F,0))</f>
        <v>The Dwarvish Eagle Bar</v>
      </c>
      <c r="J1008" t="str">
        <f>INDEX(CALC_CUSTOMERS!E:E,MATCH(CALC_ORDERS!G1008,CALC_CUSTOMERS!F:F,0))</f>
        <v>GREEN HILL COUNTRY</v>
      </c>
      <c r="K1008">
        <f>INDEX(Beer!C:C,MATCH(CALC_ORDERS!C1008,Beer!B:B,0))</f>
        <v>0.7</v>
      </c>
      <c r="L1008">
        <f t="shared" si="122"/>
        <v>11.899999999999999</v>
      </c>
      <c r="M1008">
        <f t="shared" si="123"/>
        <v>0</v>
      </c>
      <c r="N1008">
        <f t="shared" si="124"/>
        <v>11.899999999999999</v>
      </c>
      <c r="O1008">
        <f t="shared" si="125"/>
        <v>12</v>
      </c>
      <c r="P1008" t="str">
        <f t="shared" si="126"/>
        <v>T4</v>
      </c>
      <c r="Q1008" t="str">
        <f t="shared" si="127"/>
        <v>M12</v>
      </c>
    </row>
    <row r="1009" spans="1:17" x14ac:dyDescent="0.25">
      <c r="A1009" t="str">
        <f>IF(Orders!A1009="","",Orders!A1009)</f>
        <v>Mlle Taryn Langham</v>
      </c>
      <c r="B1009" s="4">
        <f>IF(Orders!B1009="","",Orders!B1009)</f>
        <v>390436</v>
      </c>
      <c r="C1009" t="str">
        <f>IF(Orders!C1009="","",Orders!C1009)</f>
        <v>Hofmeister Lager</v>
      </c>
      <c r="D1009">
        <f>IF(Orders!D1009="","",Orders!D1009)</f>
        <v>9</v>
      </c>
      <c r="E1009" t="str">
        <f>IF(Orders!E1009="","",Orders!E1009)</f>
        <v/>
      </c>
      <c r="F1009" t="str">
        <f t="shared" si="120"/>
        <v>Taryn Langham</v>
      </c>
      <c r="G1009" t="str">
        <f t="shared" si="121"/>
        <v>TarynLangham</v>
      </c>
      <c r="H1009">
        <f>COUNTIFS(CALC_CUSTOMERS!F:F,CALC_ORDERS!G1009)</f>
        <v>1</v>
      </c>
      <c r="I1009" t="str">
        <f>INDEX(CALC_CUSTOMERS!D:D,MATCH(CALC_ORDERS!G1009,CALC_CUSTOMERS!F:F,0))</f>
        <v>The Kind Bear</v>
      </c>
      <c r="J1009" t="str">
        <f>INDEX(CALC_CUSTOMERS!E:E,MATCH(CALC_ORDERS!G1009,CALC_CUSTOMERS!F:F,0))</f>
        <v>TUCKBOROUGH</v>
      </c>
      <c r="K1009">
        <f>INDEX(Beer!C:C,MATCH(CALC_ORDERS!C1009,Beer!B:B,0))</f>
        <v>1</v>
      </c>
      <c r="L1009">
        <f t="shared" si="122"/>
        <v>9</v>
      </c>
      <c r="M1009">
        <f t="shared" si="123"/>
        <v>0</v>
      </c>
      <c r="N1009">
        <f t="shared" si="124"/>
        <v>9</v>
      </c>
      <c r="O1009">
        <f t="shared" si="125"/>
        <v>12</v>
      </c>
      <c r="P1009" t="str">
        <f t="shared" si="126"/>
        <v>T4</v>
      </c>
      <c r="Q1009" t="str">
        <f t="shared" si="127"/>
        <v>M12</v>
      </c>
    </row>
    <row r="1010" spans="1:17" x14ac:dyDescent="0.25">
      <c r="A1010" t="str">
        <f>IF(Orders!A1010="","",Orders!A1010)</f>
        <v>Mr Riquier Longfoot</v>
      </c>
      <c r="B1010" s="4">
        <f>IF(Orders!B1010="","",Orders!B1010)</f>
        <v>390436</v>
      </c>
      <c r="C1010" t="str">
        <f>IF(Orders!C1010="","",Orders!C1010)</f>
        <v>Old Speckled Hen</v>
      </c>
      <c r="D1010">
        <f>IF(Orders!D1010="","",Orders!D1010)</f>
        <v>18</v>
      </c>
      <c r="E1010" t="str">
        <f>IF(Orders!E1010="","",Orders!E1010)</f>
        <v/>
      </c>
      <c r="F1010" t="str">
        <f t="shared" si="120"/>
        <v>Riquier Longfoot</v>
      </c>
      <c r="G1010" t="str">
        <f t="shared" si="121"/>
        <v>RiquierLongfoot</v>
      </c>
      <c r="H1010">
        <f>COUNTIFS(CALC_CUSTOMERS!F:F,CALC_ORDERS!G1010)</f>
        <v>1</v>
      </c>
      <c r="I1010" t="str">
        <f>INDEX(CALC_CUSTOMERS!D:D,MATCH(CALC_ORDERS!G1010,CALC_CUSTOMERS!F:F,0))</f>
        <v>The Tasty Snowball Bar</v>
      </c>
      <c r="J1010" t="str">
        <f>INDEX(CALC_CUSTOMERS!E:E,MATCH(CALC_ORDERS!G1010,CALC_CUSTOMERS!F:F,0))</f>
        <v>BROKENBORINGS</v>
      </c>
      <c r="K1010">
        <f>INDEX(Beer!C:C,MATCH(CALC_ORDERS!C1010,Beer!B:B,0))</f>
        <v>1.1000000000000001</v>
      </c>
      <c r="L1010">
        <f t="shared" si="122"/>
        <v>19.8</v>
      </c>
      <c r="M1010">
        <f t="shared" si="123"/>
        <v>0</v>
      </c>
      <c r="N1010">
        <f t="shared" si="124"/>
        <v>19.8</v>
      </c>
      <c r="O1010">
        <f t="shared" si="125"/>
        <v>12</v>
      </c>
      <c r="P1010" t="str">
        <f t="shared" si="126"/>
        <v>T4</v>
      </c>
      <c r="Q1010" t="str">
        <f t="shared" si="127"/>
        <v>M12</v>
      </c>
    </row>
    <row r="1011" spans="1:17" x14ac:dyDescent="0.25">
      <c r="A1011" t="str">
        <f>IF(Orders!A1011="","",Orders!A1011)</f>
        <v>Mlle Fredegunde Banks</v>
      </c>
      <c r="B1011" s="4">
        <f>IF(Orders!B1011="","",Orders!B1011)</f>
        <v>390436</v>
      </c>
      <c r="C1011" t="str">
        <f>IF(Orders!C1011="","",Orders!C1011)</f>
        <v>McEwan's</v>
      </c>
      <c r="D1011">
        <f>IF(Orders!D1011="","",Orders!D1011)</f>
        <v>13</v>
      </c>
      <c r="E1011" t="str">
        <f>IF(Orders!E1011="","",Orders!E1011)</f>
        <v/>
      </c>
      <c r="F1011" t="str">
        <f t="shared" si="120"/>
        <v>Fredegunde Banks</v>
      </c>
      <c r="G1011" t="str">
        <f t="shared" si="121"/>
        <v>FredegundeBanks</v>
      </c>
      <c r="H1011">
        <f>COUNTIFS(CALC_CUSTOMERS!F:F,CALC_ORDERS!G1011)</f>
        <v>1</v>
      </c>
      <c r="I1011" t="str">
        <f>INDEX(CALC_CUSTOMERS!D:D,MATCH(CALC_ORDERS!G1011,CALC_CUSTOMERS!F:F,0))</f>
        <v>The Best Cello</v>
      </c>
      <c r="J1011" t="str">
        <f>INDEX(CALC_CUSTOMERS!E:E,MATCH(CALC_ORDERS!G1011,CALC_CUSTOMERS!F:F,0))</f>
        <v>GREENFIELDS</v>
      </c>
      <c r="K1011">
        <f>INDEX(Beer!C:C,MATCH(CALC_ORDERS!C1011,Beer!B:B,0))</f>
        <v>1</v>
      </c>
      <c r="L1011">
        <f t="shared" si="122"/>
        <v>13</v>
      </c>
      <c r="M1011">
        <f t="shared" si="123"/>
        <v>0</v>
      </c>
      <c r="N1011">
        <f t="shared" si="124"/>
        <v>13</v>
      </c>
      <c r="O1011">
        <f t="shared" si="125"/>
        <v>12</v>
      </c>
      <c r="P1011" t="str">
        <f t="shared" si="126"/>
        <v>T4</v>
      </c>
      <c r="Q1011" t="str">
        <f t="shared" si="127"/>
        <v>M12</v>
      </c>
    </row>
    <row r="1012" spans="1:17" x14ac:dyDescent="0.25">
      <c r="A1012" t="str">
        <f>IF(Orders!A1012="","",Orders!A1012)</f>
        <v>Mme Ginelle Tunnelly</v>
      </c>
      <c r="B1012" s="4">
        <f>IF(Orders!B1012="","",Orders!B1012)</f>
        <v>390437</v>
      </c>
      <c r="C1012" t="str">
        <f>IF(Orders!C1012="","",Orders!C1012)</f>
        <v>McEwan's</v>
      </c>
      <c r="D1012">
        <f>IF(Orders!D1012="","",Orders!D1012)</f>
        <v>10</v>
      </c>
      <c r="E1012" t="str">
        <f>IF(Orders!E1012="","",Orders!E1012)</f>
        <v/>
      </c>
      <c r="F1012" t="str">
        <f t="shared" si="120"/>
        <v>Ginelle Tunnelly</v>
      </c>
      <c r="G1012" t="str">
        <f t="shared" si="121"/>
        <v>GinelleTunnelly</v>
      </c>
      <c r="H1012">
        <f>COUNTIFS(CALC_CUSTOMERS!F:F,CALC_ORDERS!G1012)</f>
        <v>1</v>
      </c>
      <c r="I1012" t="str">
        <f>INDEX(CALC_CUSTOMERS!D:D,MATCH(CALC_ORDERS!G1012,CALC_CUSTOMERS!F:F,0))</f>
        <v>The Even Branch</v>
      </c>
      <c r="J1012" t="str">
        <f>INDEX(CALC_CUSTOMERS!E:E,MATCH(CALC_ORDERS!G1012,CALC_CUSTOMERS!F:F,0))</f>
        <v>SHIRE HOMESTEADS</v>
      </c>
      <c r="K1012">
        <f>INDEX(Beer!C:C,MATCH(CALC_ORDERS!C1012,Beer!B:B,0))</f>
        <v>1</v>
      </c>
      <c r="L1012">
        <f t="shared" si="122"/>
        <v>10</v>
      </c>
      <c r="M1012">
        <f t="shared" si="123"/>
        <v>0</v>
      </c>
      <c r="N1012">
        <f t="shared" si="124"/>
        <v>10</v>
      </c>
      <c r="O1012">
        <f t="shared" si="125"/>
        <v>12</v>
      </c>
      <c r="P1012" t="str">
        <f t="shared" si="126"/>
        <v>T4</v>
      </c>
      <c r="Q1012" t="str">
        <f t="shared" si="127"/>
        <v>M12</v>
      </c>
    </row>
    <row r="1013" spans="1:17" x14ac:dyDescent="0.25">
      <c r="A1013" t="str">
        <f>IF(Orders!A1013="","",Orders!A1013)</f>
        <v>Mlle Berthefled Tinyfoot</v>
      </c>
      <c r="B1013" s="4">
        <f>IF(Orders!B1013="","",Orders!B1013)</f>
        <v>390437</v>
      </c>
      <c r="C1013" t="str">
        <f>IF(Orders!C1013="","",Orders!C1013)</f>
        <v>Old Speckled Hen</v>
      </c>
      <c r="D1013">
        <f>IF(Orders!D1013="","",Orders!D1013)</f>
        <v>5</v>
      </c>
      <c r="E1013" t="str">
        <f>IF(Orders!E1013="","",Orders!E1013)</f>
        <v/>
      </c>
      <c r="F1013" t="str">
        <f t="shared" si="120"/>
        <v>Berthefled Tinyfoot</v>
      </c>
      <c r="G1013" t="str">
        <f t="shared" si="121"/>
        <v>BerthefledTinyfoot</v>
      </c>
      <c r="H1013">
        <f>COUNTIFS(CALC_CUSTOMERS!F:F,CALC_ORDERS!G1013)</f>
        <v>1</v>
      </c>
      <c r="I1013" t="str">
        <f>INDEX(CALC_CUSTOMERS!D:D,MATCH(CALC_ORDERS!G1013,CALC_CUSTOMERS!F:F,0))</f>
        <v>The Ethereal Bongo Pub</v>
      </c>
      <c r="J1013" t="str">
        <f>INDEX(CALC_CUSTOMERS!E:E,MATCH(CALC_ORDERS!G1013,CALC_CUSTOMERS!F:F,0))</f>
        <v>LITTLE DELVING</v>
      </c>
      <c r="K1013">
        <f>INDEX(Beer!C:C,MATCH(CALC_ORDERS!C1013,Beer!B:B,0))</f>
        <v>1.1000000000000001</v>
      </c>
      <c r="L1013">
        <f t="shared" si="122"/>
        <v>5.5</v>
      </c>
      <c r="M1013">
        <f t="shared" si="123"/>
        <v>0</v>
      </c>
      <c r="N1013">
        <f t="shared" si="124"/>
        <v>5.5</v>
      </c>
      <c r="O1013">
        <f t="shared" si="125"/>
        <v>12</v>
      </c>
      <c r="P1013" t="str">
        <f t="shared" si="126"/>
        <v>T4</v>
      </c>
      <c r="Q1013" t="str">
        <f t="shared" si="127"/>
        <v>M12</v>
      </c>
    </row>
    <row r="1014" spans="1:17" x14ac:dyDescent="0.25">
      <c r="A1014" t="str">
        <f>IF(Orders!A1014="","",Orders!A1014)</f>
        <v>Mr Nick Fleetfoot</v>
      </c>
      <c r="B1014" s="4">
        <f>IF(Orders!B1014="","",Orders!B1014)</f>
        <v>390437</v>
      </c>
      <c r="C1014" t="str">
        <f>IF(Orders!C1014="","",Orders!C1014)</f>
        <v>Boddingtons Bitter</v>
      </c>
      <c r="D1014">
        <f>IF(Orders!D1014="","",Orders!D1014)</f>
        <v>6</v>
      </c>
      <c r="E1014" t="str">
        <f>IF(Orders!E1014="","",Orders!E1014)</f>
        <v/>
      </c>
      <c r="F1014" t="str">
        <f t="shared" si="120"/>
        <v>Nick Fleetfoot</v>
      </c>
      <c r="G1014" t="str">
        <f t="shared" si="121"/>
        <v>NickFleetfoot</v>
      </c>
      <c r="H1014">
        <f>COUNTIFS(CALC_CUSTOMERS!F:F,CALC_ORDERS!G1014)</f>
        <v>1</v>
      </c>
      <c r="I1014" t="str">
        <f>INDEX(CALC_CUSTOMERS!D:D,MATCH(CALC_ORDERS!G1014,CALC_CUSTOMERS!F:F,0))</f>
        <v>The Freezing Captain Pub</v>
      </c>
      <c r="J1014" t="str">
        <f>INDEX(CALC_CUSTOMERS!E:E,MATCH(CALC_ORDERS!G1014,CALC_CUSTOMERS!F:F,0))</f>
        <v>BREE</v>
      </c>
      <c r="K1014">
        <f>INDEX(Beer!C:C,MATCH(CALC_ORDERS!C1014,Beer!B:B,0))</f>
        <v>0.8</v>
      </c>
      <c r="L1014">
        <f t="shared" si="122"/>
        <v>4.8000000000000007</v>
      </c>
      <c r="M1014">
        <f t="shared" si="123"/>
        <v>0</v>
      </c>
      <c r="N1014">
        <f t="shared" si="124"/>
        <v>4.8000000000000007</v>
      </c>
      <c r="O1014">
        <f t="shared" si="125"/>
        <v>12</v>
      </c>
      <c r="P1014" t="str">
        <f t="shared" si="126"/>
        <v>T4</v>
      </c>
      <c r="Q1014" t="str">
        <f t="shared" si="127"/>
        <v>M12</v>
      </c>
    </row>
    <row r="1015" spans="1:17" x14ac:dyDescent="0.25">
      <c r="A1015" t="str">
        <f>IF(Orders!A1015="","",Orders!A1015)</f>
        <v>Mlle Alexis Greenhand</v>
      </c>
      <c r="B1015" s="4">
        <f>IF(Orders!B1015="","",Orders!B1015)</f>
        <v>390438</v>
      </c>
      <c r="C1015" t="str">
        <f>IF(Orders!C1015="","",Orders!C1015)</f>
        <v>Tennent's Super</v>
      </c>
      <c r="D1015">
        <f>IF(Orders!D1015="","",Orders!D1015)</f>
        <v>17</v>
      </c>
      <c r="E1015" t="str">
        <f>IF(Orders!E1015="","",Orders!E1015)</f>
        <v/>
      </c>
      <c r="F1015" t="str">
        <f t="shared" si="120"/>
        <v>Alexis Greenhand</v>
      </c>
      <c r="G1015" t="str">
        <f t="shared" si="121"/>
        <v>AlexisGreenhand</v>
      </c>
      <c r="H1015">
        <f>COUNTIFS(CALC_CUSTOMERS!F:F,CALC_ORDERS!G1015)</f>
        <v>1</v>
      </c>
      <c r="I1015" t="str">
        <f>INDEX(CALC_CUSTOMERS!D:D,MATCH(CALC_ORDERS!G1015,CALC_CUSTOMERS!F:F,0))</f>
        <v>The Melting Leg Inn</v>
      </c>
      <c r="J1015" t="str">
        <f>INDEX(CALC_CUSTOMERS!E:E,MATCH(CALC_ORDERS!G1015,CALC_CUSTOMERS!F:F,0))</f>
        <v>BRIDGEFIELDS</v>
      </c>
      <c r="K1015">
        <f>INDEX(Beer!C:C,MATCH(CALC_ORDERS!C1015,Beer!B:B,0))</f>
        <v>0.9</v>
      </c>
      <c r="L1015">
        <f t="shared" si="122"/>
        <v>15.3</v>
      </c>
      <c r="M1015">
        <f t="shared" si="123"/>
        <v>0</v>
      </c>
      <c r="N1015">
        <f t="shared" si="124"/>
        <v>15.3</v>
      </c>
      <c r="O1015">
        <f t="shared" si="125"/>
        <v>12</v>
      </c>
      <c r="P1015" t="str">
        <f t="shared" si="126"/>
        <v>T4</v>
      </c>
      <c r="Q1015" t="str">
        <f t="shared" si="127"/>
        <v>M12</v>
      </c>
    </row>
    <row r="1016" spans="1:17" x14ac:dyDescent="0.25">
      <c r="A1016" t="str">
        <f>IF(Orders!A1016="","",Orders!A1016)</f>
        <v>Mme Katherine Goodbody</v>
      </c>
      <c r="B1016" s="4">
        <f>IF(Orders!B1016="","",Orders!B1016)</f>
        <v>390438</v>
      </c>
      <c r="C1016" t="str">
        <f>IF(Orders!C1016="","",Orders!C1016)</f>
        <v>Foster's Lager</v>
      </c>
      <c r="D1016">
        <f>IF(Orders!D1016="","",Orders!D1016)</f>
        <v>11</v>
      </c>
      <c r="E1016" t="str">
        <f>IF(Orders!E1016="","",Orders!E1016)</f>
        <v/>
      </c>
      <c r="F1016" t="str">
        <f t="shared" si="120"/>
        <v>Katherine Goodbody</v>
      </c>
      <c r="G1016" t="str">
        <f t="shared" si="121"/>
        <v>KatherineGoodbody</v>
      </c>
      <c r="H1016">
        <f>COUNTIFS(CALC_CUSTOMERS!F:F,CALC_ORDERS!G1016)</f>
        <v>1</v>
      </c>
      <c r="I1016" t="str">
        <f>INDEX(CALC_CUSTOMERS!D:D,MATCH(CALC_ORDERS!G1016,CALC_CUSTOMERS!F:F,0))</f>
        <v>The Absent Scream Tavern</v>
      </c>
      <c r="J1016" t="str">
        <f>INDEX(CALC_CUSTOMERS!E:E,MATCH(CALC_ORDERS!G1016,CALC_CUSTOMERS!F:F,0))</f>
        <v>HOBBITTON</v>
      </c>
      <c r="K1016">
        <f>INDEX(Beer!C:C,MATCH(CALC_ORDERS!C1016,Beer!B:B,0))</f>
        <v>0.7</v>
      </c>
      <c r="L1016">
        <f t="shared" si="122"/>
        <v>7.6999999999999993</v>
      </c>
      <c r="M1016">
        <f t="shared" si="123"/>
        <v>0</v>
      </c>
      <c r="N1016">
        <f t="shared" si="124"/>
        <v>7.6999999999999993</v>
      </c>
      <c r="O1016">
        <f t="shared" si="125"/>
        <v>12</v>
      </c>
      <c r="P1016" t="str">
        <f t="shared" si="126"/>
        <v>T4</v>
      </c>
      <c r="Q1016" t="str">
        <f t="shared" si="127"/>
        <v>M12</v>
      </c>
    </row>
    <row r="1017" spans="1:17" x14ac:dyDescent="0.25">
      <c r="A1017" t="str">
        <f>IF(Orders!A1017="","",Orders!A1017)</f>
        <v>Mr Cheldric Brandybuck</v>
      </c>
      <c r="B1017" s="4">
        <f>IF(Orders!B1017="","",Orders!B1017)</f>
        <v>390438</v>
      </c>
      <c r="C1017" t="str">
        <f>IF(Orders!C1017="","",Orders!C1017)</f>
        <v>Draught Bass</v>
      </c>
      <c r="D1017">
        <f>IF(Orders!D1017="","",Orders!D1017)</f>
        <v>13</v>
      </c>
      <c r="E1017">
        <f>IF(Orders!E1017="","",Orders!E1017)</f>
        <v>0.06</v>
      </c>
      <c r="F1017" t="str">
        <f t="shared" si="120"/>
        <v>Cheldric Brandybuck</v>
      </c>
      <c r="G1017" t="str">
        <f t="shared" si="121"/>
        <v>CheldricBrandybuck</v>
      </c>
      <c r="H1017">
        <f>COUNTIFS(CALC_CUSTOMERS!F:F,CALC_ORDERS!G1017)</f>
        <v>1</v>
      </c>
      <c r="I1017" t="str">
        <f>INDEX(CALC_CUSTOMERS!D:D,MATCH(CALC_ORDERS!G1017,CALC_CUSTOMERS!F:F,0))</f>
        <v>The Scary Saxophone Bar</v>
      </c>
      <c r="J1017" t="str">
        <f>INDEX(CALC_CUSTOMERS!E:E,MATCH(CALC_ORDERS!G1017,CALC_CUSTOMERS!F:F,0))</f>
        <v>THE HILL</v>
      </c>
      <c r="K1017">
        <f>INDEX(Beer!C:C,MATCH(CALC_ORDERS!C1017,Beer!B:B,0))</f>
        <v>1.2</v>
      </c>
      <c r="L1017">
        <f t="shared" si="122"/>
        <v>15.6</v>
      </c>
      <c r="M1017">
        <f t="shared" si="123"/>
        <v>0.93599999999999994</v>
      </c>
      <c r="N1017">
        <f t="shared" si="124"/>
        <v>14.664</v>
      </c>
      <c r="O1017">
        <f t="shared" si="125"/>
        <v>12</v>
      </c>
      <c r="P1017" t="str">
        <f t="shared" si="126"/>
        <v>T4</v>
      </c>
      <c r="Q1017" t="str">
        <f t="shared" si="127"/>
        <v>M12</v>
      </c>
    </row>
    <row r="1018" spans="1:17" x14ac:dyDescent="0.25">
      <c r="A1018" t="str">
        <f>IF(Orders!A1018="","",Orders!A1018)</f>
        <v>Mme Christina Cotton</v>
      </c>
      <c r="B1018" s="4">
        <f>IF(Orders!B1018="","",Orders!B1018)</f>
        <v>390439</v>
      </c>
      <c r="C1018" t="str">
        <f>IF(Orders!C1018="","",Orders!C1018)</f>
        <v>Newcastle Brown Ale</v>
      </c>
      <c r="D1018">
        <f>IF(Orders!D1018="","",Orders!D1018)</f>
        <v>9</v>
      </c>
      <c r="E1018" t="str">
        <f>IF(Orders!E1018="","",Orders!E1018)</f>
        <v/>
      </c>
      <c r="F1018" t="str">
        <f t="shared" si="120"/>
        <v>Christina Cotton</v>
      </c>
      <c r="G1018" t="str">
        <f t="shared" si="121"/>
        <v>ChristinaCotton</v>
      </c>
      <c r="H1018">
        <f>COUNTIFS(CALC_CUSTOMERS!F:F,CALC_ORDERS!G1018)</f>
        <v>1</v>
      </c>
      <c r="I1018" t="str">
        <f>INDEX(CALC_CUSTOMERS!D:D,MATCH(CALC_ORDERS!G1018,CALC_CUSTOMERS!F:F,0))</f>
        <v>The Lovely Barracuda</v>
      </c>
      <c r="J1018" t="str">
        <f>INDEX(CALC_CUSTOMERS!E:E,MATCH(CALC_ORDERS!G1018,CALC_CUSTOMERS!F:F,0))</f>
        <v>HOBBITTON</v>
      </c>
      <c r="K1018">
        <f>INDEX(Beer!C:C,MATCH(CALC_ORDERS!C1018,Beer!B:B,0))</f>
        <v>1</v>
      </c>
      <c r="L1018">
        <f t="shared" si="122"/>
        <v>9</v>
      </c>
      <c r="M1018">
        <f t="shared" si="123"/>
        <v>0</v>
      </c>
      <c r="N1018">
        <f t="shared" si="124"/>
        <v>9</v>
      </c>
      <c r="O1018">
        <f t="shared" si="125"/>
        <v>12</v>
      </c>
      <c r="P1018" t="str">
        <f t="shared" si="126"/>
        <v>T4</v>
      </c>
      <c r="Q1018" t="str">
        <f t="shared" si="127"/>
        <v>M12</v>
      </c>
    </row>
    <row r="1019" spans="1:17" x14ac:dyDescent="0.25">
      <c r="A1019" t="str">
        <f>IF(Orders!A1019="","",Orders!A1019)</f>
        <v>Mr Arnulf Riverhopper</v>
      </c>
      <c r="B1019" s="4">
        <f>IF(Orders!B1019="","",Orders!B1019)</f>
        <v>390440</v>
      </c>
      <c r="C1019" t="str">
        <f>IF(Orders!C1019="","",Orders!C1019)</f>
        <v>McEwan's</v>
      </c>
      <c r="D1019">
        <f>IF(Orders!D1019="","",Orders!D1019)</f>
        <v>8</v>
      </c>
      <c r="E1019" t="str">
        <f>IF(Orders!E1019="","",Orders!E1019)</f>
        <v/>
      </c>
      <c r="F1019" t="str">
        <f t="shared" si="120"/>
        <v>Arnulf Riverhopper</v>
      </c>
      <c r="G1019" t="str">
        <f t="shared" si="121"/>
        <v>ArnulfRiverhopper</v>
      </c>
      <c r="H1019">
        <f>COUNTIFS(CALC_CUSTOMERS!F:F,CALC_ORDERS!G1019)</f>
        <v>1</v>
      </c>
      <c r="I1019" t="str">
        <f>INDEX(CALC_CUSTOMERS!D:D,MATCH(CALC_ORDERS!G1019,CALC_CUSTOMERS!F:F,0))</f>
        <v>The Sore Guitar Tavern</v>
      </c>
      <c r="J1019" t="str">
        <f>INDEX(CALC_CUSTOMERS!E:E,MATCH(CALC_ORDERS!G1019,CALC_CUSTOMERS!F:F,0))</f>
        <v>HOBBITTON</v>
      </c>
      <c r="K1019">
        <f>INDEX(Beer!C:C,MATCH(CALC_ORDERS!C1019,Beer!B:B,0))</f>
        <v>1</v>
      </c>
      <c r="L1019">
        <f t="shared" si="122"/>
        <v>8</v>
      </c>
      <c r="M1019">
        <f t="shared" si="123"/>
        <v>0</v>
      </c>
      <c r="N1019">
        <f t="shared" si="124"/>
        <v>8</v>
      </c>
      <c r="O1019">
        <f t="shared" si="125"/>
        <v>12</v>
      </c>
      <c r="P1019" t="str">
        <f t="shared" si="126"/>
        <v>T4</v>
      </c>
      <c r="Q1019" t="str">
        <f t="shared" si="127"/>
        <v>M12</v>
      </c>
    </row>
    <row r="1020" spans="1:17" x14ac:dyDescent="0.25">
      <c r="A1020" t="str">
        <f>IF(Orders!A1020="","",Orders!A1020)</f>
        <v>Mr Theudebert Burrows</v>
      </c>
      <c r="B1020" s="4">
        <f>IF(Orders!B1020="","",Orders!B1020)</f>
        <v>390440</v>
      </c>
      <c r="C1020" t="str">
        <f>IF(Orders!C1020="","",Orders!C1020)</f>
        <v>Boddingtons Bitter</v>
      </c>
      <c r="D1020">
        <f>IF(Orders!D1020="","",Orders!D1020)</f>
        <v>10</v>
      </c>
      <c r="E1020" t="str">
        <f>IF(Orders!E1020="","",Orders!E1020)</f>
        <v/>
      </c>
      <c r="F1020" t="str">
        <f t="shared" si="120"/>
        <v>Theudebert Burrows</v>
      </c>
      <c r="G1020" t="str">
        <f t="shared" si="121"/>
        <v>TheudebertBurrows</v>
      </c>
      <c r="H1020">
        <f>COUNTIFS(CALC_CUSTOMERS!F:F,CALC_ORDERS!G1020)</f>
        <v>1</v>
      </c>
      <c r="I1020" t="str">
        <f>INDEX(CALC_CUSTOMERS!D:D,MATCH(CALC_ORDERS!G1020,CALC_CUSTOMERS!F:F,0))</f>
        <v>The Opposite Pearl Tavern</v>
      </c>
      <c r="J1020" t="str">
        <f>INDEX(CALC_CUSTOMERS!E:E,MATCH(CALC_ORDERS!G1020,CALC_CUSTOMERS!F:F,0))</f>
        <v>HOBBITTON</v>
      </c>
      <c r="K1020">
        <f>INDEX(Beer!C:C,MATCH(CALC_ORDERS!C1020,Beer!B:B,0))</f>
        <v>0.8</v>
      </c>
      <c r="L1020">
        <f t="shared" si="122"/>
        <v>8</v>
      </c>
      <c r="M1020">
        <f t="shared" si="123"/>
        <v>0</v>
      </c>
      <c r="N1020">
        <f t="shared" si="124"/>
        <v>8</v>
      </c>
      <c r="O1020">
        <f t="shared" si="125"/>
        <v>12</v>
      </c>
      <c r="P1020" t="str">
        <f t="shared" si="126"/>
        <v>T4</v>
      </c>
      <c r="Q1020" t="str">
        <f t="shared" si="127"/>
        <v>M12</v>
      </c>
    </row>
    <row r="1021" spans="1:17" x14ac:dyDescent="0.25">
      <c r="A1021" t="str">
        <f>IF(Orders!A1021="","",Orders!A1021)</f>
        <v>Mme Delaney Whitfoot</v>
      </c>
      <c r="B1021" s="4">
        <f>IF(Orders!B1021="","",Orders!B1021)</f>
        <v>390441</v>
      </c>
      <c r="C1021" t="str">
        <f>IF(Orders!C1021="","",Orders!C1021)</f>
        <v>Mackeson Stout</v>
      </c>
      <c r="D1021">
        <f>IF(Orders!D1021="","",Orders!D1021)</f>
        <v>5</v>
      </c>
      <c r="E1021" t="str">
        <f>IF(Orders!E1021="","",Orders!E1021)</f>
        <v/>
      </c>
      <c r="F1021" t="str">
        <f t="shared" si="120"/>
        <v>Delaney Whitfoot</v>
      </c>
      <c r="G1021" t="str">
        <f t="shared" si="121"/>
        <v>DelaneyWhitfoot</v>
      </c>
      <c r="H1021">
        <f>COUNTIFS(CALC_CUSTOMERS!F:F,CALC_ORDERS!G1021)</f>
        <v>1</v>
      </c>
      <c r="I1021" t="str">
        <f>INDEX(CALC_CUSTOMERS!D:D,MATCH(CALC_ORDERS!G1021,CALC_CUSTOMERS!F:F,0))</f>
        <v>Ye Olde Bow Pub</v>
      </c>
      <c r="J1021" t="str">
        <f>INDEX(CALC_CUSTOMERS!E:E,MATCH(CALC_ORDERS!G1021,CALC_CUSTOMERS!F:F,0))</f>
        <v>GREENFIELDS</v>
      </c>
      <c r="K1021">
        <f>INDEX(Beer!C:C,MATCH(CALC_ORDERS!C1021,Beer!B:B,0))</f>
        <v>1.5</v>
      </c>
      <c r="L1021">
        <f t="shared" si="122"/>
        <v>7.5</v>
      </c>
      <c r="M1021">
        <f t="shared" si="123"/>
        <v>0</v>
      </c>
      <c r="N1021">
        <f t="shared" si="124"/>
        <v>7.5</v>
      </c>
      <c r="O1021">
        <f t="shared" si="125"/>
        <v>12</v>
      </c>
      <c r="P1021" t="str">
        <f t="shared" si="126"/>
        <v>T4</v>
      </c>
      <c r="Q1021" t="str">
        <f t="shared" si="127"/>
        <v>M12</v>
      </c>
    </row>
    <row r="1022" spans="1:17" x14ac:dyDescent="0.25">
      <c r="A1022" t="str">
        <f>IF(Orders!A1022="","",Orders!A1022)</f>
        <v>Mme Gabrielle Harfoot</v>
      </c>
      <c r="B1022" s="4">
        <f>IF(Orders!B1022="","",Orders!B1022)</f>
        <v>390441</v>
      </c>
      <c r="C1022" t="str">
        <f>IF(Orders!C1022="","",Orders!C1022)</f>
        <v>Tennent's Super</v>
      </c>
      <c r="D1022">
        <f>IF(Orders!D1022="","",Orders!D1022)</f>
        <v>7</v>
      </c>
      <c r="E1022" t="str">
        <f>IF(Orders!E1022="","",Orders!E1022)</f>
        <v/>
      </c>
      <c r="F1022" t="str">
        <f t="shared" si="120"/>
        <v>Gabrielle Harfoot</v>
      </c>
      <c r="G1022" t="str">
        <f t="shared" si="121"/>
        <v>GabrielleHarfoot</v>
      </c>
      <c r="H1022">
        <f>COUNTIFS(CALC_CUSTOMERS!F:F,CALC_ORDERS!G1022)</f>
        <v>1</v>
      </c>
      <c r="I1022" t="str">
        <f>INDEX(CALC_CUSTOMERS!D:D,MATCH(CALC_ORDERS!G1022,CALC_CUSTOMERS!F:F,0))</f>
        <v>The Mean Mice</v>
      </c>
      <c r="J1022" t="str">
        <f>INDEX(CALC_CUSTOMERS!E:E,MATCH(CALC_ORDERS!G1022,CALC_CUSTOMERS!F:F,0))</f>
        <v>GREENFIELDS</v>
      </c>
      <c r="K1022">
        <f>INDEX(Beer!C:C,MATCH(CALC_ORDERS!C1022,Beer!B:B,0))</f>
        <v>0.9</v>
      </c>
      <c r="L1022">
        <f t="shared" si="122"/>
        <v>6.3</v>
      </c>
      <c r="M1022">
        <f t="shared" si="123"/>
        <v>0</v>
      </c>
      <c r="N1022">
        <f t="shared" si="124"/>
        <v>6.3</v>
      </c>
      <c r="O1022">
        <f t="shared" si="125"/>
        <v>12</v>
      </c>
      <c r="P1022" t="str">
        <f t="shared" si="126"/>
        <v>T4</v>
      </c>
      <c r="Q1022" t="str">
        <f t="shared" si="127"/>
        <v>M12</v>
      </c>
    </row>
    <row r="1023" spans="1:17" x14ac:dyDescent="0.25">
      <c r="A1023" t="str">
        <f>IF(Orders!A1023="","",Orders!A1023)</f>
        <v>Mme Shanna Banks</v>
      </c>
      <c r="B1023" s="4">
        <f>IF(Orders!B1023="","",Orders!B1023)</f>
        <v>390441</v>
      </c>
      <c r="C1023" t="str">
        <f>IF(Orders!C1023="","",Orders!C1023)</f>
        <v>Mackeson Stout</v>
      </c>
      <c r="D1023">
        <f>IF(Orders!D1023="","",Orders!D1023)</f>
        <v>16</v>
      </c>
      <c r="E1023" t="str">
        <f>IF(Orders!E1023="","",Orders!E1023)</f>
        <v/>
      </c>
      <c r="F1023" t="str">
        <f t="shared" si="120"/>
        <v>Shanna Banks</v>
      </c>
      <c r="G1023" t="str">
        <f t="shared" si="121"/>
        <v>ShannaBanks</v>
      </c>
      <c r="H1023">
        <f>COUNTIFS(CALC_CUSTOMERS!F:F,CALC_ORDERS!G1023)</f>
        <v>1</v>
      </c>
      <c r="I1023" t="str">
        <f>INDEX(CALC_CUSTOMERS!D:D,MATCH(CALC_ORDERS!G1023,CALC_CUSTOMERS!F:F,0))</f>
        <v>The Closed Heart Tavern</v>
      </c>
      <c r="J1023" t="str">
        <f>INDEX(CALC_CUSTOMERS!E:E,MATCH(CALC_ORDERS!G1023,CALC_CUSTOMERS!F:F,0))</f>
        <v>LITTLE DELVING</v>
      </c>
      <c r="K1023">
        <f>INDEX(Beer!C:C,MATCH(CALC_ORDERS!C1023,Beer!B:B,0))</f>
        <v>1.5</v>
      </c>
      <c r="L1023">
        <f t="shared" si="122"/>
        <v>24</v>
      </c>
      <c r="M1023">
        <f t="shared" si="123"/>
        <v>0</v>
      </c>
      <c r="N1023">
        <f t="shared" si="124"/>
        <v>24</v>
      </c>
      <c r="O1023">
        <f t="shared" si="125"/>
        <v>12</v>
      </c>
      <c r="P1023" t="str">
        <f t="shared" si="126"/>
        <v>T4</v>
      </c>
      <c r="Q1023" t="str">
        <f t="shared" si="127"/>
        <v>M12</v>
      </c>
    </row>
    <row r="1024" spans="1:17" x14ac:dyDescent="0.25">
      <c r="A1024" t="str">
        <f>IF(Orders!A1024="","",Orders!A1024)</f>
        <v>Mr Rollo Fairfoot</v>
      </c>
      <c r="B1024" s="4">
        <f>IF(Orders!B1024="","",Orders!B1024)</f>
        <v>390442</v>
      </c>
      <c r="C1024" t="str">
        <f>IF(Orders!C1024="","",Orders!C1024)</f>
        <v>Foster's Lager</v>
      </c>
      <c r="D1024">
        <f>IF(Orders!D1024="","",Orders!D1024)</f>
        <v>6</v>
      </c>
      <c r="E1024" t="str">
        <f>IF(Orders!E1024="","",Orders!E1024)</f>
        <v/>
      </c>
      <c r="F1024" t="str">
        <f t="shared" si="120"/>
        <v>Rollo Fairfoot</v>
      </c>
      <c r="G1024" t="str">
        <f t="shared" si="121"/>
        <v>RolloFairfoot</v>
      </c>
      <c r="H1024">
        <f>COUNTIFS(CALC_CUSTOMERS!F:F,CALC_ORDERS!G1024)</f>
        <v>1</v>
      </c>
      <c r="I1024" t="str">
        <f>INDEX(CALC_CUSTOMERS!D:D,MATCH(CALC_ORDERS!G1024,CALC_CUSTOMERS!F:F,0))</f>
        <v>The Proud Crow Pub</v>
      </c>
      <c r="J1024" t="str">
        <f>INDEX(CALC_CUSTOMERS!E:E,MATCH(CALC_ORDERS!G1024,CALC_CUSTOMERS!F:F,0))</f>
        <v>STOCK</v>
      </c>
      <c r="K1024">
        <f>INDEX(Beer!C:C,MATCH(CALC_ORDERS!C1024,Beer!B:B,0))</f>
        <v>0.7</v>
      </c>
      <c r="L1024">
        <f t="shared" si="122"/>
        <v>4.1999999999999993</v>
      </c>
      <c r="M1024">
        <f t="shared" si="123"/>
        <v>0</v>
      </c>
      <c r="N1024">
        <f t="shared" si="124"/>
        <v>4.1999999999999993</v>
      </c>
      <c r="O1024">
        <f t="shared" si="125"/>
        <v>12</v>
      </c>
      <c r="P1024" t="str">
        <f t="shared" si="126"/>
        <v>T4</v>
      </c>
      <c r="Q1024" t="str">
        <f t="shared" si="127"/>
        <v>M12</v>
      </c>
    </row>
    <row r="1025" spans="1:17" x14ac:dyDescent="0.25">
      <c r="A1025" t="str">
        <f>IF(Orders!A1025="","",Orders!A1025)</f>
        <v>Mme Pansy Labingi</v>
      </c>
      <c r="B1025" s="4">
        <f>IF(Orders!B1025="","",Orders!B1025)</f>
        <v>390442</v>
      </c>
      <c r="C1025" t="str">
        <f>IF(Orders!C1025="","",Orders!C1025)</f>
        <v>Newcastle Brown Ale</v>
      </c>
      <c r="D1025">
        <f>IF(Orders!D1025="","",Orders!D1025)</f>
        <v>14</v>
      </c>
      <c r="E1025" t="str">
        <f>IF(Orders!E1025="","",Orders!E1025)</f>
        <v/>
      </c>
      <c r="F1025" t="str">
        <f t="shared" si="120"/>
        <v>Pansy Labingi</v>
      </c>
      <c r="G1025" t="str">
        <f t="shared" si="121"/>
        <v>PansyLabingi</v>
      </c>
      <c r="H1025">
        <f>COUNTIFS(CALC_CUSTOMERS!F:F,CALC_ORDERS!G1025)</f>
        <v>1</v>
      </c>
      <c r="I1025" t="str">
        <f>INDEX(CALC_CUSTOMERS!D:D,MATCH(CALC_ORDERS!G1025,CALC_CUSTOMERS!F:F,0))</f>
        <v>The Clumsy City</v>
      </c>
      <c r="J1025" t="str">
        <f>INDEX(CALC_CUSTOMERS!E:E,MATCH(CALC_ORDERS!G1025,CALC_CUSTOMERS!F:F,0))</f>
        <v>THE HILL</v>
      </c>
      <c r="K1025">
        <f>INDEX(Beer!C:C,MATCH(CALC_ORDERS!C1025,Beer!B:B,0))</f>
        <v>1</v>
      </c>
      <c r="L1025">
        <f t="shared" si="122"/>
        <v>14</v>
      </c>
      <c r="M1025">
        <f t="shared" si="123"/>
        <v>0</v>
      </c>
      <c r="N1025">
        <f t="shared" si="124"/>
        <v>14</v>
      </c>
      <c r="O1025">
        <f t="shared" si="125"/>
        <v>12</v>
      </c>
      <c r="P1025" t="str">
        <f t="shared" si="126"/>
        <v>T4</v>
      </c>
      <c r="Q1025" t="str">
        <f t="shared" si="127"/>
        <v>M12</v>
      </c>
    </row>
    <row r="1026" spans="1:17" x14ac:dyDescent="0.25">
      <c r="A1026" t="str">
        <f>IF(Orders!A1026="","",Orders!A1026)</f>
        <v>Mme Christina Cotton</v>
      </c>
      <c r="B1026" s="4">
        <f>IF(Orders!B1026="","",Orders!B1026)</f>
        <v>390442</v>
      </c>
      <c r="C1026" t="str">
        <f>IF(Orders!C1026="","",Orders!C1026)</f>
        <v>Foster's Lager</v>
      </c>
      <c r="D1026">
        <f>IF(Orders!D1026="","",Orders!D1026)</f>
        <v>12</v>
      </c>
      <c r="E1026" t="str">
        <f>IF(Orders!E1026="","",Orders!E1026)</f>
        <v/>
      </c>
      <c r="F1026" t="str">
        <f t="shared" si="120"/>
        <v>Christina Cotton</v>
      </c>
      <c r="G1026" t="str">
        <f t="shared" si="121"/>
        <v>ChristinaCotton</v>
      </c>
      <c r="H1026">
        <f>COUNTIFS(CALC_CUSTOMERS!F:F,CALC_ORDERS!G1026)</f>
        <v>1</v>
      </c>
      <c r="I1026" t="str">
        <f>INDEX(CALC_CUSTOMERS!D:D,MATCH(CALC_ORDERS!G1026,CALC_CUSTOMERS!F:F,0))</f>
        <v>The Lovely Barracuda</v>
      </c>
      <c r="J1026" t="str">
        <f>INDEX(CALC_CUSTOMERS!E:E,MATCH(CALC_ORDERS!G1026,CALC_CUSTOMERS!F:F,0))</f>
        <v>HOBBITTON</v>
      </c>
      <c r="K1026">
        <f>INDEX(Beer!C:C,MATCH(CALC_ORDERS!C1026,Beer!B:B,0))</f>
        <v>0.7</v>
      </c>
      <c r="L1026">
        <f t="shared" si="122"/>
        <v>8.3999999999999986</v>
      </c>
      <c r="M1026">
        <f t="shared" si="123"/>
        <v>0</v>
      </c>
      <c r="N1026">
        <f t="shared" si="124"/>
        <v>8.3999999999999986</v>
      </c>
      <c r="O1026">
        <f t="shared" si="125"/>
        <v>12</v>
      </c>
      <c r="P1026" t="str">
        <f t="shared" si="126"/>
        <v>T4</v>
      </c>
      <c r="Q1026" t="str">
        <f t="shared" si="127"/>
        <v>M12</v>
      </c>
    </row>
    <row r="1027" spans="1:17" x14ac:dyDescent="0.25">
      <c r="A1027" t="str">
        <f>IF(Orders!A1027="","",Orders!A1027)</f>
        <v>Mlle Victoria Hopesinger</v>
      </c>
      <c r="B1027" s="4">
        <f>IF(Orders!B1027="","",Orders!B1027)</f>
        <v>390443</v>
      </c>
      <c r="C1027" t="str">
        <f>IF(Orders!C1027="","",Orders!C1027)</f>
        <v>Foster's Lager</v>
      </c>
      <c r="D1027">
        <f>IF(Orders!D1027="","",Orders!D1027)</f>
        <v>12</v>
      </c>
      <c r="E1027" t="str">
        <f>IF(Orders!E1027="","",Orders!E1027)</f>
        <v/>
      </c>
      <c r="F1027" t="str">
        <f t="shared" ref="F1027:F1031" si="128">IF(LEFT(A1027,2)="Mr",MID(A1027,4,LEN(A1027)-3),
IF(LEFT(A1027,3)="Mme",MID(A1027,5,LEN(A1027)-4),
IF(LEFT(A1027,4)="Mlle",MID(A1027,6,LEN(A1027)-5),"")))</f>
        <v>Victoria Hopesinger</v>
      </c>
      <c r="G1027" t="str">
        <f t="shared" ref="G1027:G1031" si="129">SUBSTITUTE(SUBSTITUTE(SUBSTITUTE(SUBSTITUTE(SUBSTITUTE(SUBSTITUTE(F1027," ",""),"-",""),"é","e"),"ü","u"),"ï","i"),"è","e")</f>
        <v>VictoriaHopesinger</v>
      </c>
      <c r="H1027">
        <f>COUNTIFS(CALC_CUSTOMERS!F:F,CALC_ORDERS!G1027)</f>
        <v>1</v>
      </c>
      <c r="I1027" t="str">
        <f>INDEX(CALC_CUSTOMERS!D:D,MATCH(CALC_ORDERS!G1027,CALC_CUSTOMERS!F:F,0))</f>
        <v>The Messy Skunk</v>
      </c>
      <c r="J1027" t="str">
        <f>INDEX(CALC_CUSTOMERS!E:E,MATCH(CALC_ORDERS!G1027,CALC_CUSTOMERS!F:F,0))</f>
        <v>STOCK</v>
      </c>
      <c r="K1027">
        <f>INDEX(Beer!C:C,MATCH(CALC_ORDERS!C1027,Beer!B:B,0))</f>
        <v>0.7</v>
      </c>
      <c r="L1027">
        <f t="shared" ref="L1027:L1031" si="130">K1027*D1027</f>
        <v>8.3999999999999986</v>
      </c>
      <c r="M1027">
        <f t="shared" ref="M1027:M1031" si="131">IF(E1027="",0,E1027*L1027)</f>
        <v>0</v>
      </c>
      <c r="N1027">
        <f t="shared" ref="N1027:N1031" si="132">L1027-M1027</f>
        <v>8.3999999999999986</v>
      </c>
      <c r="O1027">
        <f t="shared" ref="O1027:O1031" si="133">MONTH(B1027)</f>
        <v>12</v>
      </c>
      <c r="P1027" t="str">
        <f t="shared" ref="P1027:P1031" si="134">IF(AND(O1027&gt;0,O1027&lt;4),"T1",
IF(AND(O1027&gt;3,O1027&lt;7),"T2",
IF(AND(O1027&gt;6,O1027&lt;10),"T3",
IF(AND(O1027&gt;9,O1027&lt;13),"T4","erreur"))))</f>
        <v>T4</v>
      </c>
      <c r="Q1027" t="str">
        <f t="shared" ref="Q1027:Q1031" si="135">"M"&amp;O1027</f>
        <v>M12</v>
      </c>
    </row>
    <row r="1028" spans="1:17" x14ac:dyDescent="0.25">
      <c r="A1028" t="str">
        <f>IF(Orders!A1028="","",Orders!A1028)</f>
        <v>Mlle Irmingard Knotwise</v>
      </c>
      <c r="B1028" s="4">
        <f>IF(Orders!B1028="","",Orders!B1028)</f>
        <v>390443</v>
      </c>
      <c r="C1028" t="str">
        <f>IF(Orders!C1028="","",Orders!C1028)</f>
        <v>Tennent's Super</v>
      </c>
      <c r="D1028">
        <f>IF(Orders!D1028="","",Orders!D1028)</f>
        <v>14</v>
      </c>
      <c r="E1028" t="str">
        <f>IF(Orders!E1028="","",Orders!E1028)</f>
        <v/>
      </c>
      <c r="F1028" t="str">
        <f t="shared" si="128"/>
        <v>Irmingard Knotwise</v>
      </c>
      <c r="G1028" t="str">
        <f t="shared" si="129"/>
        <v>IrmingardKnotwise</v>
      </c>
      <c r="H1028">
        <f>COUNTIFS(CALC_CUSTOMERS!F:F,CALC_ORDERS!G1028)</f>
        <v>1</v>
      </c>
      <c r="I1028" t="str">
        <f>INDEX(CALC_CUSTOMERS!D:D,MATCH(CALC_ORDERS!G1028,CALC_CUSTOMERS!F:F,0))</f>
        <v>The Romantic Seal</v>
      </c>
      <c r="J1028" t="str">
        <f>INDEX(CALC_CUSTOMERS!E:E,MATCH(CALC_ORDERS!G1028,CALC_CUSTOMERS!F:F,0))</f>
        <v>LITTLE DELVING</v>
      </c>
      <c r="K1028">
        <f>INDEX(Beer!C:C,MATCH(CALC_ORDERS!C1028,Beer!B:B,0))</f>
        <v>0.9</v>
      </c>
      <c r="L1028">
        <f t="shared" si="130"/>
        <v>12.6</v>
      </c>
      <c r="M1028">
        <f t="shared" si="131"/>
        <v>0</v>
      </c>
      <c r="N1028">
        <f t="shared" si="132"/>
        <v>12.6</v>
      </c>
      <c r="O1028">
        <f t="shared" si="133"/>
        <v>12</v>
      </c>
      <c r="P1028" t="str">
        <f t="shared" si="134"/>
        <v>T4</v>
      </c>
      <c r="Q1028" t="str">
        <f t="shared" si="135"/>
        <v>M12</v>
      </c>
    </row>
    <row r="1029" spans="1:17" x14ac:dyDescent="0.25">
      <c r="A1029" t="str">
        <f>IF(Orders!A1029="","",Orders!A1029)</f>
        <v>Mr Ilberic Grubb</v>
      </c>
      <c r="B1029" s="4">
        <f>IF(Orders!B1029="","",Orders!B1029)</f>
        <v>390443</v>
      </c>
      <c r="C1029" t="str">
        <f>IF(Orders!C1029="","",Orders!C1029)</f>
        <v>Draught Bass</v>
      </c>
      <c r="D1029">
        <f>IF(Orders!D1029="","",Orders!D1029)</f>
        <v>9</v>
      </c>
      <c r="E1029" t="str">
        <f>IF(Orders!E1029="","",Orders!E1029)</f>
        <v/>
      </c>
      <c r="F1029" t="str">
        <f t="shared" si="128"/>
        <v>Ilberic Grubb</v>
      </c>
      <c r="G1029" t="str">
        <f t="shared" si="129"/>
        <v>IlbericGrubb</v>
      </c>
      <c r="H1029">
        <f>COUNTIFS(CALC_CUSTOMERS!F:F,CALC_ORDERS!G1029)</f>
        <v>1</v>
      </c>
      <c r="I1029" t="str">
        <f>INDEX(CALC_CUSTOMERS!D:D,MATCH(CALC_ORDERS!G1029,CALC_CUSTOMERS!F:F,0))</f>
        <v>The Sweet And Sour Curry Inn</v>
      </c>
      <c r="J1029" t="str">
        <f>INDEX(CALC_CUSTOMERS!E:E,MATCH(CALC_ORDERS!G1029,CALC_CUSTOMERS!F:F,0))</f>
        <v>GREEN HILL COUNTRY</v>
      </c>
      <c r="K1029">
        <f>INDEX(Beer!C:C,MATCH(CALC_ORDERS!C1029,Beer!B:B,0))</f>
        <v>1.2</v>
      </c>
      <c r="L1029">
        <f t="shared" si="130"/>
        <v>10.799999999999999</v>
      </c>
      <c r="M1029">
        <f t="shared" si="131"/>
        <v>0</v>
      </c>
      <c r="N1029">
        <f t="shared" si="132"/>
        <v>10.799999999999999</v>
      </c>
      <c r="O1029">
        <f t="shared" si="133"/>
        <v>12</v>
      </c>
      <c r="P1029" t="str">
        <f t="shared" si="134"/>
        <v>T4</v>
      </c>
      <c r="Q1029" t="str">
        <f t="shared" si="135"/>
        <v>M12</v>
      </c>
    </row>
    <row r="1030" spans="1:17" x14ac:dyDescent="0.25">
      <c r="A1030" t="str">
        <f>IF(Orders!A1030="","",Orders!A1030)</f>
        <v>Mr Ted Gamgee</v>
      </c>
      <c r="B1030" s="4">
        <f>IF(Orders!B1030="","",Orders!B1030)</f>
        <v>390444</v>
      </c>
      <c r="C1030" t="str">
        <f>IF(Orders!C1030="","",Orders!C1030)</f>
        <v>Tennent's Lager</v>
      </c>
      <c r="D1030">
        <f>IF(Orders!D1030="","",Orders!D1030)</f>
        <v>6</v>
      </c>
      <c r="E1030" t="str">
        <f>IF(Orders!E1030="","",Orders!E1030)</f>
        <v/>
      </c>
      <c r="F1030" t="str">
        <f t="shared" si="128"/>
        <v>Ted Gamgee</v>
      </c>
      <c r="G1030" t="str">
        <f t="shared" si="129"/>
        <v>TedGamgee</v>
      </c>
      <c r="H1030">
        <f>COUNTIFS(CALC_CUSTOMERS!F:F,CALC_ORDERS!G1030)</f>
        <v>1</v>
      </c>
      <c r="I1030" t="str">
        <f>INDEX(CALC_CUSTOMERS!D:D,MATCH(CALC_ORDERS!G1030,CALC_CUSTOMERS!F:F,0))</f>
        <v>The Jolly Mice Pub</v>
      </c>
      <c r="J1030" t="str">
        <f>INDEX(CALC_CUSTOMERS!E:E,MATCH(CALC_ORDERS!G1030,CALC_CUSTOMERS!F:F,0))</f>
        <v>BUCKLAND</v>
      </c>
      <c r="K1030">
        <f>INDEX(Beer!C:C,MATCH(CALC_ORDERS!C1030,Beer!B:B,0))</f>
        <v>0.8</v>
      </c>
      <c r="L1030">
        <f t="shared" si="130"/>
        <v>4.8000000000000007</v>
      </c>
      <c r="M1030">
        <f t="shared" si="131"/>
        <v>0</v>
      </c>
      <c r="N1030">
        <f t="shared" si="132"/>
        <v>4.8000000000000007</v>
      </c>
      <c r="O1030">
        <f t="shared" si="133"/>
        <v>12</v>
      </c>
      <c r="P1030" t="str">
        <f t="shared" si="134"/>
        <v>T4</v>
      </c>
      <c r="Q1030" t="str">
        <f t="shared" si="135"/>
        <v>M12</v>
      </c>
    </row>
    <row r="1031" spans="1:17" x14ac:dyDescent="0.25">
      <c r="A1031" t="str">
        <f>IF(Orders!A1031="","",Orders!A1031)</f>
        <v>Mme Marissa Thornburrow</v>
      </c>
      <c r="B1031" s="4">
        <f>IF(Orders!B1031="","",Orders!B1031)</f>
        <v>390444</v>
      </c>
      <c r="C1031" t="str">
        <f>IF(Orders!C1031="","",Orders!C1031)</f>
        <v>Newcastle Brown Ale</v>
      </c>
      <c r="D1031">
        <f>IF(Orders!D1031="","",Orders!D1031)</f>
        <v>1</v>
      </c>
      <c r="E1031" t="str">
        <f>IF(Orders!E1031="","",Orders!E1031)</f>
        <v/>
      </c>
      <c r="F1031" t="str">
        <f t="shared" si="128"/>
        <v>Marissa Thornburrow</v>
      </c>
      <c r="G1031" t="str">
        <f t="shared" si="129"/>
        <v>MarissaThornburrow</v>
      </c>
      <c r="H1031">
        <f>COUNTIFS(CALC_CUSTOMERS!F:F,CALC_ORDERS!G1031)</f>
        <v>1</v>
      </c>
      <c r="I1031" t="str">
        <f>INDEX(CALC_CUSTOMERS!D:D,MATCH(CALC_ORDERS!G1031,CALC_CUSTOMERS!F:F,0))</f>
        <v>The Venomous Puppy Inn</v>
      </c>
      <c r="J1031" t="str">
        <f>INDEX(CALC_CUSTOMERS!E:E,MATCH(CALC_ORDERS!G1031,CALC_CUSTOMERS!F:F,0))</f>
        <v>BRIDGEFIELDS</v>
      </c>
      <c r="K1031">
        <f>INDEX(Beer!C:C,MATCH(CALC_ORDERS!C1031,Beer!B:B,0))</f>
        <v>1</v>
      </c>
      <c r="L1031">
        <f t="shared" si="130"/>
        <v>1</v>
      </c>
      <c r="M1031">
        <f t="shared" si="131"/>
        <v>0</v>
      </c>
      <c r="N1031">
        <f t="shared" si="132"/>
        <v>1</v>
      </c>
      <c r="O1031">
        <f t="shared" si="133"/>
        <v>12</v>
      </c>
      <c r="P1031" t="str">
        <f t="shared" si="134"/>
        <v>T4</v>
      </c>
      <c r="Q1031" t="str">
        <f t="shared" si="135"/>
        <v>M12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F6B5-03EA-4C7F-967E-AB265A2B26ED}">
  <sheetPr>
    <tabColor theme="8" tint="-0.249977111117893"/>
  </sheetPr>
  <dimension ref="A1:G21"/>
  <sheetViews>
    <sheetView workbookViewId="0">
      <selection activeCell="G3" sqref="G3"/>
    </sheetView>
  </sheetViews>
  <sheetFormatPr baseColWidth="10" defaultRowHeight="15" x14ac:dyDescent="0.25"/>
  <cols>
    <col min="1" max="1" width="8.85546875" bestFit="1" customWidth="1"/>
    <col min="2" max="2" width="16.5703125" bestFit="1" customWidth="1"/>
    <col min="3" max="3" width="14.28515625" bestFit="1" customWidth="1"/>
    <col min="4" max="4" width="12.42578125" bestFit="1" customWidth="1"/>
    <col min="5" max="5" width="15.28515625" bestFit="1" customWidth="1"/>
    <col min="6" max="6" width="20" bestFit="1" customWidth="1"/>
    <col min="7" max="7" width="11.85546875" bestFit="1" customWidth="1"/>
  </cols>
  <sheetData>
    <row r="1" spans="1:7" ht="18.75" x14ac:dyDescent="0.3">
      <c r="A1" s="11" t="s">
        <v>720</v>
      </c>
      <c r="B1" s="11"/>
      <c r="C1" s="11"/>
      <c r="D1" s="11"/>
      <c r="E1" s="11"/>
      <c r="F1" s="11"/>
      <c r="G1" s="11"/>
    </row>
    <row r="2" spans="1:7" x14ac:dyDescent="0.25">
      <c r="A2" s="3" t="s">
        <v>722</v>
      </c>
      <c r="B2" s="3" t="s">
        <v>716</v>
      </c>
      <c r="C2" s="3" t="s">
        <v>717</v>
      </c>
      <c r="D2" s="3" t="s">
        <v>713</v>
      </c>
      <c r="E2" s="3" t="s">
        <v>714</v>
      </c>
      <c r="F2" s="3" t="s">
        <v>724</v>
      </c>
      <c r="G2" s="3" t="s">
        <v>715</v>
      </c>
    </row>
    <row r="3" spans="1:7" x14ac:dyDescent="0.25">
      <c r="A3" t="s">
        <v>697</v>
      </c>
      <c r="B3">
        <f>COUNTIFS(CALC_ORDERS!P:P,TDB_SALES!A3)</f>
        <v>262</v>
      </c>
      <c r="C3">
        <f>SUMIFS(CALC_ORDERS!D:D,CALC_ORDERS!P:P,TDB_SALES!A3)</f>
        <v>2892</v>
      </c>
      <c r="D3">
        <f>SUMIFS(CALC_ORDERS!L:L,CALC_ORDERS!P:P,TDB_SALES!A3)</f>
        <v>2949.9999999999991</v>
      </c>
      <c r="E3">
        <f>SUMIFS(CALC_ORDERS!M:M,CALC_ORDERS!P:P,TDB_SALES!A3)</f>
        <v>19.067999999999998</v>
      </c>
      <c r="F3" s="10">
        <f>E3/D3</f>
        <v>6.4637288135593234E-3</v>
      </c>
      <c r="G3">
        <f>SUMIFS(CALC_ORDERS!N:N,CALC_ORDERS!P:P,TDB_SALES!A3)</f>
        <v>2930.9319999999989</v>
      </c>
    </row>
    <row r="4" spans="1:7" x14ac:dyDescent="0.25">
      <c r="A4" t="s">
        <v>698</v>
      </c>
      <c r="B4">
        <f>COUNTIFS(CALC_ORDERS!P:P,TDB_SALES!A4)</f>
        <v>269</v>
      </c>
      <c r="C4">
        <f>SUMIFS(CALC_ORDERS!D:D,CALC_ORDERS!P:P,TDB_SALES!A4)</f>
        <v>2927</v>
      </c>
      <c r="D4">
        <f>SUMIFS(CALC_ORDERS!L:L,CALC_ORDERS!P:P,TDB_SALES!A4)</f>
        <v>2984.9000000000019</v>
      </c>
      <c r="E4">
        <f>SUMIFS(CALC_ORDERS!M:M,CALC_ORDERS!P:P,TDB_SALES!A4)</f>
        <v>19.046999999999997</v>
      </c>
      <c r="F4" s="10">
        <f t="shared" ref="F4:F6" si="0">E4/D4</f>
        <v>6.3811182954202766E-3</v>
      </c>
      <c r="G4">
        <f>SUMIFS(CALC_ORDERS!N:N,CALC_ORDERS!P:P,TDB_SALES!A4)</f>
        <v>2965.8530000000014</v>
      </c>
    </row>
    <row r="5" spans="1:7" x14ac:dyDescent="0.25">
      <c r="A5" t="s">
        <v>699</v>
      </c>
      <c r="B5">
        <f>COUNTIFS(CALC_ORDERS!P:P,TDB_SALES!A5)</f>
        <v>264</v>
      </c>
      <c r="C5">
        <f>SUMIFS(CALC_ORDERS!D:D,CALC_ORDERS!P:P,TDB_SALES!A5)</f>
        <v>2737</v>
      </c>
      <c r="D5">
        <f>SUMIFS(CALC_ORDERS!L:L,CALC_ORDERS!P:P,TDB_SALES!A5)</f>
        <v>2739.9999999999986</v>
      </c>
      <c r="E5">
        <f>SUMIFS(CALC_ORDERS!M:M,CALC_ORDERS!P:P,TDB_SALES!A5)</f>
        <v>11.82</v>
      </c>
      <c r="F5" s="10">
        <f t="shared" si="0"/>
        <v>4.3138686131386885E-3</v>
      </c>
      <c r="G5">
        <f>SUMIFS(CALC_ORDERS!N:N,CALC_ORDERS!P:P,TDB_SALES!A5)</f>
        <v>2728.1799999999985</v>
      </c>
    </row>
    <row r="6" spans="1:7" x14ac:dyDescent="0.25">
      <c r="A6" t="s">
        <v>700</v>
      </c>
      <c r="B6">
        <f>COUNTIFS(CALC_ORDERS!P:P,TDB_SALES!A6)</f>
        <v>235</v>
      </c>
      <c r="C6">
        <f>SUMIFS(CALC_ORDERS!D:D,CALC_ORDERS!P:P,TDB_SALES!A6)</f>
        <v>2288</v>
      </c>
      <c r="D6">
        <f>SUMIFS(CALC_ORDERS!L:L,CALC_ORDERS!P:P,TDB_SALES!A6)</f>
        <v>2319.7000000000012</v>
      </c>
      <c r="E6">
        <f>SUMIFS(CALC_ORDERS!M:M,CALC_ORDERS!P:P,TDB_SALES!A6)</f>
        <v>18.921999999999997</v>
      </c>
      <c r="F6" s="10">
        <f t="shared" si="0"/>
        <v>8.1570892787860439E-3</v>
      </c>
      <c r="G6">
        <f>SUMIFS(CALC_ORDERS!N:N,CALC_ORDERS!P:P,TDB_SALES!A6)</f>
        <v>2300.7780000000016</v>
      </c>
    </row>
    <row r="8" spans="1:7" ht="18.75" x14ac:dyDescent="0.3">
      <c r="A8" s="11" t="s">
        <v>721</v>
      </c>
      <c r="B8" s="11"/>
      <c r="C8" s="11"/>
      <c r="D8" s="11"/>
      <c r="E8" s="11"/>
      <c r="F8" s="11"/>
      <c r="G8" s="11"/>
    </row>
    <row r="9" spans="1:7" x14ac:dyDescent="0.25">
      <c r="A9" s="3" t="s">
        <v>723</v>
      </c>
      <c r="B9" s="3" t="s">
        <v>716</v>
      </c>
      <c r="C9" s="3" t="s">
        <v>717</v>
      </c>
      <c r="D9" s="3" t="s">
        <v>713</v>
      </c>
      <c r="E9" s="3" t="s">
        <v>714</v>
      </c>
      <c r="F9" s="3" t="s">
        <v>724</v>
      </c>
      <c r="G9" s="3" t="s">
        <v>715</v>
      </c>
    </row>
    <row r="10" spans="1:7" x14ac:dyDescent="0.25">
      <c r="A10" t="s">
        <v>701</v>
      </c>
      <c r="B10">
        <f>COUNTIFS(CALC_ORDERS!Q:Q,TDB_SALES!A10)</f>
        <v>87</v>
      </c>
      <c r="C10">
        <f>SUMIFS(CALC_ORDERS!D:D,CALC_ORDERS!Q:Q,TDB_SALES!A10)</f>
        <v>982</v>
      </c>
      <c r="D10">
        <f>SUMIFS(CALC_ORDERS!L:L,CALC_ORDERS!Q:Q,TDB_SALES!A10)</f>
        <v>1000.6000000000001</v>
      </c>
      <c r="E10">
        <f>SUMIFS(CALC_ORDERS!M:M,CALC_ORDERS!Q:Q,TDB_SALES!A10)</f>
        <v>2.16</v>
      </c>
      <c r="F10" s="10">
        <f t="shared" ref="F10:F21" si="1">E10/D10</f>
        <v>2.1587047771337198E-3</v>
      </c>
      <c r="G10">
        <f>SUMIFS(CALC_ORDERS!N:N,CALC_ORDERS!Q:Q,TDB_SALES!A10)</f>
        <v>998.44000000000017</v>
      </c>
    </row>
    <row r="11" spans="1:7" x14ac:dyDescent="0.25">
      <c r="A11" t="s">
        <v>702</v>
      </c>
      <c r="B11">
        <f>COUNTIFS(CALC_ORDERS!Q:Q,TDB_SALES!A11)</f>
        <v>91</v>
      </c>
      <c r="C11">
        <f>SUMIFS(CALC_ORDERS!D:D,CALC_ORDERS!Q:Q,TDB_SALES!A11)</f>
        <v>1025</v>
      </c>
      <c r="D11">
        <f>SUMIFS(CALC_ORDERS!L:L,CALC_ORDERS!Q:Q,TDB_SALES!A11)</f>
        <v>1035.4000000000001</v>
      </c>
      <c r="E11">
        <f>SUMIFS(CALC_ORDERS!M:M,CALC_ORDERS!Q:Q,TDB_SALES!A11)</f>
        <v>0</v>
      </c>
      <c r="F11" s="10">
        <f t="shared" si="1"/>
        <v>0</v>
      </c>
      <c r="G11">
        <f>SUMIFS(CALC_ORDERS!N:N,CALC_ORDERS!Q:Q,TDB_SALES!A11)</f>
        <v>1035.4000000000001</v>
      </c>
    </row>
    <row r="12" spans="1:7" x14ac:dyDescent="0.25">
      <c r="A12" t="s">
        <v>703</v>
      </c>
      <c r="B12">
        <f>COUNTIFS(CALC_ORDERS!Q:Q,TDB_SALES!A12)</f>
        <v>84</v>
      </c>
      <c r="C12">
        <f>SUMIFS(CALC_ORDERS!D:D,CALC_ORDERS!Q:Q,TDB_SALES!A12)</f>
        <v>885</v>
      </c>
      <c r="D12">
        <f>SUMIFS(CALC_ORDERS!L:L,CALC_ORDERS!Q:Q,TDB_SALES!A12)</f>
        <v>913.99999999999989</v>
      </c>
      <c r="E12">
        <f>SUMIFS(CALC_ORDERS!M:M,CALC_ORDERS!Q:Q,TDB_SALES!A12)</f>
        <v>16.907999999999998</v>
      </c>
      <c r="F12" s="10">
        <f t="shared" si="1"/>
        <v>1.8498905908096278E-2</v>
      </c>
      <c r="G12">
        <f>SUMIFS(CALC_ORDERS!N:N,CALC_ORDERS!Q:Q,TDB_SALES!A12)</f>
        <v>897.09199999999976</v>
      </c>
    </row>
    <row r="13" spans="1:7" x14ac:dyDescent="0.25">
      <c r="A13" t="s">
        <v>704</v>
      </c>
      <c r="B13">
        <f>COUNTIFS(CALC_ORDERS!Q:Q,TDB_SALES!A13)</f>
        <v>77</v>
      </c>
      <c r="C13">
        <f>SUMIFS(CALC_ORDERS!D:D,CALC_ORDERS!Q:Q,TDB_SALES!A13)</f>
        <v>809</v>
      </c>
      <c r="D13">
        <f>SUMIFS(CALC_ORDERS!L:L,CALC_ORDERS!Q:Q,TDB_SALES!A13)</f>
        <v>848.6</v>
      </c>
      <c r="E13">
        <f>SUMIFS(CALC_ORDERS!M:M,CALC_ORDERS!Q:Q,TDB_SALES!A13)</f>
        <v>17.171999999999997</v>
      </c>
      <c r="F13" s="10">
        <f t="shared" si="1"/>
        <v>2.0235682300259246E-2</v>
      </c>
      <c r="G13">
        <f>SUMIFS(CALC_ORDERS!N:N,CALC_ORDERS!Q:Q,TDB_SALES!A13)</f>
        <v>831.42799999999988</v>
      </c>
    </row>
    <row r="14" spans="1:7" x14ac:dyDescent="0.25">
      <c r="A14" t="s">
        <v>705</v>
      </c>
      <c r="B14">
        <f>COUNTIFS(CALC_ORDERS!Q:Q,TDB_SALES!A14)</f>
        <v>95</v>
      </c>
      <c r="C14">
        <f>SUMIFS(CALC_ORDERS!D:D,CALC_ORDERS!Q:Q,TDB_SALES!A14)</f>
        <v>1028</v>
      </c>
      <c r="D14">
        <f>SUMIFS(CALC_ORDERS!L:L,CALC_ORDERS!Q:Q,TDB_SALES!A14)</f>
        <v>1044.3999999999999</v>
      </c>
      <c r="E14">
        <f>SUMIFS(CALC_ORDERS!M:M,CALC_ORDERS!Q:Q,TDB_SALES!A14)</f>
        <v>1.2750000000000001</v>
      </c>
      <c r="F14" s="10">
        <f t="shared" si="1"/>
        <v>1.2207966296438149E-3</v>
      </c>
      <c r="G14">
        <f>SUMIFS(CALC_ORDERS!N:N,CALC_ORDERS!Q:Q,TDB_SALES!A14)</f>
        <v>1043.125</v>
      </c>
    </row>
    <row r="15" spans="1:7" x14ac:dyDescent="0.25">
      <c r="A15" t="s">
        <v>706</v>
      </c>
      <c r="B15">
        <f>COUNTIFS(CALC_ORDERS!Q:Q,TDB_SALES!A15)</f>
        <v>97</v>
      </c>
      <c r="C15">
        <f>SUMIFS(CALC_ORDERS!D:D,CALC_ORDERS!Q:Q,TDB_SALES!A15)</f>
        <v>1090</v>
      </c>
      <c r="D15">
        <f>SUMIFS(CALC_ORDERS!L:L,CALC_ORDERS!Q:Q,TDB_SALES!A15)</f>
        <v>1091.8999999999999</v>
      </c>
      <c r="E15">
        <f>SUMIFS(CALC_ORDERS!M:M,CALC_ORDERS!Q:Q,TDB_SALES!A15)</f>
        <v>0.60000000000000009</v>
      </c>
      <c r="F15" s="10">
        <f t="shared" si="1"/>
        <v>5.4950087004304441E-4</v>
      </c>
      <c r="G15">
        <f>SUMIFS(CALC_ORDERS!N:N,CALC_ORDERS!Q:Q,TDB_SALES!A15)</f>
        <v>1091.3</v>
      </c>
    </row>
    <row r="16" spans="1:7" x14ac:dyDescent="0.25">
      <c r="A16" t="s">
        <v>707</v>
      </c>
      <c r="B16">
        <f>COUNTIFS(CALC_ORDERS!Q:Q,TDB_SALES!A16)</f>
        <v>88</v>
      </c>
      <c r="C16">
        <f>SUMIFS(CALC_ORDERS!D:D,CALC_ORDERS!Q:Q,TDB_SALES!A16)</f>
        <v>871</v>
      </c>
      <c r="D16">
        <f>SUMIFS(CALC_ORDERS!L:L,CALC_ORDERS!Q:Q,TDB_SALES!A16)</f>
        <v>884.1</v>
      </c>
      <c r="E16">
        <f>SUMIFS(CALC_ORDERS!M:M,CALC_ORDERS!Q:Q,TDB_SALES!A16)</f>
        <v>9.8759999999999994</v>
      </c>
      <c r="F16" s="10">
        <f t="shared" si="1"/>
        <v>1.1170682049541907E-2</v>
      </c>
      <c r="G16">
        <f>SUMIFS(CALC_ORDERS!N:N,CALC_ORDERS!Q:Q,TDB_SALES!A16)</f>
        <v>874.22399999999993</v>
      </c>
    </row>
    <row r="17" spans="1:7" x14ac:dyDescent="0.25">
      <c r="A17" t="s">
        <v>708</v>
      </c>
      <c r="B17">
        <f>COUNTIFS(CALC_ORDERS!Q:Q,TDB_SALES!A17)</f>
        <v>89</v>
      </c>
      <c r="C17">
        <f>SUMIFS(CALC_ORDERS!D:D,CALC_ORDERS!Q:Q,TDB_SALES!A17)</f>
        <v>949</v>
      </c>
      <c r="D17">
        <f>SUMIFS(CALC_ORDERS!L:L,CALC_ORDERS!Q:Q,TDB_SALES!A17)</f>
        <v>957.09999999999991</v>
      </c>
      <c r="E17">
        <f>SUMIFS(CALC_ORDERS!M:M,CALC_ORDERS!Q:Q,TDB_SALES!A17)</f>
        <v>0</v>
      </c>
      <c r="F17" s="10">
        <f t="shared" si="1"/>
        <v>0</v>
      </c>
      <c r="G17">
        <f>SUMIFS(CALC_ORDERS!N:N,CALC_ORDERS!Q:Q,TDB_SALES!A17)</f>
        <v>957.09999999999991</v>
      </c>
    </row>
    <row r="18" spans="1:7" x14ac:dyDescent="0.25">
      <c r="A18" t="s">
        <v>709</v>
      </c>
      <c r="B18">
        <f>COUNTIFS(CALC_ORDERS!Q:Q,TDB_SALES!A18)</f>
        <v>87</v>
      </c>
      <c r="C18">
        <f>SUMIFS(CALC_ORDERS!D:D,CALC_ORDERS!Q:Q,TDB_SALES!A18)</f>
        <v>917</v>
      </c>
      <c r="D18">
        <f>SUMIFS(CALC_ORDERS!L:L,CALC_ORDERS!Q:Q,TDB_SALES!A18)</f>
        <v>898.8</v>
      </c>
      <c r="E18">
        <f>SUMIFS(CALC_ORDERS!M:M,CALC_ORDERS!Q:Q,TDB_SALES!A18)</f>
        <v>1.944</v>
      </c>
      <c r="F18" s="10">
        <f t="shared" si="1"/>
        <v>2.1628838451268357E-3</v>
      </c>
      <c r="G18">
        <f>SUMIFS(CALC_ORDERS!N:N,CALC_ORDERS!Q:Q,TDB_SALES!A18)</f>
        <v>896.85599999999999</v>
      </c>
    </row>
    <row r="19" spans="1:7" x14ac:dyDescent="0.25">
      <c r="A19" t="s">
        <v>710</v>
      </c>
      <c r="B19">
        <f>COUNTIFS(CALC_ORDERS!Q:Q,TDB_SALES!A19)</f>
        <v>80</v>
      </c>
      <c r="C19">
        <f>SUMIFS(CALC_ORDERS!D:D,CALC_ORDERS!Q:Q,TDB_SALES!A19)</f>
        <v>741</v>
      </c>
      <c r="D19">
        <f>SUMIFS(CALC_ORDERS!L:L,CALC_ORDERS!Q:Q,TDB_SALES!A19)</f>
        <v>748.49999999999989</v>
      </c>
      <c r="E19">
        <f>SUMIFS(CALC_ORDERS!M:M,CALC_ORDERS!Q:Q,TDB_SALES!A19)</f>
        <v>5.8739999999999997</v>
      </c>
      <c r="F19" s="10">
        <f t="shared" si="1"/>
        <v>7.8476953907815634E-3</v>
      </c>
      <c r="G19">
        <f>SUMIFS(CALC_ORDERS!N:N,CALC_ORDERS!Q:Q,TDB_SALES!A19)</f>
        <v>742.62600000000009</v>
      </c>
    </row>
    <row r="20" spans="1:7" x14ac:dyDescent="0.25">
      <c r="A20" t="s">
        <v>711</v>
      </c>
      <c r="B20">
        <f>COUNTIFS(CALC_ORDERS!Q:Q,TDB_SALES!A20)</f>
        <v>75</v>
      </c>
      <c r="C20">
        <f>SUMIFS(CALC_ORDERS!D:D,CALC_ORDERS!Q:Q,TDB_SALES!A20)</f>
        <v>722</v>
      </c>
      <c r="D20">
        <f>SUMIFS(CALC_ORDERS!L:L,CALC_ORDERS!Q:Q,TDB_SALES!A20)</f>
        <v>744.0999999999998</v>
      </c>
      <c r="E20">
        <f>SUMIFS(CALC_ORDERS!M:M,CALC_ORDERS!Q:Q,TDB_SALES!A20)</f>
        <v>3.8879999999999999</v>
      </c>
      <c r="F20" s="10">
        <f t="shared" si="1"/>
        <v>5.2251041526676532E-3</v>
      </c>
      <c r="G20">
        <f>SUMIFS(CALC_ORDERS!N:N,CALC_ORDERS!Q:Q,TDB_SALES!A20)</f>
        <v>740.21199999999988</v>
      </c>
    </row>
    <row r="21" spans="1:7" x14ac:dyDescent="0.25">
      <c r="A21" t="s">
        <v>712</v>
      </c>
      <c r="B21">
        <f>COUNTIFS(CALC_ORDERS!Q:Q,TDB_SALES!A21)</f>
        <v>80</v>
      </c>
      <c r="C21">
        <f>SUMIFS(CALC_ORDERS!D:D,CALC_ORDERS!Q:Q,TDB_SALES!A21)</f>
        <v>825</v>
      </c>
      <c r="D21">
        <f>SUMIFS(CALC_ORDERS!L:L,CALC_ORDERS!Q:Q,TDB_SALES!A21)</f>
        <v>827.09999999999991</v>
      </c>
      <c r="E21">
        <f>SUMIFS(CALC_ORDERS!M:M,CALC_ORDERS!Q:Q,TDB_SALES!A21)</f>
        <v>9.16</v>
      </c>
      <c r="F21" s="10">
        <f t="shared" si="1"/>
        <v>1.1074839801716843E-2</v>
      </c>
      <c r="G21">
        <f>SUMIFS(CALC_ORDERS!N:N,CALC_ORDERS!Q:Q,TDB_SALES!A21)</f>
        <v>817.93999999999971</v>
      </c>
    </row>
  </sheetData>
  <mergeCells count="2">
    <mergeCell ref="A8:G8"/>
    <mergeCell ref="A1:G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AB0B-05DF-49BA-AA2C-EB270D605274}">
  <sheetPr>
    <tabColor theme="8" tint="-0.249977111117893"/>
  </sheetPr>
  <dimension ref="A1:K191"/>
  <sheetViews>
    <sheetView workbookViewId="0">
      <selection activeCell="L3" sqref="L3"/>
    </sheetView>
  </sheetViews>
  <sheetFormatPr baseColWidth="10" defaultRowHeight="15" x14ac:dyDescent="0.25"/>
  <cols>
    <col min="1" max="1" width="28" bestFit="1" customWidth="1"/>
    <col min="2" max="2" width="17.140625" bestFit="1" customWidth="1"/>
    <col min="3" max="3" width="14.7109375" bestFit="1" customWidth="1"/>
    <col min="4" max="4" width="12.42578125" bestFit="1" customWidth="1"/>
    <col min="5" max="5" width="15.7109375" bestFit="1" customWidth="1"/>
    <col min="6" max="6" width="20.7109375" bestFit="1" customWidth="1"/>
    <col min="7" max="7" width="12.140625" bestFit="1" customWidth="1"/>
    <col min="8" max="11" width="6.5703125" bestFit="1" customWidth="1"/>
  </cols>
  <sheetData>
    <row r="1" spans="1:11" x14ac:dyDescent="0.25">
      <c r="A1" t="s">
        <v>665</v>
      </c>
      <c r="B1" s="3" t="s">
        <v>716</v>
      </c>
      <c r="C1" s="3" t="s">
        <v>717</v>
      </c>
      <c r="D1" s="3" t="s">
        <v>713</v>
      </c>
      <c r="E1" s="3" t="s">
        <v>714</v>
      </c>
      <c r="F1" s="3" t="s">
        <v>724</v>
      </c>
      <c r="G1" s="3" t="s">
        <v>715</v>
      </c>
      <c r="H1" s="3" t="s">
        <v>725</v>
      </c>
      <c r="I1" s="3" t="s">
        <v>726</v>
      </c>
      <c r="J1" s="3" t="s">
        <v>727</v>
      </c>
      <c r="K1" s="3" t="s">
        <v>728</v>
      </c>
    </row>
    <row r="2" spans="1:11" x14ac:dyDescent="0.25">
      <c r="A2" t="s">
        <v>479</v>
      </c>
      <c r="B2">
        <f>COUNTIFS(CALC_ORDERS!I:I,TDB_CUSTOMERS!A2)</f>
        <v>7</v>
      </c>
      <c r="C2">
        <f>SUMIFS(CALC_ORDERS!D:D,CALC_ORDERS!I:I,A2)</f>
        <v>55</v>
      </c>
      <c r="D2">
        <f>SUMIFS(CALC_ORDERS!L:L,CALC_ORDERS!I:I,A2)</f>
        <v>49.099999999999994</v>
      </c>
      <c r="E2">
        <f>SUMIFS(CALC_ORDERS!M:M,CALC_ORDERS!I:I,A2)</f>
        <v>0</v>
      </c>
      <c r="F2" s="10">
        <f>E2/D2</f>
        <v>0</v>
      </c>
      <c r="G2">
        <f>SUMIFS(CALC_ORDERS!N:N,CALC_ORDERS!I:I,A2)</f>
        <v>49.099999999999994</v>
      </c>
      <c r="H2">
        <f>SUMIFS(CALC_ORDERS!$N:$N,CALC_ORDERS!$P:$P,RIGHT(H$1,2),CALC_ORDERS!$I:$I,$A2)</f>
        <v>6.7</v>
      </c>
      <c r="I2">
        <f>SUMIFS(CALC_ORDERS!$N:$N,CALC_ORDERS!$P:$P,RIGHT(I$1,2),CALC_ORDERS!$I:$I,$A2)</f>
        <v>18</v>
      </c>
      <c r="J2">
        <f>SUMIFS(CALC_ORDERS!$N:$N,CALC_ORDERS!$P:$P,RIGHT(J$1,2),CALC_ORDERS!$I:$I,$A2)</f>
        <v>19.5</v>
      </c>
      <c r="K2">
        <f>SUMIFS(CALC_ORDERS!$N:$N,CALC_ORDERS!$P:$P,RIGHT(K$1,2),CALC_ORDERS!$I:$I,$A2)</f>
        <v>4.8999999999999995</v>
      </c>
    </row>
    <row r="3" spans="1:11" x14ac:dyDescent="0.25">
      <c r="A3" t="s">
        <v>480</v>
      </c>
      <c r="B3">
        <f>COUNTIFS(CALC_ORDERS!I:I,TDB_CUSTOMERS!A3)</f>
        <v>10</v>
      </c>
      <c r="C3">
        <f>SUMIFS(CALC_ORDERS!D:D,CALC_ORDERS!I:I,A3)</f>
        <v>76</v>
      </c>
      <c r="D3">
        <f>SUMIFS(CALC_ORDERS!L:L,CALC_ORDERS!I:I,A3)</f>
        <v>80.100000000000009</v>
      </c>
      <c r="E3">
        <f>SUMIFS(CALC_ORDERS!M:M,CALC_ORDERS!I:I,A3)</f>
        <v>0</v>
      </c>
      <c r="F3" s="10">
        <f t="shared" ref="F3:F66" si="0">E3/D3</f>
        <v>0</v>
      </c>
      <c r="G3">
        <f>SUMIFS(CALC_ORDERS!N:N,CALC_ORDERS!I:I,A3)</f>
        <v>80.100000000000009</v>
      </c>
      <c r="H3">
        <f>SUMIFS(CALC_ORDERS!$N:$N,CALC_ORDERS!$P:$P,RIGHT(H$1,2),CALC_ORDERS!$I:$I,$A3)</f>
        <v>12</v>
      </c>
      <c r="I3">
        <f>SUMIFS(CALC_ORDERS!$N:$N,CALC_ORDERS!$P:$P,RIGHT(I$1,2),CALC_ORDERS!$I:$I,$A3)</f>
        <v>10</v>
      </c>
      <c r="J3">
        <f>SUMIFS(CALC_ORDERS!$N:$N,CALC_ORDERS!$P:$P,RIGHT(J$1,2),CALC_ORDERS!$I:$I,$A3)</f>
        <v>44.3</v>
      </c>
      <c r="K3">
        <f>SUMIFS(CALC_ORDERS!$N:$N,CALC_ORDERS!$P:$P,RIGHT(K$1,2),CALC_ORDERS!$I:$I,$A3)</f>
        <v>13.799999999999999</v>
      </c>
    </row>
    <row r="4" spans="1:11" x14ac:dyDescent="0.25">
      <c r="A4" t="s">
        <v>481</v>
      </c>
      <c r="B4">
        <f>COUNTIFS(CALC_ORDERS!I:I,TDB_CUSTOMERS!A4)</f>
        <v>4</v>
      </c>
      <c r="C4">
        <f>SUMIFS(CALC_ORDERS!D:D,CALC_ORDERS!I:I,A4)</f>
        <v>46</v>
      </c>
      <c r="D4">
        <f>SUMIFS(CALC_ORDERS!L:L,CALC_ORDERS!I:I,A4)</f>
        <v>41.199999999999996</v>
      </c>
      <c r="E4">
        <f>SUMIFS(CALC_ORDERS!M:M,CALC_ORDERS!I:I,A4)</f>
        <v>0</v>
      </c>
      <c r="F4" s="10">
        <f t="shared" si="0"/>
        <v>0</v>
      </c>
      <c r="G4">
        <f>SUMIFS(CALC_ORDERS!N:N,CALC_ORDERS!I:I,A4)</f>
        <v>41.199999999999996</v>
      </c>
      <c r="H4">
        <f>SUMIFS(CALC_ORDERS!$N:$N,CALC_ORDERS!$P:$P,RIGHT(H$1,2),CALC_ORDERS!$I:$I,$A4)</f>
        <v>16.399999999999999</v>
      </c>
      <c r="I4">
        <f>SUMIFS(CALC_ORDERS!$N:$N,CALC_ORDERS!$P:$P,RIGHT(I$1,2),CALC_ORDERS!$I:$I,$A4)</f>
        <v>15</v>
      </c>
      <c r="J4">
        <f>SUMIFS(CALC_ORDERS!$N:$N,CALC_ORDERS!$P:$P,RIGHT(J$1,2),CALC_ORDERS!$I:$I,$A4)</f>
        <v>9.7999999999999989</v>
      </c>
      <c r="K4">
        <f>SUMIFS(CALC_ORDERS!$N:$N,CALC_ORDERS!$P:$P,RIGHT(K$1,2),CALC_ORDERS!$I:$I,$A4)</f>
        <v>0</v>
      </c>
    </row>
    <row r="5" spans="1:11" x14ac:dyDescent="0.25">
      <c r="A5" t="s">
        <v>482</v>
      </c>
      <c r="B5">
        <f>COUNTIFS(CALC_ORDERS!I:I,TDB_CUSTOMERS!A5)</f>
        <v>6</v>
      </c>
      <c r="C5">
        <f>SUMIFS(CALC_ORDERS!D:D,CALC_ORDERS!I:I,A5)</f>
        <v>72</v>
      </c>
      <c r="D5">
        <f>SUMIFS(CALC_ORDERS!L:L,CALC_ORDERS!I:I,A5)</f>
        <v>85.899999999999991</v>
      </c>
      <c r="E5">
        <f>SUMIFS(CALC_ORDERS!M:M,CALC_ORDERS!I:I,A5)</f>
        <v>0.93599999999999994</v>
      </c>
      <c r="F5" s="10">
        <f t="shared" si="0"/>
        <v>1.0896391152502911E-2</v>
      </c>
      <c r="G5">
        <f>SUMIFS(CALC_ORDERS!N:N,CALC_ORDERS!I:I,A5)</f>
        <v>84.963999999999999</v>
      </c>
      <c r="H5">
        <f>SUMIFS(CALC_ORDERS!$N:$N,CALC_ORDERS!$P:$P,RIGHT(H$1,2),CALC_ORDERS!$I:$I,$A5)</f>
        <v>0</v>
      </c>
      <c r="I5">
        <f>SUMIFS(CALC_ORDERS!$N:$N,CALC_ORDERS!$P:$P,RIGHT(I$1,2),CALC_ORDERS!$I:$I,$A5)</f>
        <v>0</v>
      </c>
      <c r="J5">
        <f>SUMIFS(CALC_ORDERS!$N:$N,CALC_ORDERS!$P:$P,RIGHT(J$1,2),CALC_ORDERS!$I:$I,$A5)</f>
        <v>53.3</v>
      </c>
      <c r="K5">
        <f>SUMIFS(CALC_ORDERS!$N:$N,CALC_ORDERS!$P:$P,RIGHT(K$1,2),CALC_ORDERS!$I:$I,$A5)</f>
        <v>31.664000000000001</v>
      </c>
    </row>
    <row r="6" spans="1:11" x14ac:dyDescent="0.25">
      <c r="A6" t="s">
        <v>483</v>
      </c>
      <c r="B6">
        <f>COUNTIFS(CALC_ORDERS!I:I,TDB_CUSTOMERS!A6)</f>
        <v>4</v>
      </c>
      <c r="C6">
        <f>SUMIFS(CALC_ORDERS!D:D,CALC_ORDERS!I:I,A6)</f>
        <v>19</v>
      </c>
      <c r="D6">
        <f>SUMIFS(CALC_ORDERS!L:L,CALC_ORDERS!I:I,A6)</f>
        <v>21</v>
      </c>
      <c r="E6">
        <f>SUMIFS(CALC_ORDERS!M:M,CALC_ORDERS!I:I,A6)</f>
        <v>0</v>
      </c>
      <c r="F6" s="10">
        <f t="shared" si="0"/>
        <v>0</v>
      </c>
      <c r="G6">
        <f>SUMIFS(CALC_ORDERS!N:N,CALC_ORDERS!I:I,A6)</f>
        <v>21</v>
      </c>
      <c r="H6">
        <f>SUMIFS(CALC_ORDERS!$N:$N,CALC_ORDERS!$P:$P,RIGHT(H$1,2),CALC_ORDERS!$I:$I,$A6)</f>
        <v>14.399999999999999</v>
      </c>
      <c r="I6">
        <f>SUMIFS(CALC_ORDERS!$N:$N,CALC_ORDERS!$P:$P,RIGHT(I$1,2),CALC_ORDERS!$I:$I,$A6)</f>
        <v>0</v>
      </c>
      <c r="J6">
        <f>SUMIFS(CALC_ORDERS!$N:$N,CALC_ORDERS!$P:$P,RIGHT(J$1,2),CALC_ORDERS!$I:$I,$A6)</f>
        <v>6.6000000000000005</v>
      </c>
      <c r="K6">
        <f>SUMIFS(CALC_ORDERS!$N:$N,CALC_ORDERS!$P:$P,RIGHT(K$1,2),CALC_ORDERS!$I:$I,$A6)</f>
        <v>0</v>
      </c>
    </row>
    <row r="7" spans="1:11" x14ac:dyDescent="0.25">
      <c r="A7" t="s">
        <v>484</v>
      </c>
      <c r="B7">
        <f>COUNTIFS(CALC_ORDERS!I:I,TDB_CUSTOMERS!A7)</f>
        <v>5</v>
      </c>
      <c r="C7">
        <f>SUMIFS(CALC_ORDERS!D:D,CALC_ORDERS!I:I,A7)</f>
        <v>51</v>
      </c>
      <c r="D7">
        <f>SUMIFS(CALC_ORDERS!L:L,CALC_ORDERS!I:I,A7)</f>
        <v>60</v>
      </c>
      <c r="E7">
        <f>SUMIFS(CALC_ORDERS!M:M,CALC_ORDERS!I:I,A7)</f>
        <v>0</v>
      </c>
      <c r="F7" s="10">
        <f t="shared" si="0"/>
        <v>0</v>
      </c>
      <c r="G7">
        <f>SUMIFS(CALC_ORDERS!N:N,CALC_ORDERS!I:I,A7)</f>
        <v>60</v>
      </c>
      <c r="H7">
        <f>SUMIFS(CALC_ORDERS!$N:$N,CALC_ORDERS!$P:$P,RIGHT(H$1,2),CALC_ORDERS!$I:$I,$A7)</f>
        <v>0</v>
      </c>
      <c r="I7">
        <f>SUMIFS(CALC_ORDERS!$N:$N,CALC_ORDERS!$P:$P,RIGHT(I$1,2),CALC_ORDERS!$I:$I,$A7)</f>
        <v>0</v>
      </c>
      <c r="J7">
        <f>SUMIFS(CALC_ORDERS!$N:$N,CALC_ORDERS!$P:$P,RIGHT(J$1,2),CALC_ORDERS!$I:$I,$A7)</f>
        <v>59.2</v>
      </c>
      <c r="K7">
        <f>SUMIFS(CALC_ORDERS!$N:$N,CALC_ORDERS!$P:$P,RIGHT(K$1,2),CALC_ORDERS!$I:$I,$A7)</f>
        <v>0.8</v>
      </c>
    </row>
    <row r="8" spans="1:11" x14ac:dyDescent="0.25">
      <c r="A8" t="s">
        <v>485</v>
      </c>
      <c r="B8">
        <f>COUNTIFS(CALC_ORDERS!I:I,TDB_CUSTOMERS!A8)</f>
        <v>10</v>
      </c>
      <c r="C8">
        <f>SUMIFS(CALC_ORDERS!D:D,CALC_ORDERS!I:I,A8)</f>
        <v>86</v>
      </c>
      <c r="D8">
        <f>SUMIFS(CALC_ORDERS!L:L,CALC_ORDERS!I:I,A8)</f>
        <v>95.5</v>
      </c>
      <c r="E8">
        <f>SUMIFS(CALC_ORDERS!M:M,CALC_ORDERS!I:I,A8)</f>
        <v>1.1519999999999999</v>
      </c>
      <c r="F8" s="10">
        <f t="shared" si="0"/>
        <v>1.206282722513089E-2</v>
      </c>
      <c r="G8">
        <f>SUMIFS(CALC_ORDERS!N:N,CALC_ORDERS!I:I,A8)</f>
        <v>94.347999999999999</v>
      </c>
      <c r="H8">
        <f>SUMIFS(CALC_ORDERS!$N:$N,CALC_ORDERS!$P:$P,RIGHT(H$1,2),CALC_ORDERS!$I:$I,$A8)</f>
        <v>1.5</v>
      </c>
      <c r="I8">
        <f>SUMIFS(CALC_ORDERS!$N:$N,CALC_ORDERS!$P:$P,RIGHT(I$1,2),CALC_ORDERS!$I:$I,$A8)</f>
        <v>29</v>
      </c>
      <c r="J8">
        <f>SUMIFS(CALC_ORDERS!$N:$N,CALC_ORDERS!$P:$P,RIGHT(J$1,2),CALC_ORDERS!$I:$I,$A8)</f>
        <v>14</v>
      </c>
      <c r="K8">
        <f>SUMIFS(CALC_ORDERS!$N:$N,CALC_ORDERS!$P:$P,RIGHT(K$1,2),CALC_ORDERS!$I:$I,$A8)</f>
        <v>49.847999999999999</v>
      </c>
    </row>
    <row r="9" spans="1:11" x14ac:dyDescent="0.25">
      <c r="A9" t="s">
        <v>486</v>
      </c>
      <c r="B9">
        <f>COUNTIFS(CALC_ORDERS!I:I,TDB_CUSTOMERS!A9)</f>
        <v>6</v>
      </c>
      <c r="C9">
        <f>SUMIFS(CALC_ORDERS!D:D,CALC_ORDERS!I:I,A9)</f>
        <v>80</v>
      </c>
      <c r="D9">
        <f>SUMIFS(CALC_ORDERS!L:L,CALC_ORDERS!I:I,A9)</f>
        <v>74.5</v>
      </c>
      <c r="E9">
        <f>SUMIFS(CALC_ORDERS!M:M,CALC_ORDERS!I:I,A9)</f>
        <v>0</v>
      </c>
      <c r="F9" s="10">
        <f t="shared" si="0"/>
        <v>0</v>
      </c>
      <c r="G9">
        <f>SUMIFS(CALC_ORDERS!N:N,CALC_ORDERS!I:I,A9)</f>
        <v>74.5</v>
      </c>
      <c r="H9">
        <f>SUMIFS(CALC_ORDERS!$N:$N,CALC_ORDERS!$P:$P,RIGHT(H$1,2),CALC_ORDERS!$I:$I,$A9)</f>
        <v>58.6</v>
      </c>
      <c r="I9">
        <f>SUMIFS(CALC_ORDERS!$N:$N,CALC_ORDERS!$P:$P,RIGHT(I$1,2),CALC_ORDERS!$I:$I,$A9)</f>
        <v>2.4</v>
      </c>
      <c r="J9">
        <f>SUMIFS(CALC_ORDERS!$N:$N,CALC_ORDERS!$P:$P,RIGHT(J$1,2),CALC_ORDERS!$I:$I,$A9)</f>
        <v>0</v>
      </c>
      <c r="K9">
        <f>SUMIFS(CALC_ORDERS!$N:$N,CALC_ORDERS!$P:$P,RIGHT(K$1,2),CALC_ORDERS!$I:$I,$A9)</f>
        <v>13.5</v>
      </c>
    </row>
    <row r="10" spans="1:11" x14ac:dyDescent="0.25">
      <c r="A10" t="s">
        <v>487</v>
      </c>
      <c r="B10">
        <f>COUNTIFS(CALC_ORDERS!I:I,TDB_CUSTOMERS!A10)</f>
        <v>8</v>
      </c>
      <c r="C10">
        <f>SUMIFS(CALC_ORDERS!D:D,CALC_ORDERS!I:I,A10)</f>
        <v>86</v>
      </c>
      <c r="D10">
        <f>SUMIFS(CALC_ORDERS!L:L,CALC_ORDERS!I:I,A10)</f>
        <v>78.599999999999994</v>
      </c>
      <c r="E10">
        <f>SUMIFS(CALC_ORDERS!M:M,CALC_ORDERS!I:I,A10)</f>
        <v>0</v>
      </c>
      <c r="F10" s="10">
        <f t="shared" si="0"/>
        <v>0</v>
      </c>
      <c r="G10">
        <f>SUMIFS(CALC_ORDERS!N:N,CALC_ORDERS!I:I,A10)</f>
        <v>78.599999999999994</v>
      </c>
      <c r="H10">
        <f>SUMIFS(CALC_ORDERS!$N:$N,CALC_ORDERS!$P:$P,RIGHT(H$1,2),CALC_ORDERS!$I:$I,$A10)</f>
        <v>42</v>
      </c>
      <c r="I10">
        <f>SUMIFS(CALC_ORDERS!$N:$N,CALC_ORDERS!$P:$P,RIGHT(I$1,2),CALC_ORDERS!$I:$I,$A10)</f>
        <v>13</v>
      </c>
      <c r="J10">
        <f>SUMIFS(CALC_ORDERS!$N:$N,CALC_ORDERS!$P:$P,RIGHT(J$1,2),CALC_ORDERS!$I:$I,$A10)</f>
        <v>12.8</v>
      </c>
      <c r="K10">
        <f>SUMIFS(CALC_ORDERS!$N:$N,CALC_ORDERS!$P:$P,RIGHT(K$1,2),CALC_ORDERS!$I:$I,$A10)</f>
        <v>10.799999999999999</v>
      </c>
    </row>
    <row r="11" spans="1:11" x14ac:dyDescent="0.25">
      <c r="A11" t="s">
        <v>488</v>
      </c>
      <c r="B11">
        <f>COUNTIFS(CALC_ORDERS!I:I,TDB_CUSTOMERS!A11)</f>
        <v>8</v>
      </c>
      <c r="C11">
        <f>SUMIFS(CALC_ORDERS!D:D,CALC_ORDERS!I:I,A11)</f>
        <v>79</v>
      </c>
      <c r="D11">
        <f>SUMIFS(CALC_ORDERS!L:L,CALC_ORDERS!I:I,A11)</f>
        <v>72.3</v>
      </c>
      <c r="E11">
        <f>SUMIFS(CALC_ORDERS!M:M,CALC_ORDERS!I:I,A11)</f>
        <v>0</v>
      </c>
      <c r="F11" s="10">
        <f t="shared" si="0"/>
        <v>0</v>
      </c>
      <c r="G11">
        <f>SUMIFS(CALC_ORDERS!N:N,CALC_ORDERS!I:I,A11)</f>
        <v>72.3</v>
      </c>
      <c r="H11">
        <f>SUMIFS(CALC_ORDERS!$N:$N,CALC_ORDERS!$P:$P,RIGHT(H$1,2),CALC_ORDERS!$I:$I,$A11)</f>
        <v>15.200000000000001</v>
      </c>
      <c r="I11">
        <f>SUMIFS(CALC_ORDERS!$N:$N,CALC_ORDERS!$P:$P,RIGHT(I$1,2),CALC_ORDERS!$I:$I,$A11)</f>
        <v>0</v>
      </c>
      <c r="J11">
        <f>SUMIFS(CALC_ORDERS!$N:$N,CALC_ORDERS!$P:$P,RIGHT(J$1,2),CALC_ORDERS!$I:$I,$A11)</f>
        <v>12.8</v>
      </c>
      <c r="K11">
        <f>SUMIFS(CALC_ORDERS!$N:$N,CALC_ORDERS!$P:$P,RIGHT(K$1,2),CALC_ORDERS!$I:$I,$A11)</f>
        <v>44.300000000000004</v>
      </c>
    </row>
    <row r="12" spans="1:11" x14ac:dyDescent="0.25">
      <c r="A12" t="s">
        <v>489</v>
      </c>
      <c r="B12">
        <f>COUNTIFS(CALC_ORDERS!I:I,TDB_CUSTOMERS!A12)</f>
        <v>7</v>
      </c>
      <c r="C12">
        <f>SUMIFS(CALC_ORDERS!D:D,CALC_ORDERS!I:I,A12)</f>
        <v>54</v>
      </c>
      <c r="D12">
        <f>SUMIFS(CALC_ORDERS!L:L,CALC_ORDERS!I:I,A12)</f>
        <v>48.199999999999996</v>
      </c>
      <c r="E12">
        <f>SUMIFS(CALC_ORDERS!M:M,CALC_ORDERS!I:I,A12)</f>
        <v>0</v>
      </c>
      <c r="F12" s="10">
        <f t="shared" si="0"/>
        <v>0</v>
      </c>
      <c r="G12">
        <f>SUMIFS(CALC_ORDERS!N:N,CALC_ORDERS!I:I,A12)</f>
        <v>48.199999999999996</v>
      </c>
      <c r="H12">
        <f>SUMIFS(CALC_ORDERS!$N:$N,CALC_ORDERS!$P:$P,RIGHT(H$1,2),CALC_ORDERS!$I:$I,$A12)</f>
        <v>17.600000000000001</v>
      </c>
      <c r="I12">
        <f>SUMIFS(CALC_ORDERS!$N:$N,CALC_ORDERS!$P:$P,RIGHT(I$1,2),CALC_ORDERS!$I:$I,$A12)</f>
        <v>5.7</v>
      </c>
      <c r="J12">
        <f>SUMIFS(CALC_ORDERS!$N:$N,CALC_ORDERS!$P:$P,RIGHT(J$1,2),CALC_ORDERS!$I:$I,$A12)</f>
        <v>3</v>
      </c>
      <c r="K12">
        <f>SUMIFS(CALC_ORDERS!$N:$N,CALC_ORDERS!$P:$P,RIGHT(K$1,2),CALC_ORDERS!$I:$I,$A12)</f>
        <v>21.9</v>
      </c>
    </row>
    <row r="13" spans="1:11" x14ac:dyDescent="0.25">
      <c r="A13" t="s">
        <v>490</v>
      </c>
      <c r="B13">
        <f>COUNTIFS(CALC_ORDERS!I:I,TDB_CUSTOMERS!A13)</f>
        <v>3</v>
      </c>
      <c r="C13">
        <f>SUMIFS(CALC_ORDERS!D:D,CALC_ORDERS!I:I,A13)</f>
        <v>13</v>
      </c>
      <c r="D13">
        <f>SUMIFS(CALC_ORDERS!L:L,CALC_ORDERS!I:I,A13)</f>
        <v>12.4</v>
      </c>
      <c r="E13">
        <f>SUMIFS(CALC_ORDERS!M:M,CALC_ORDERS!I:I,A13)</f>
        <v>0</v>
      </c>
      <c r="F13" s="10">
        <f t="shared" si="0"/>
        <v>0</v>
      </c>
      <c r="G13">
        <f>SUMIFS(CALC_ORDERS!N:N,CALC_ORDERS!I:I,A13)</f>
        <v>12.4</v>
      </c>
      <c r="H13">
        <f>SUMIFS(CALC_ORDERS!$N:$N,CALC_ORDERS!$P:$P,RIGHT(H$1,2),CALC_ORDERS!$I:$I,$A13)</f>
        <v>3.6</v>
      </c>
      <c r="I13">
        <f>SUMIFS(CALC_ORDERS!$N:$N,CALC_ORDERS!$P:$P,RIGHT(I$1,2),CALC_ORDERS!$I:$I,$A13)</f>
        <v>0.8</v>
      </c>
      <c r="J13">
        <f>SUMIFS(CALC_ORDERS!$N:$N,CALC_ORDERS!$P:$P,RIGHT(J$1,2),CALC_ORDERS!$I:$I,$A13)</f>
        <v>8</v>
      </c>
      <c r="K13">
        <f>SUMIFS(CALC_ORDERS!$N:$N,CALC_ORDERS!$P:$P,RIGHT(K$1,2),CALC_ORDERS!$I:$I,$A13)</f>
        <v>0</v>
      </c>
    </row>
    <row r="14" spans="1:11" x14ac:dyDescent="0.25">
      <c r="A14" t="s">
        <v>491</v>
      </c>
      <c r="B14">
        <f>COUNTIFS(CALC_ORDERS!I:I,TDB_CUSTOMERS!A14)</f>
        <v>4</v>
      </c>
      <c r="C14">
        <f>SUMIFS(CALC_ORDERS!D:D,CALC_ORDERS!I:I,A14)</f>
        <v>33</v>
      </c>
      <c r="D14">
        <f>SUMIFS(CALC_ORDERS!L:L,CALC_ORDERS!I:I,A14)</f>
        <v>32.699999999999996</v>
      </c>
      <c r="E14">
        <f>SUMIFS(CALC_ORDERS!M:M,CALC_ORDERS!I:I,A14)</f>
        <v>0</v>
      </c>
      <c r="F14" s="10">
        <f t="shared" si="0"/>
        <v>0</v>
      </c>
      <c r="G14">
        <f>SUMIFS(CALC_ORDERS!N:N,CALC_ORDERS!I:I,A14)</f>
        <v>32.699999999999996</v>
      </c>
      <c r="H14">
        <f>SUMIFS(CALC_ORDERS!$N:$N,CALC_ORDERS!$P:$P,RIGHT(H$1,2),CALC_ORDERS!$I:$I,$A14)</f>
        <v>9.7999999999999989</v>
      </c>
      <c r="I14">
        <f>SUMIFS(CALC_ORDERS!$N:$N,CALC_ORDERS!$P:$P,RIGHT(I$1,2),CALC_ORDERS!$I:$I,$A14)</f>
        <v>22.9</v>
      </c>
      <c r="J14">
        <f>SUMIFS(CALC_ORDERS!$N:$N,CALC_ORDERS!$P:$P,RIGHT(J$1,2),CALC_ORDERS!$I:$I,$A14)</f>
        <v>0</v>
      </c>
      <c r="K14">
        <f>SUMIFS(CALC_ORDERS!$N:$N,CALC_ORDERS!$P:$P,RIGHT(K$1,2),CALC_ORDERS!$I:$I,$A14)</f>
        <v>0</v>
      </c>
    </row>
    <row r="15" spans="1:11" x14ac:dyDescent="0.25">
      <c r="A15" t="s">
        <v>492</v>
      </c>
      <c r="B15">
        <f>COUNTIFS(CALC_ORDERS!I:I,TDB_CUSTOMERS!A15)</f>
        <v>5</v>
      </c>
      <c r="C15">
        <f>SUMIFS(CALC_ORDERS!D:D,CALC_ORDERS!I:I,A15)</f>
        <v>33</v>
      </c>
      <c r="D15">
        <f>SUMIFS(CALC_ORDERS!L:L,CALC_ORDERS!I:I,A15)</f>
        <v>30</v>
      </c>
      <c r="E15">
        <f>SUMIFS(CALC_ORDERS!M:M,CALC_ORDERS!I:I,A15)</f>
        <v>0</v>
      </c>
      <c r="F15" s="10">
        <f t="shared" si="0"/>
        <v>0</v>
      </c>
      <c r="G15">
        <f>SUMIFS(CALC_ORDERS!N:N,CALC_ORDERS!I:I,A15)</f>
        <v>30</v>
      </c>
      <c r="H15">
        <f>SUMIFS(CALC_ORDERS!$N:$N,CALC_ORDERS!$P:$P,RIGHT(H$1,2),CALC_ORDERS!$I:$I,$A15)</f>
        <v>7.2</v>
      </c>
      <c r="I15">
        <f>SUMIFS(CALC_ORDERS!$N:$N,CALC_ORDERS!$P:$P,RIGHT(I$1,2),CALC_ORDERS!$I:$I,$A15)</f>
        <v>0</v>
      </c>
      <c r="J15">
        <f>SUMIFS(CALC_ORDERS!$N:$N,CALC_ORDERS!$P:$P,RIGHT(J$1,2),CALC_ORDERS!$I:$I,$A15)</f>
        <v>1.4</v>
      </c>
      <c r="K15">
        <f>SUMIFS(CALC_ORDERS!$N:$N,CALC_ORDERS!$P:$P,RIGHT(K$1,2),CALC_ORDERS!$I:$I,$A15)</f>
        <v>21.4</v>
      </c>
    </row>
    <row r="16" spans="1:11" x14ac:dyDescent="0.25">
      <c r="A16" t="s">
        <v>493</v>
      </c>
      <c r="B16">
        <f>COUNTIFS(CALC_ORDERS!I:I,TDB_CUSTOMERS!A16)</f>
        <v>2</v>
      </c>
      <c r="C16">
        <f>SUMIFS(CALC_ORDERS!D:D,CALC_ORDERS!I:I,A16)</f>
        <v>33</v>
      </c>
      <c r="D16">
        <f>SUMIFS(CALC_ORDERS!L:L,CALC_ORDERS!I:I,A16)</f>
        <v>31.3</v>
      </c>
      <c r="E16">
        <f>SUMIFS(CALC_ORDERS!M:M,CALC_ORDERS!I:I,A16)</f>
        <v>0</v>
      </c>
      <c r="F16" s="10">
        <f t="shared" si="0"/>
        <v>0</v>
      </c>
      <c r="G16">
        <f>SUMIFS(CALC_ORDERS!N:N,CALC_ORDERS!I:I,A16)</f>
        <v>31.3</v>
      </c>
      <c r="H16">
        <f>SUMIFS(CALC_ORDERS!$N:$N,CALC_ORDERS!$P:$P,RIGHT(H$1,2),CALC_ORDERS!$I:$I,$A16)</f>
        <v>16</v>
      </c>
      <c r="I16">
        <f>SUMIFS(CALC_ORDERS!$N:$N,CALC_ORDERS!$P:$P,RIGHT(I$1,2),CALC_ORDERS!$I:$I,$A16)</f>
        <v>0</v>
      </c>
      <c r="J16">
        <f>SUMIFS(CALC_ORDERS!$N:$N,CALC_ORDERS!$P:$P,RIGHT(J$1,2),CALC_ORDERS!$I:$I,$A16)</f>
        <v>15.3</v>
      </c>
      <c r="K16">
        <f>SUMIFS(CALC_ORDERS!$N:$N,CALC_ORDERS!$P:$P,RIGHT(K$1,2),CALC_ORDERS!$I:$I,$A16)</f>
        <v>0</v>
      </c>
    </row>
    <row r="17" spans="1:11" x14ac:dyDescent="0.25">
      <c r="A17" t="s">
        <v>494</v>
      </c>
      <c r="B17">
        <f>COUNTIFS(CALC_ORDERS!I:I,TDB_CUSTOMERS!A17)</f>
        <v>1</v>
      </c>
      <c r="C17">
        <f>SUMIFS(CALC_ORDERS!D:D,CALC_ORDERS!I:I,A17)</f>
        <v>7</v>
      </c>
      <c r="D17">
        <f>SUMIFS(CALC_ORDERS!L:L,CALC_ORDERS!I:I,A17)</f>
        <v>6.3</v>
      </c>
      <c r="E17">
        <f>SUMIFS(CALC_ORDERS!M:M,CALC_ORDERS!I:I,A17)</f>
        <v>0</v>
      </c>
      <c r="F17" s="10">
        <f t="shared" si="0"/>
        <v>0</v>
      </c>
      <c r="G17">
        <f>SUMIFS(CALC_ORDERS!N:N,CALC_ORDERS!I:I,A17)</f>
        <v>6.3</v>
      </c>
      <c r="H17">
        <f>SUMIFS(CALC_ORDERS!$N:$N,CALC_ORDERS!$P:$P,RIGHT(H$1,2),CALC_ORDERS!$I:$I,$A17)</f>
        <v>0</v>
      </c>
      <c r="I17">
        <f>SUMIFS(CALC_ORDERS!$N:$N,CALC_ORDERS!$P:$P,RIGHT(I$1,2),CALC_ORDERS!$I:$I,$A17)</f>
        <v>0</v>
      </c>
      <c r="J17">
        <f>SUMIFS(CALC_ORDERS!$N:$N,CALC_ORDERS!$P:$P,RIGHT(J$1,2),CALC_ORDERS!$I:$I,$A17)</f>
        <v>0</v>
      </c>
      <c r="K17">
        <f>SUMIFS(CALC_ORDERS!$N:$N,CALC_ORDERS!$P:$P,RIGHT(K$1,2),CALC_ORDERS!$I:$I,$A17)</f>
        <v>6.3</v>
      </c>
    </row>
    <row r="18" spans="1:11" x14ac:dyDescent="0.25">
      <c r="A18" t="s">
        <v>495</v>
      </c>
      <c r="B18">
        <f>COUNTIFS(CALC_ORDERS!I:I,TDB_CUSTOMERS!A18)</f>
        <v>9</v>
      </c>
      <c r="C18">
        <f>SUMIFS(CALC_ORDERS!D:D,CALC_ORDERS!I:I,A18)</f>
        <v>82</v>
      </c>
      <c r="D18">
        <f>SUMIFS(CALC_ORDERS!L:L,CALC_ORDERS!I:I,A18)</f>
        <v>71.7</v>
      </c>
      <c r="E18">
        <f>SUMIFS(CALC_ORDERS!M:M,CALC_ORDERS!I:I,A18)</f>
        <v>0</v>
      </c>
      <c r="F18" s="10">
        <f t="shared" si="0"/>
        <v>0</v>
      </c>
      <c r="G18">
        <f>SUMIFS(CALC_ORDERS!N:N,CALC_ORDERS!I:I,A18)</f>
        <v>71.7</v>
      </c>
      <c r="H18">
        <f>SUMIFS(CALC_ORDERS!$N:$N,CALC_ORDERS!$P:$P,RIGHT(H$1,2),CALC_ORDERS!$I:$I,$A18)</f>
        <v>9.6000000000000014</v>
      </c>
      <c r="I18">
        <f>SUMIFS(CALC_ORDERS!$N:$N,CALC_ORDERS!$P:$P,RIGHT(I$1,2),CALC_ORDERS!$I:$I,$A18)</f>
        <v>14.6</v>
      </c>
      <c r="J18">
        <f>SUMIFS(CALC_ORDERS!$N:$N,CALC_ORDERS!$P:$P,RIGHT(J$1,2),CALC_ORDERS!$I:$I,$A18)</f>
        <v>24.400000000000002</v>
      </c>
      <c r="K18">
        <f>SUMIFS(CALC_ORDERS!$N:$N,CALC_ORDERS!$P:$P,RIGHT(K$1,2),CALC_ORDERS!$I:$I,$A18)</f>
        <v>23.1</v>
      </c>
    </row>
    <row r="19" spans="1:11" x14ac:dyDescent="0.25">
      <c r="A19" t="s">
        <v>496</v>
      </c>
      <c r="B19">
        <f>COUNTIFS(CALC_ORDERS!I:I,TDB_CUSTOMERS!A19)</f>
        <v>6</v>
      </c>
      <c r="C19">
        <f>SUMIFS(CALC_ORDERS!D:D,CALC_ORDERS!I:I,A19)</f>
        <v>78</v>
      </c>
      <c r="D19">
        <f>SUMIFS(CALC_ORDERS!L:L,CALC_ORDERS!I:I,A19)</f>
        <v>73.8</v>
      </c>
      <c r="E19">
        <f>SUMIFS(CALC_ORDERS!M:M,CALC_ORDERS!I:I,A19)</f>
        <v>0</v>
      </c>
      <c r="F19" s="10">
        <f t="shared" si="0"/>
        <v>0</v>
      </c>
      <c r="G19">
        <f>SUMIFS(CALC_ORDERS!N:N,CALC_ORDERS!I:I,A19)</f>
        <v>73.8</v>
      </c>
      <c r="H19">
        <f>SUMIFS(CALC_ORDERS!$N:$N,CALC_ORDERS!$P:$P,RIGHT(H$1,2),CALC_ORDERS!$I:$I,$A19)</f>
        <v>0</v>
      </c>
      <c r="I19">
        <f>SUMIFS(CALC_ORDERS!$N:$N,CALC_ORDERS!$P:$P,RIGHT(I$1,2),CALC_ORDERS!$I:$I,$A19)</f>
        <v>34</v>
      </c>
      <c r="J19">
        <f>SUMIFS(CALC_ORDERS!$N:$N,CALC_ORDERS!$P:$P,RIGHT(J$1,2),CALC_ORDERS!$I:$I,$A19)</f>
        <v>39.799999999999997</v>
      </c>
      <c r="K19">
        <f>SUMIFS(CALC_ORDERS!$N:$N,CALC_ORDERS!$P:$P,RIGHT(K$1,2),CALC_ORDERS!$I:$I,$A19)</f>
        <v>0</v>
      </c>
    </row>
    <row r="20" spans="1:11" x14ac:dyDescent="0.25">
      <c r="A20" t="s">
        <v>497</v>
      </c>
      <c r="B20">
        <f>COUNTIFS(CALC_ORDERS!I:I,TDB_CUSTOMERS!A20)</f>
        <v>4</v>
      </c>
      <c r="C20">
        <f>SUMIFS(CALC_ORDERS!D:D,CALC_ORDERS!I:I,A20)</f>
        <v>33</v>
      </c>
      <c r="D20">
        <f>SUMIFS(CALC_ORDERS!L:L,CALC_ORDERS!I:I,A20)</f>
        <v>31.8</v>
      </c>
      <c r="E20">
        <f>SUMIFS(CALC_ORDERS!M:M,CALC_ORDERS!I:I,A20)</f>
        <v>0</v>
      </c>
      <c r="F20" s="10">
        <f t="shared" si="0"/>
        <v>0</v>
      </c>
      <c r="G20">
        <f>SUMIFS(CALC_ORDERS!N:N,CALC_ORDERS!I:I,A20)</f>
        <v>31.8</v>
      </c>
      <c r="H20">
        <f>SUMIFS(CALC_ORDERS!$N:$N,CALC_ORDERS!$P:$P,RIGHT(H$1,2),CALC_ORDERS!$I:$I,$A20)</f>
        <v>9</v>
      </c>
      <c r="I20">
        <f>SUMIFS(CALC_ORDERS!$N:$N,CALC_ORDERS!$P:$P,RIGHT(I$1,2),CALC_ORDERS!$I:$I,$A20)</f>
        <v>22.8</v>
      </c>
      <c r="J20">
        <f>SUMIFS(CALC_ORDERS!$N:$N,CALC_ORDERS!$P:$P,RIGHT(J$1,2),CALC_ORDERS!$I:$I,$A20)</f>
        <v>0</v>
      </c>
      <c r="K20">
        <f>SUMIFS(CALC_ORDERS!$N:$N,CALC_ORDERS!$P:$P,RIGHT(K$1,2),CALC_ORDERS!$I:$I,$A20)</f>
        <v>0</v>
      </c>
    </row>
    <row r="21" spans="1:11" x14ac:dyDescent="0.25">
      <c r="A21" t="s">
        <v>498</v>
      </c>
      <c r="B21">
        <f>COUNTIFS(CALC_ORDERS!I:I,TDB_CUSTOMERS!A21)</f>
        <v>2</v>
      </c>
      <c r="C21">
        <f>SUMIFS(CALC_ORDERS!D:D,CALC_ORDERS!I:I,A21)</f>
        <v>5</v>
      </c>
      <c r="D21">
        <f>SUMIFS(CALC_ORDERS!L:L,CALC_ORDERS!I:I,A21)</f>
        <v>4.5999999999999996</v>
      </c>
      <c r="E21">
        <f>SUMIFS(CALC_ORDERS!M:M,CALC_ORDERS!I:I,A21)</f>
        <v>0</v>
      </c>
      <c r="F21" s="10">
        <f t="shared" si="0"/>
        <v>0</v>
      </c>
      <c r="G21">
        <f>SUMIFS(CALC_ORDERS!N:N,CALC_ORDERS!I:I,A21)</f>
        <v>4.5999999999999996</v>
      </c>
      <c r="H21">
        <f>SUMIFS(CALC_ORDERS!$N:$N,CALC_ORDERS!$P:$P,RIGHT(H$1,2),CALC_ORDERS!$I:$I,$A21)</f>
        <v>0</v>
      </c>
      <c r="I21">
        <f>SUMIFS(CALC_ORDERS!$N:$N,CALC_ORDERS!$P:$P,RIGHT(I$1,2),CALC_ORDERS!$I:$I,$A21)</f>
        <v>0</v>
      </c>
      <c r="J21">
        <f>SUMIFS(CALC_ORDERS!$N:$N,CALC_ORDERS!$P:$P,RIGHT(J$1,2),CALC_ORDERS!$I:$I,$A21)</f>
        <v>0</v>
      </c>
      <c r="K21">
        <f>SUMIFS(CALC_ORDERS!$N:$N,CALC_ORDERS!$P:$P,RIGHT(K$1,2),CALC_ORDERS!$I:$I,$A21)</f>
        <v>4.5999999999999996</v>
      </c>
    </row>
    <row r="22" spans="1:11" x14ac:dyDescent="0.25">
      <c r="A22" t="s">
        <v>499</v>
      </c>
      <c r="B22">
        <f>COUNTIFS(CALC_ORDERS!I:I,TDB_CUSTOMERS!A22)</f>
        <v>7</v>
      </c>
      <c r="C22">
        <f>SUMIFS(CALC_ORDERS!D:D,CALC_ORDERS!I:I,A22)</f>
        <v>66</v>
      </c>
      <c r="D22">
        <f>SUMIFS(CALC_ORDERS!L:L,CALC_ORDERS!I:I,A22)</f>
        <v>64.5</v>
      </c>
      <c r="E22">
        <f>SUMIFS(CALC_ORDERS!M:M,CALC_ORDERS!I:I,A22)</f>
        <v>0</v>
      </c>
      <c r="F22" s="10">
        <f t="shared" si="0"/>
        <v>0</v>
      </c>
      <c r="G22">
        <f>SUMIFS(CALC_ORDERS!N:N,CALC_ORDERS!I:I,A22)</f>
        <v>64.5</v>
      </c>
      <c r="H22">
        <f>SUMIFS(CALC_ORDERS!$N:$N,CALC_ORDERS!$P:$P,RIGHT(H$1,2),CALC_ORDERS!$I:$I,$A22)</f>
        <v>20.7</v>
      </c>
      <c r="I22">
        <f>SUMIFS(CALC_ORDERS!$N:$N,CALC_ORDERS!$P:$P,RIGHT(I$1,2),CALC_ORDERS!$I:$I,$A22)</f>
        <v>0</v>
      </c>
      <c r="J22">
        <f>SUMIFS(CALC_ORDERS!$N:$N,CALC_ORDERS!$P:$P,RIGHT(J$1,2),CALC_ORDERS!$I:$I,$A22)</f>
        <v>17.600000000000001</v>
      </c>
      <c r="K22">
        <f>SUMIFS(CALC_ORDERS!$N:$N,CALC_ORDERS!$P:$P,RIGHT(K$1,2),CALC_ORDERS!$I:$I,$A22)</f>
        <v>26.2</v>
      </c>
    </row>
    <row r="23" spans="1:11" x14ac:dyDescent="0.25">
      <c r="A23" t="s">
        <v>500</v>
      </c>
      <c r="B23">
        <f>COUNTIFS(CALC_ORDERS!I:I,TDB_CUSTOMERS!A23)</f>
        <v>4</v>
      </c>
      <c r="C23">
        <f>SUMIFS(CALC_ORDERS!D:D,CALC_ORDERS!I:I,A23)</f>
        <v>56</v>
      </c>
      <c r="D23">
        <f>SUMIFS(CALC_ORDERS!L:L,CALC_ORDERS!I:I,A23)</f>
        <v>53.2</v>
      </c>
      <c r="E23">
        <f>SUMIFS(CALC_ORDERS!M:M,CALC_ORDERS!I:I,A23)</f>
        <v>0</v>
      </c>
      <c r="F23" s="10">
        <f t="shared" si="0"/>
        <v>0</v>
      </c>
      <c r="G23">
        <f>SUMIFS(CALC_ORDERS!N:N,CALC_ORDERS!I:I,A23)</f>
        <v>53.2</v>
      </c>
      <c r="H23">
        <f>SUMIFS(CALC_ORDERS!$N:$N,CALC_ORDERS!$P:$P,RIGHT(H$1,2),CALC_ORDERS!$I:$I,$A23)</f>
        <v>35.1</v>
      </c>
      <c r="I23">
        <f>SUMIFS(CALC_ORDERS!$N:$N,CALC_ORDERS!$P:$P,RIGHT(I$1,2),CALC_ORDERS!$I:$I,$A23)</f>
        <v>13.299999999999999</v>
      </c>
      <c r="J23">
        <f>SUMIFS(CALC_ORDERS!$N:$N,CALC_ORDERS!$P:$P,RIGHT(J$1,2),CALC_ORDERS!$I:$I,$A23)</f>
        <v>0</v>
      </c>
      <c r="K23">
        <f>SUMIFS(CALC_ORDERS!$N:$N,CALC_ORDERS!$P:$P,RIGHT(K$1,2),CALC_ORDERS!$I:$I,$A23)</f>
        <v>4.8000000000000007</v>
      </c>
    </row>
    <row r="24" spans="1:11" x14ac:dyDescent="0.25">
      <c r="A24" t="s">
        <v>501</v>
      </c>
      <c r="B24">
        <f>COUNTIFS(CALC_ORDERS!I:I,TDB_CUSTOMERS!A24)</f>
        <v>6</v>
      </c>
      <c r="C24">
        <f>SUMIFS(CALC_ORDERS!D:D,CALC_ORDERS!I:I,A24)</f>
        <v>60</v>
      </c>
      <c r="D24">
        <f>SUMIFS(CALC_ORDERS!L:L,CALC_ORDERS!I:I,A24)</f>
        <v>57.4</v>
      </c>
      <c r="E24">
        <f>SUMIFS(CALC_ORDERS!M:M,CALC_ORDERS!I:I,A24)</f>
        <v>0</v>
      </c>
      <c r="F24" s="10">
        <f t="shared" si="0"/>
        <v>0</v>
      </c>
      <c r="G24">
        <f>SUMIFS(CALC_ORDERS!N:N,CALC_ORDERS!I:I,A24)</f>
        <v>57.4</v>
      </c>
      <c r="H24">
        <f>SUMIFS(CALC_ORDERS!$N:$N,CALC_ORDERS!$P:$P,RIGHT(H$1,2),CALC_ORDERS!$I:$I,$A24)</f>
        <v>0</v>
      </c>
      <c r="I24">
        <f>SUMIFS(CALC_ORDERS!$N:$N,CALC_ORDERS!$P:$P,RIGHT(I$1,2),CALC_ORDERS!$I:$I,$A24)</f>
        <v>18</v>
      </c>
      <c r="J24">
        <f>SUMIFS(CALC_ORDERS!$N:$N,CALC_ORDERS!$P:$P,RIGHT(J$1,2),CALC_ORDERS!$I:$I,$A24)</f>
        <v>26</v>
      </c>
      <c r="K24">
        <f>SUMIFS(CALC_ORDERS!$N:$N,CALC_ORDERS!$P:$P,RIGHT(K$1,2),CALC_ORDERS!$I:$I,$A24)</f>
        <v>13.4</v>
      </c>
    </row>
    <row r="25" spans="1:11" x14ac:dyDescent="0.25">
      <c r="A25" t="s">
        <v>502</v>
      </c>
      <c r="B25">
        <f>COUNTIFS(CALC_ORDERS!I:I,TDB_CUSTOMERS!A25)</f>
        <v>3</v>
      </c>
      <c r="C25">
        <f>SUMIFS(CALC_ORDERS!D:D,CALC_ORDERS!I:I,A25)</f>
        <v>37</v>
      </c>
      <c r="D25">
        <f>SUMIFS(CALC_ORDERS!L:L,CALC_ORDERS!I:I,A25)</f>
        <v>47</v>
      </c>
      <c r="E25">
        <f>SUMIFS(CALC_ORDERS!M:M,CALC_ORDERS!I:I,A25)</f>
        <v>0</v>
      </c>
      <c r="F25" s="10">
        <f t="shared" si="0"/>
        <v>0</v>
      </c>
      <c r="G25">
        <f>SUMIFS(CALC_ORDERS!N:N,CALC_ORDERS!I:I,A25)</f>
        <v>47</v>
      </c>
      <c r="H25">
        <f>SUMIFS(CALC_ORDERS!$N:$N,CALC_ORDERS!$P:$P,RIGHT(H$1,2),CALC_ORDERS!$I:$I,$A25)</f>
        <v>9</v>
      </c>
      <c r="I25">
        <f>SUMIFS(CALC_ORDERS!$N:$N,CALC_ORDERS!$P:$P,RIGHT(I$1,2),CALC_ORDERS!$I:$I,$A25)</f>
        <v>30</v>
      </c>
      <c r="J25">
        <f>SUMIFS(CALC_ORDERS!$N:$N,CALC_ORDERS!$P:$P,RIGHT(J$1,2),CALC_ORDERS!$I:$I,$A25)</f>
        <v>0</v>
      </c>
      <c r="K25">
        <f>SUMIFS(CALC_ORDERS!$N:$N,CALC_ORDERS!$P:$P,RIGHT(K$1,2),CALC_ORDERS!$I:$I,$A25)</f>
        <v>8</v>
      </c>
    </row>
    <row r="26" spans="1:11" x14ac:dyDescent="0.25">
      <c r="A26" t="s">
        <v>503</v>
      </c>
      <c r="B26">
        <f>COUNTIFS(CALC_ORDERS!I:I,TDB_CUSTOMERS!A26)</f>
        <v>2</v>
      </c>
      <c r="C26">
        <f>SUMIFS(CALC_ORDERS!D:D,CALC_ORDERS!I:I,A26)</f>
        <v>21</v>
      </c>
      <c r="D26">
        <f>SUMIFS(CALC_ORDERS!L:L,CALC_ORDERS!I:I,A26)</f>
        <v>21</v>
      </c>
      <c r="E26">
        <f>SUMIFS(CALC_ORDERS!M:M,CALC_ORDERS!I:I,A26)</f>
        <v>0</v>
      </c>
      <c r="F26" s="10">
        <f t="shared" si="0"/>
        <v>0</v>
      </c>
      <c r="G26">
        <f>SUMIFS(CALC_ORDERS!N:N,CALC_ORDERS!I:I,A26)</f>
        <v>21</v>
      </c>
      <c r="H26">
        <f>SUMIFS(CALC_ORDERS!$N:$N,CALC_ORDERS!$P:$P,RIGHT(H$1,2),CALC_ORDERS!$I:$I,$A26)</f>
        <v>1</v>
      </c>
      <c r="I26">
        <f>SUMIFS(CALC_ORDERS!$N:$N,CALC_ORDERS!$P:$P,RIGHT(I$1,2),CALC_ORDERS!$I:$I,$A26)</f>
        <v>0</v>
      </c>
      <c r="J26">
        <f>SUMIFS(CALC_ORDERS!$N:$N,CALC_ORDERS!$P:$P,RIGHT(J$1,2),CALC_ORDERS!$I:$I,$A26)</f>
        <v>0</v>
      </c>
      <c r="K26">
        <f>SUMIFS(CALC_ORDERS!$N:$N,CALC_ORDERS!$P:$P,RIGHT(K$1,2),CALC_ORDERS!$I:$I,$A26)</f>
        <v>20</v>
      </c>
    </row>
    <row r="27" spans="1:11" x14ac:dyDescent="0.25">
      <c r="A27" t="s">
        <v>689</v>
      </c>
      <c r="B27">
        <f>COUNTIFS(CALC_ORDERS!I:I,TDB_CUSTOMERS!A27)</f>
        <v>2</v>
      </c>
      <c r="C27">
        <f>SUMIFS(CALC_ORDERS!D:D,CALC_ORDERS!I:I,A27)</f>
        <v>8</v>
      </c>
      <c r="D27">
        <f>SUMIFS(CALC_ORDERS!L:L,CALC_ORDERS!I:I,A27)</f>
        <v>7.8000000000000007</v>
      </c>
      <c r="E27">
        <f>SUMIFS(CALC_ORDERS!M:M,CALC_ORDERS!I:I,A27)</f>
        <v>0</v>
      </c>
      <c r="F27" s="10">
        <f t="shared" si="0"/>
        <v>0</v>
      </c>
      <c r="G27">
        <f>SUMIFS(CALC_ORDERS!N:N,CALC_ORDERS!I:I,A27)</f>
        <v>7.8000000000000007</v>
      </c>
      <c r="H27">
        <f>SUMIFS(CALC_ORDERS!$N:$N,CALC_ORDERS!$P:$P,RIGHT(H$1,2),CALC_ORDERS!$I:$I,$A27)</f>
        <v>4.8000000000000007</v>
      </c>
      <c r="I27">
        <f>SUMIFS(CALC_ORDERS!$N:$N,CALC_ORDERS!$P:$P,RIGHT(I$1,2),CALC_ORDERS!$I:$I,$A27)</f>
        <v>0</v>
      </c>
      <c r="J27">
        <f>SUMIFS(CALC_ORDERS!$N:$N,CALC_ORDERS!$P:$P,RIGHT(J$1,2),CALC_ORDERS!$I:$I,$A27)</f>
        <v>3</v>
      </c>
      <c r="K27">
        <f>SUMIFS(CALC_ORDERS!$N:$N,CALC_ORDERS!$P:$P,RIGHT(K$1,2),CALC_ORDERS!$I:$I,$A27)</f>
        <v>0</v>
      </c>
    </row>
    <row r="28" spans="1:11" x14ac:dyDescent="0.25">
      <c r="A28" t="s">
        <v>504</v>
      </c>
      <c r="B28">
        <f>COUNTIFS(CALC_ORDERS!I:I,TDB_CUSTOMERS!A28)</f>
        <v>7</v>
      </c>
      <c r="C28">
        <f>SUMIFS(CALC_ORDERS!D:D,CALC_ORDERS!I:I,A28)</f>
        <v>85</v>
      </c>
      <c r="D28">
        <f>SUMIFS(CALC_ORDERS!L:L,CALC_ORDERS!I:I,A28)</f>
        <v>84.100000000000009</v>
      </c>
      <c r="E28">
        <f>SUMIFS(CALC_ORDERS!M:M,CALC_ORDERS!I:I,A28)</f>
        <v>0</v>
      </c>
      <c r="F28" s="10">
        <f t="shared" si="0"/>
        <v>0</v>
      </c>
      <c r="G28">
        <f>SUMIFS(CALC_ORDERS!N:N,CALC_ORDERS!I:I,A28)</f>
        <v>84.100000000000009</v>
      </c>
      <c r="H28">
        <f>SUMIFS(CALC_ORDERS!$N:$N,CALC_ORDERS!$P:$P,RIGHT(H$1,2),CALC_ORDERS!$I:$I,$A28)</f>
        <v>43.500000000000007</v>
      </c>
      <c r="I28">
        <f>SUMIFS(CALC_ORDERS!$N:$N,CALC_ORDERS!$P:$P,RIGHT(I$1,2),CALC_ORDERS!$I:$I,$A28)</f>
        <v>1.6</v>
      </c>
      <c r="J28">
        <f>SUMIFS(CALC_ORDERS!$N:$N,CALC_ORDERS!$P:$P,RIGHT(J$1,2),CALC_ORDERS!$I:$I,$A28)</f>
        <v>0</v>
      </c>
      <c r="K28">
        <f>SUMIFS(CALC_ORDERS!$N:$N,CALC_ORDERS!$P:$P,RIGHT(K$1,2),CALC_ORDERS!$I:$I,$A28)</f>
        <v>39</v>
      </c>
    </row>
    <row r="29" spans="1:11" x14ac:dyDescent="0.25">
      <c r="A29" t="s">
        <v>688</v>
      </c>
      <c r="B29">
        <f>COUNTIFS(CALC_ORDERS!I:I,TDB_CUSTOMERS!A29)</f>
        <v>7</v>
      </c>
      <c r="C29">
        <f>SUMIFS(CALC_ORDERS!D:D,CALC_ORDERS!I:I,A29)</f>
        <v>63</v>
      </c>
      <c r="D29">
        <f>SUMIFS(CALC_ORDERS!L:L,CALC_ORDERS!I:I,A29)</f>
        <v>71.7</v>
      </c>
      <c r="E29">
        <f>SUMIFS(CALC_ORDERS!M:M,CALC_ORDERS!I:I,A29)</f>
        <v>0</v>
      </c>
      <c r="F29" s="10">
        <f t="shared" si="0"/>
        <v>0</v>
      </c>
      <c r="G29">
        <f>SUMIFS(CALC_ORDERS!N:N,CALC_ORDERS!I:I,A29)</f>
        <v>71.7</v>
      </c>
      <c r="H29">
        <f>SUMIFS(CALC_ORDERS!$N:$N,CALC_ORDERS!$P:$P,RIGHT(H$1,2),CALC_ORDERS!$I:$I,$A29)</f>
        <v>3.6</v>
      </c>
      <c r="I29">
        <f>SUMIFS(CALC_ORDERS!$N:$N,CALC_ORDERS!$P:$P,RIGHT(I$1,2),CALC_ORDERS!$I:$I,$A29)</f>
        <v>1</v>
      </c>
      <c r="J29">
        <f>SUMIFS(CALC_ORDERS!$N:$N,CALC_ORDERS!$P:$P,RIGHT(J$1,2),CALC_ORDERS!$I:$I,$A29)</f>
        <v>67.099999999999994</v>
      </c>
      <c r="K29">
        <f>SUMIFS(CALC_ORDERS!$N:$N,CALC_ORDERS!$P:$P,RIGHT(K$1,2),CALC_ORDERS!$I:$I,$A29)</f>
        <v>0</v>
      </c>
    </row>
    <row r="30" spans="1:11" x14ac:dyDescent="0.25">
      <c r="A30" t="s">
        <v>505</v>
      </c>
      <c r="B30">
        <f>COUNTIFS(CALC_ORDERS!I:I,TDB_CUSTOMERS!A30)</f>
        <v>1</v>
      </c>
      <c r="C30">
        <f>SUMIFS(CALC_ORDERS!D:D,CALC_ORDERS!I:I,A30)</f>
        <v>14</v>
      </c>
      <c r="D30">
        <f>SUMIFS(CALC_ORDERS!L:L,CALC_ORDERS!I:I,A30)</f>
        <v>14</v>
      </c>
      <c r="E30">
        <f>SUMIFS(CALC_ORDERS!M:M,CALC_ORDERS!I:I,A30)</f>
        <v>0</v>
      </c>
      <c r="F30" s="10">
        <f t="shared" si="0"/>
        <v>0</v>
      </c>
      <c r="G30">
        <f>SUMIFS(CALC_ORDERS!N:N,CALC_ORDERS!I:I,A30)</f>
        <v>14</v>
      </c>
      <c r="H30">
        <f>SUMIFS(CALC_ORDERS!$N:$N,CALC_ORDERS!$P:$P,RIGHT(H$1,2),CALC_ORDERS!$I:$I,$A30)</f>
        <v>0</v>
      </c>
      <c r="I30">
        <f>SUMIFS(CALC_ORDERS!$N:$N,CALC_ORDERS!$P:$P,RIGHT(I$1,2),CALC_ORDERS!$I:$I,$A30)</f>
        <v>14</v>
      </c>
      <c r="J30">
        <f>SUMIFS(CALC_ORDERS!$N:$N,CALC_ORDERS!$P:$P,RIGHT(J$1,2),CALC_ORDERS!$I:$I,$A30)</f>
        <v>0</v>
      </c>
      <c r="K30">
        <f>SUMIFS(CALC_ORDERS!$N:$N,CALC_ORDERS!$P:$P,RIGHT(K$1,2),CALC_ORDERS!$I:$I,$A30)</f>
        <v>0</v>
      </c>
    </row>
    <row r="31" spans="1:11" x14ac:dyDescent="0.25">
      <c r="A31" t="s">
        <v>506</v>
      </c>
      <c r="B31">
        <f>COUNTIFS(CALC_ORDERS!I:I,TDB_CUSTOMERS!A31)</f>
        <v>3</v>
      </c>
      <c r="C31">
        <f>SUMIFS(CALC_ORDERS!D:D,CALC_ORDERS!I:I,A31)</f>
        <v>23</v>
      </c>
      <c r="D31">
        <f>SUMIFS(CALC_ORDERS!L:L,CALC_ORDERS!I:I,A31)</f>
        <v>19.799999999999997</v>
      </c>
      <c r="E31">
        <f>SUMIFS(CALC_ORDERS!M:M,CALC_ORDERS!I:I,A31)</f>
        <v>0</v>
      </c>
      <c r="F31" s="10">
        <f t="shared" si="0"/>
        <v>0</v>
      </c>
      <c r="G31">
        <f>SUMIFS(CALC_ORDERS!N:N,CALC_ORDERS!I:I,A31)</f>
        <v>19.799999999999997</v>
      </c>
      <c r="H31">
        <f>SUMIFS(CALC_ORDERS!$N:$N,CALC_ORDERS!$P:$P,RIGHT(H$1,2),CALC_ORDERS!$I:$I,$A31)</f>
        <v>0</v>
      </c>
      <c r="I31">
        <f>SUMIFS(CALC_ORDERS!$N:$N,CALC_ORDERS!$P:$P,RIGHT(I$1,2),CALC_ORDERS!$I:$I,$A31)</f>
        <v>4.1999999999999993</v>
      </c>
      <c r="J31">
        <f>SUMIFS(CALC_ORDERS!$N:$N,CALC_ORDERS!$P:$P,RIGHT(J$1,2),CALC_ORDERS!$I:$I,$A31)</f>
        <v>15.6</v>
      </c>
      <c r="K31">
        <f>SUMIFS(CALC_ORDERS!$N:$N,CALC_ORDERS!$P:$P,RIGHT(K$1,2),CALC_ORDERS!$I:$I,$A31)</f>
        <v>0</v>
      </c>
    </row>
    <row r="32" spans="1:11" x14ac:dyDescent="0.25">
      <c r="A32" t="s">
        <v>507</v>
      </c>
      <c r="B32">
        <f>COUNTIFS(CALC_ORDERS!I:I,TDB_CUSTOMERS!A32)</f>
        <v>3</v>
      </c>
      <c r="C32">
        <f>SUMIFS(CALC_ORDERS!D:D,CALC_ORDERS!I:I,A32)</f>
        <v>40</v>
      </c>
      <c r="D32">
        <f>SUMIFS(CALC_ORDERS!L:L,CALC_ORDERS!I:I,A32)</f>
        <v>44.699999999999996</v>
      </c>
      <c r="E32">
        <f>SUMIFS(CALC_ORDERS!M:M,CALC_ORDERS!I:I,A32)</f>
        <v>0</v>
      </c>
      <c r="F32" s="10">
        <f t="shared" si="0"/>
        <v>0</v>
      </c>
      <c r="G32">
        <f>SUMIFS(CALC_ORDERS!N:N,CALC_ORDERS!I:I,A32)</f>
        <v>44.699999999999996</v>
      </c>
      <c r="H32">
        <f>SUMIFS(CALC_ORDERS!$N:$N,CALC_ORDERS!$P:$P,RIGHT(H$1,2),CALC_ORDERS!$I:$I,$A32)</f>
        <v>21.599999999999998</v>
      </c>
      <c r="I32">
        <f>SUMIFS(CALC_ORDERS!$N:$N,CALC_ORDERS!$P:$P,RIGHT(I$1,2),CALC_ORDERS!$I:$I,$A32)</f>
        <v>0</v>
      </c>
      <c r="J32">
        <f>SUMIFS(CALC_ORDERS!$N:$N,CALC_ORDERS!$P:$P,RIGHT(J$1,2),CALC_ORDERS!$I:$I,$A32)</f>
        <v>11</v>
      </c>
      <c r="K32">
        <f>SUMIFS(CALC_ORDERS!$N:$N,CALC_ORDERS!$P:$P,RIGHT(K$1,2),CALC_ORDERS!$I:$I,$A32)</f>
        <v>12.100000000000001</v>
      </c>
    </row>
    <row r="33" spans="1:11" x14ac:dyDescent="0.25">
      <c r="A33" t="s">
        <v>508</v>
      </c>
      <c r="B33">
        <f>COUNTIFS(CALC_ORDERS!I:I,TDB_CUSTOMERS!A33)</f>
        <v>2</v>
      </c>
      <c r="C33">
        <f>SUMIFS(CALC_ORDERS!D:D,CALC_ORDERS!I:I,A33)</f>
        <v>30</v>
      </c>
      <c r="D33">
        <f>SUMIFS(CALC_ORDERS!L:L,CALC_ORDERS!I:I,A33)</f>
        <v>33</v>
      </c>
      <c r="E33">
        <f>SUMIFS(CALC_ORDERS!M:M,CALC_ORDERS!I:I,A33)</f>
        <v>0</v>
      </c>
      <c r="F33" s="10">
        <f t="shared" si="0"/>
        <v>0</v>
      </c>
      <c r="G33">
        <f>SUMIFS(CALC_ORDERS!N:N,CALC_ORDERS!I:I,A33)</f>
        <v>33</v>
      </c>
      <c r="H33">
        <f>SUMIFS(CALC_ORDERS!$N:$N,CALC_ORDERS!$P:$P,RIGHT(H$1,2),CALC_ORDERS!$I:$I,$A33)</f>
        <v>24</v>
      </c>
      <c r="I33">
        <f>SUMIFS(CALC_ORDERS!$N:$N,CALC_ORDERS!$P:$P,RIGHT(I$1,2),CALC_ORDERS!$I:$I,$A33)</f>
        <v>9</v>
      </c>
      <c r="J33">
        <f>SUMIFS(CALC_ORDERS!$N:$N,CALC_ORDERS!$P:$P,RIGHT(J$1,2),CALC_ORDERS!$I:$I,$A33)</f>
        <v>0</v>
      </c>
      <c r="K33">
        <f>SUMIFS(CALC_ORDERS!$N:$N,CALC_ORDERS!$P:$P,RIGHT(K$1,2),CALC_ORDERS!$I:$I,$A33)</f>
        <v>0</v>
      </c>
    </row>
    <row r="34" spans="1:11" x14ac:dyDescent="0.25">
      <c r="A34" t="s">
        <v>509</v>
      </c>
      <c r="B34">
        <f>COUNTIFS(CALC_ORDERS!I:I,TDB_CUSTOMERS!A34)</f>
        <v>2</v>
      </c>
      <c r="C34">
        <f>SUMIFS(CALC_ORDERS!D:D,CALC_ORDERS!I:I,A34)</f>
        <v>26</v>
      </c>
      <c r="D34">
        <f>SUMIFS(CALC_ORDERS!L:L,CALC_ORDERS!I:I,A34)</f>
        <v>20.100000000000001</v>
      </c>
      <c r="E34">
        <f>SUMIFS(CALC_ORDERS!M:M,CALC_ORDERS!I:I,A34)</f>
        <v>0</v>
      </c>
      <c r="F34" s="10">
        <f t="shared" si="0"/>
        <v>0</v>
      </c>
      <c r="G34">
        <f>SUMIFS(CALC_ORDERS!N:N,CALC_ORDERS!I:I,A34)</f>
        <v>20.100000000000001</v>
      </c>
      <c r="H34">
        <f>SUMIFS(CALC_ORDERS!$N:$N,CALC_ORDERS!$P:$P,RIGHT(H$1,2),CALC_ORDERS!$I:$I,$A34)</f>
        <v>0</v>
      </c>
      <c r="I34">
        <f>SUMIFS(CALC_ORDERS!$N:$N,CALC_ORDERS!$P:$P,RIGHT(I$1,2),CALC_ORDERS!$I:$I,$A34)</f>
        <v>4.8999999999999995</v>
      </c>
      <c r="J34">
        <f>SUMIFS(CALC_ORDERS!$N:$N,CALC_ORDERS!$P:$P,RIGHT(J$1,2),CALC_ORDERS!$I:$I,$A34)</f>
        <v>15.200000000000001</v>
      </c>
      <c r="K34">
        <f>SUMIFS(CALC_ORDERS!$N:$N,CALC_ORDERS!$P:$P,RIGHT(K$1,2),CALC_ORDERS!$I:$I,$A34)</f>
        <v>0</v>
      </c>
    </row>
    <row r="35" spans="1:11" x14ac:dyDescent="0.25">
      <c r="A35" t="s">
        <v>510</v>
      </c>
      <c r="B35">
        <f>COUNTIFS(CALC_ORDERS!I:I,TDB_CUSTOMERS!A35)</f>
        <v>8</v>
      </c>
      <c r="C35">
        <f>SUMIFS(CALC_ORDERS!D:D,CALC_ORDERS!I:I,A35)</f>
        <v>75</v>
      </c>
      <c r="D35">
        <f>SUMIFS(CALC_ORDERS!L:L,CALC_ORDERS!I:I,A35)</f>
        <v>82.7</v>
      </c>
      <c r="E35">
        <f>SUMIFS(CALC_ORDERS!M:M,CALC_ORDERS!I:I,A35)</f>
        <v>0</v>
      </c>
      <c r="F35" s="10">
        <f t="shared" si="0"/>
        <v>0</v>
      </c>
      <c r="G35">
        <f>SUMIFS(CALC_ORDERS!N:N,CALC_ORDERS!I:I,A35)</f>
        <v>82.7</v>
      </c>
      <c r="H35">
        <f>SUMIFS(CALC_ORDERS!$N:$N,CALC_ORDERS!$P:$P,RIGHT(H$1,2),CALC_ORDERS!$I:$I,$A35)</f>
        <v>9.1999999999999993</v>
      </c>
      <c r="I35">
        <f>SUMIFS(CALC_ORDERS!$N:$N,CALC_ORDERS!$P:$P,RIGHT(I$1,2),CALC_ORDERS!$I:$I,$A35)</f>
        <v>43.5</v>
      </c>
      <c r="J35">
        <f>SUMIFS(CALC_ORDERS!$N:$N,CALC_ORDERS!$P:$P,RIGHT(J$1,2),CALC_ORDERS!$I:$I,$A35)</f>
        <v>21</v>
      </c>
      <c r="K35">
        <f>SUMIFS(CALC_ORDERS!$N:$N,CALC_ORDERS!$P:$P,RIGHT(K$1,2),CALC_ORDERS!$I:$I,$A35)</f>
        <v>9</v>
      </c>
    </row>
    <row r="36" spans="1:11" x14ac:dyDescent="0.25">
      <c r="A36" t="s">
        <v>511</v>
      </c>
      <c r="B36">
        <f>COUNTIFS(CALC_ORDERS!I:I,TDB_CUSTOMERS!A36)</f>
        <v>2</v>
      </c>
      <c r="C36">
        <f>SUMIFS(CALC_ORDERS!D:D,CALC_ORDERS!I:I,A36)</f>
        <v>22</v>
      </c>
      <c r="D36">
        <f>SUMIFS(CALC_ORDERS!L:L,CALC_ORDERS!I:I,A36)</f>
        <v>22.6</v>
      </c>
      <c r="E36">
        <f>SUMIFS(CALC_ORDERS!M:M,CALC_ORDERS!I:I,A36)</f>
        <v>0</v>
      </c>
      <c r="F36" s="10">
        <f t="shared" si="0"/>
        <v>0</v>
      </c>
      <c r="G36">
        <f>SUMIFS(CALC_ORDERS!N:N,CALC_ORDERS!I:I,A36)</f>
        <v>22.6</v>
      </c>
      <c r="H36">
        <f>SUMIFS(CALC_ORDERS!$N:$N,CALC_ORDERS!$P:$P,RIGHT(H$1,2),CALC_ORDERS!$I:$I,$A36)</f>
        <v>19</v>
      </c>
      <c r="I36">
        <f>SUMIFS(CALC_ORDERS!$N:$N,CALC_ORDERS!$P:$P,RIGHT(I$1,2),CALC_ORDERS!$I:$I,$A36)</f>
        <v>0</v>
      </c>
      <c r="J36">
        <f>SUMIFS(CALC_ORDERS!$N:$N,CALC_ORDERS!$P:$P,RIGHT(J$1,2),CALC_ORDERS!$I:$I,$A36)</f>
        <v>3.5999999999999996</v>
      </c>
      <c r="K36">
        <f>SUMIFS(CALC_ORDERS!$N:$N,CALC_ORDERS!$P:$P,RIGHT(K$1,2),CALC_ORDERS!$I:$I,$A36)</f>
        <v>0</v>
      </c>
    </row>
    <row r="37" spans="1:11" x14ac:dyDescent="0.25">
      <c r="A37" t="s">
        <v>512</v>
      </c>
      <c r="B37">
        <f>COUNTIFS(CALC_ORDERS!I:I,TDB_CUSTOMERS!A37)</f>
        <v>10</v>
      </c>
      <c r="C37">
        <f>SUMIFS(CALC_ORDERS!D:D,CALC_ORDERS!I:I,A37)</f>
        <v>98</v>
      </c>
      <c r="D37">
        <f>SUMIFS(CALC_ORDERS!L:L,CALC_ORDERS!I:I,A37)</f>
        <v>89.7</v>
      </c>
      <c r="E37">
        <f>SUMIFS(CALC_ORDERS!M:M,CALC_ORDERS!I:I,A37)</f>
        <v>0.79200000000000004</v>
      </c>
      <c r="F37" s="10">
        <f t="shared" si="0"/>
        <v>8.8294314381270906E-3</v>
      </c>
      <c r="G37">
        <f>SUMIFS(CALC_ORDERS!N:N,CALC_ORDERS!I:I,A37)</f>
        <v>88.908000000000015</v>
      </c>
      <c r="H37">
        <f>SUMIFS(CALC_ORDERS!$N:$N,CALC_ORDERS!$P:$P,RIGHT(H$1,2),CALC_ORDERS!$I:$I,$A37)</f>
        <v>0</v>
      </c>
      <c r="I37">
        <f>SUMIFS(CALC_ORDERS!$N:$N,CALC_ORDERS!$P:$P,RIGHT(I$1,2),CALC_ORDERS!$I:$I,$A37)</f>
        <v>17.008000000000003</v>
      </c>
      <c r="J37">
        <f>SUMIFS(CALC_ORDERS!$N:$N,CALC_ORDERS!$P:$P,RIGHT(J$1,2),CALC_ORDERS!$I:$I,$A37)</f>
        <v>25.3</v>
      </c>
      <c r="K37">
        <f>SUMIFS(CALC_ORDERS!$N:$N,CALC_ORDERS!$P:$P,RIGHT(K$1,2),CALC_ORDERS!$I:$I,$A37)</f>
        <v>46.599999999999994</v>
      </c>
    </row>
    <row r="38" spans="1:11" x14ac:dyDescent="0.25">
      <c r="A38" t="s">
        <v>513</v>
      </c>
      <c r="B38">
        <f>COUNTIFS(CALC_ORDERS!I:I,TDB_CUSTOMERS!A38)</f>
        <v>4</v>
      </c>
      <c r="C38">
        <f>SUMIFS(CALC_ORDERS!D:D,CALC_ORDERS!I:I,A38)</f>
        <v>37</v>
      </c>
      <c r="D38">
        <f>SUMIFS(CALC_ORDERS!L:L,CALC_ORDERS!I:I,A38)</f>
        <v>43.300000000000004</v>
      </c>
      <c r="E38">
        <f>SUMIFS(CALC_ORDERS!M:M,CALC_ORDERS!I:I,A38)</f>
        <v>0</v>
      </c>
      <c r="F38" s="10">
        <f t="shared" si="0"/>
        <v>0</v>
      </c>
      <c r="G38">
        <f>SUMIFS(CALC_ORDERS!N:N,CALC_ORDERS!I:I,A38)</f>
        <v>43.300000000000004</v>
      </c>
      <c r="H38">
        <f>SUMIFS(CALC_ORDERS!$N:$N,CALC_ORDERS!$P:$P,RIGHT(H$1,2),CALC_ORDERS!$I:$I,$A38)</f>
        <v>0</v>
      </c>
      <c r="I38">
        <f>SUMIFS(CALC_ORDERS!$N:$N,CALC_ORDERS!$P:$P,RIGHT(I$1,2),CALC_ORDERS!$I:$I,$A38)</f>
        <v>7.5</v>
      </c>
      <c r="J38">
        <f>SUMIFS(CALC_ORDERS!$N:$N,CALC_ORDERS!$P:$P,RIGHT(J$1,2),CALC_ORDERS!$I:$I,$A38)</f>
        <v>34.200000000000003</v>
      </c>
      <c r="K38">
        <f>SUMIFS(CALC_ORDERS!$N:$N,CALC_ORDERS!$P:$P,RIGHT(K$1,2),CALC_ORDERS!$I:$I,$A38)</f>
        <v>1.6</v>
      </c>
    </row>
    <row r="39" spans="1:11" x14ac:dyDescent="0.25">
      <c r="A39" t="s">
        <v>514</v>
      </c>
      <c r="B39">
        <f>COUNTIFS(CALC_ORDERS!I:I,TDB_CUSTOMERS!A39)</f>
        <v>7</v>
      </c>
      <c r="C39">
        <f>SUMIFS(CALC_ORDERS!D:D,CALC_ORDERS!I:I,A39)</f>
        <v>67</v>
      </c>
      <c r="D39">
        <f>SUMIFS(CALC_ORDERS!L:L,CALC_ORDERS!I:I,A39)</f>
        <v>68.5</v>
      </c>
      <c r="E39">
        <f>SUMIFS(CALC_ORDERS!M:M,CALC_ORDERS!I:I,A39)</f>
        <v>1.3679999999999999</v>
      </c>
      <c r="F39" s="10">
        <f t="shared" si="0"/>
        <v>1.9970802919708028E-2</v>
      </c>
      <c r="G39">
        <f>SUMIFS(CALC_ORDERS!N:N,CALC_ORDERS!I:I,A39)</f>
        <v>67.132000000000005</v>
      </c>
      <c r="H39">
        <f>SUMIFS(CALC_ORDERS!$N:$N,CALC_ORDERS!$P:$P,RIGHT(H$1,2),CALC_ORDERS!$I:$I,$A39)</f>
        <v>4</v>
      </c>
      <c r="I39">
        <f>SUMIFS(CALC_ORDERS!$N:$N,CALC_ORDERS!$P:$P,RIGHT(I$1,2),CALC_ORDERS!$I:$I,$A39)</f>
        <v>7.7000000000000011</v>
      </c>
      <c r="J39">
        <f>SUMIFS(CALC_ORDERS!$N:$N,CALC_ORDERS!$P:$P,RIGHT(J$1,2),CALC_ORDERS!$I:$I,$A39)</f>
        <v>18</v>
      </c>
      <c r="K39">
        <f>SUMIFS(CALC_ORDERS!$N:$N,CALC_ORDERS!$P:$P,RIGHT(K$1,2),CALC_ORDERS!$I:$I,$A39)</f>
        <v>37.432000000000002</v>
      </c>
    </row>
    <row r="40" spans="1:11" x14ac:dyDescent="0.25">
      <c r="A40" t="s">
        <v>515</v>
      </c>
      <c r="B40">
        <f>COUNTIFS(CALC_ORDERS!I:I,TDB_CUSTOMERS!A40)</f>
        <v>2</v>
      </c>
      <c r="C40">
        <f>SUMIFS(CALC_ORDERS!D:D,CALC_ORDERS!I:I,A40)</f>
        <v>32</v>
      </c>
      <c r="D40">
        <f>SUMIFS(CALC_ORDERS!L:L,CALC_ORDERS!I:I,A40)</f>
        <v>31</v>
      </c>
      <c r="E40">
        <f>SUMIFS(CALC_ORDERS!M:M,CALC_ORDERS!I:I,A40)</f>
        <v>0</v>
      </c>
      <c r="F40" s="10">
        <f t="shared" si="0"/>
        <v>0</v>
      </c>
      <c r="G40">
        <f>SUMIFS(CALC_ORDERS!N:N,CALC_ORDERS!I:I,A40)</f>
        <v>31</v>
      </c>
      <c r="H40">
        <f>SUMIFS(CALC_ORDERS!$N:$N,CALC_ORDERS!$P:$P,RIGHT(H$1,2),CALC_ORDERS!$I:$I,$A40)</f>
        <v>11.200000000000001</v>
      </c>
      <c r="I40">
        <f>SUMIFS(CALC_ORDERS!$N:$N,CALC_ORDERS!$P:$P,RIGHT(I$1,2),CALC_ORDERS!$I:$I,$A40)</f>
        <v>0</v>
      </c>
      <c r="J40">
        <f>SUMIFS(CALC_ORDERS!$N:$N,CALC_ORDERS!$P:$P,RIGHT(J$1,2),CALC_ORDERS!$I:$I,$A40)</f>
        <v>0</v>
      </c>
      <c r="K40">
        <f>SUMIFS(CALC_ORDERS!$N:$N,CALC_ORDERS!$P:$P,RIGHT(K$1,2),CALC_ORDERS!$I:$I,$A40)</f>
        <v>19.8</v>
      </c>
    </row>
    <row r="41" spans="1:11" x14ac:dyDescent="0.25">
      <c r="A41" t="s">
        <v>516</v>
      </c>
      <c r="B41">
        <f>COUNTIFS(CALC_ORDERS!I:I,TDB_CUSTOMERS!A41)</f>
        <v>6</v>
      </c>
      <c r="C41">
        <f>SUMIFS(CALC_ORDERS!D:D,CALC_ORDERS!I:I,A41)</f>
        <v>82</v>
      </c>
      <c r="D41">
        <f>SUMIFS(CALC_ORDERS!L:L,CALC_ORDERS!I:I,A41)</f>
        <v>92.3</v>
      </c>
      <c r="E41">
        <f>SUMIFS(CALC_ORDERS!M:M,CALC_ORDERS!I:I,A41)</f>
        <v>1.716</v>
      </c>
      <c r="F41" s="10">
        <f t="shared" si="0"/>
        <v>1.8591549295774647E-2</v>
      </c>
      <c r="G41">
        <f>SUMIFS(CALC_ORDERS!N:N,CALC_ORDERS!I:I,A41)</f>
        <v>90.583999999999989</v>
      </c>
      <c r="H41">
        <f>SUMIFS(CALC_ORDERS!$N:$N,CALC_ORDERS!$P:$P,RIGHT(H$1,2),CALC_ORDERS!$I:$I,$A41)</f>
        <v>21.384</v>
      </c>
      <c r="I41">
        <f>SUMIFS(CALC_ORDERS!$N:$N,CALC_ORDERS!$P:$P,RIGHT(I$1,2),CALC_ORDERS!$I:$I,$A41)</f>
        <v>46.4</v>
      </c>
      <c r="J41">
        <f>SUMIFS(CALC_ORDERS!$N:$N,CALC_ORDERS!$P:$P,RIGHT(J$1,2),CALC_ORDERS!$I:$I,$A41)</f>
        <v>22.8</v>
      </c>
      <c r="K41">
        <f>SUMIFS(CALC_ORDERS!$N:$N,CALC_ORDERS!$P:$P,RIGHT(K$1,2),CALC_ORDERS!$I:$I,$A41)</f>
        <v>0</v>
      </c>
    </row>
    <row r="42" spans="1:11" x14ac:dyDescent="0.25">
      <c r="A42" t="s">
        <v>517</v>
      </c>
      <c r="B42">
        <f>COUNTIFS(CALC_ORDERS!I:I,TDB_CUSTOMERS!A42)</f>
        <v>10</v>
      </c>
      <c r="C42">
        <f>SUMIFS(CALC_ORDERS!D:D,CALC_ORDERS!I:I,A42)</f>
        <v>147</v>
      </c>
      <c r="D42">
        <f>SUMIFS(CALC_ORDERS!L:L,CALC_ORDERS!I:I,A42)</f>
        <v>140.10000000000002</v>
      </c>
      <c r="E42">
        <f>SUMIFS(CALC_ORDERS!M:M,CALC_ORDERS!I:I,A42)</f>
        <v>0</v>
      </c>
      <c r="F42" s="10">
        <f t="shared" si="0"/>
        <v>0</v>
      </c>
      <c r="G42">
        <f>SUMIFS(CALC_ORDERS!N:N,CALC_ORDERS!I:I,A42)</f>
        <v>140.10000000000002</v>
      </c>
      <c r="H42">
        <f>SUMIFS(CALC_ORDERS!$N:$N,CALC_ORDERS!$P:$P,RIGHT(H$1,2),CALC_ORDERS!$I:$I,$A42)</f>
        <v>23</v>
      </c>
      <c r="I42">
        <f>SUMIFS(CALC_ORDERS!$N:$N,CALC_ORDERS!$P:$P,RIGHT(I$1,2),CALC_ORDERS!$I:$I,$A42)</f>
        <v>59.9</v>
      </c>
      <c r="J42">
        <f>SUMIFS(CALC_ORDERS!$N:$N,CALC_ORDERS!$P:$P,RIGHT(J$1,2),CALC_ORDERS!$I:$I,$A42)</f>
        <v>41.2</v>
      </c>
      <c r="K42">
        <f>SUMIFS(CALC_ORDERS!$N:$N,CALC_ORDERS!$P:$P,RIGHT(K$1,2),CALC_ORDERS!$I:$I,$A42)</f>
        <v>16</v>
      </c>
    </row>
    <row r="43" spans="1:11" x14ac:dyDescent="0.25">
      <c r="A43" t="s">
        <v>518</v>
      </c>
      <c r="B43">
        <f>COUNTIFS(CALC_ORDERS!I:I,TDB_CUSTOMERS!A43)</f>
        <v>10</v>
      </c>
      <c r="C43">
        <f>SUMIFS(CALC_ORDERS!D:D,CALC_ORDERS!I:I,A43)</f>
        <v>111</v>
      </c>
      <c r="D43">
        <f>SUMIFS(CALC_ORDERS!L:L,CALC_ORDERS!I:I,A43)</f>
        <v>105.6</v>
      </c>
      <c r="E43">
        <f>SUMIFS(CALC_ORDERS!M:M,CALC_ORDERS!I:I,A43)</f>
        <v>0.26400000000000001</v>
      </c>
      <c r="F43" s="10">
        <f t="shared" si="0"/>
        <v>2.5000000000000001E-3</v>
      </c>
      <c r="G43">
        <f>SUMIFS(CALC_ORDERS!N:N,CALC_ORDERS!I:I,A43)</f>
        <v>105.336</v>
      </c>
      <c r="H43">
        <f>SUMIFS(CALC_ORDERS!$N:$N,CALC_ORDERS!$P:$P,RIGHT(H$1,2),CALC_ORDERS!$I:$I,$A43)</f>
        <v>37.936</v>
      </c>
      <c r="I43">
        <f>SUMIFS(CALC_ORDERS!$N:$N,CALC_ORDERS!$P:$P,RIGHT(I$1,2),CALC_ORDERS!$I:$I,$A43)</f>
        <v>20.399999999999999</v>
      </c>
      <c r="J43">
        <f>SUMIFS(CALC_ORDERS!$N:$N,CALC_ORDERS!$P:$P,RIGHT(J$1,2),CALC_ORDERS!$I:$I,$A43)</f>
        <v>19</v>
      </c>
      <c r="K43">
        <f>SUMIFS(CALC_ORDERS!$N:$N,CALC_ORDERS!$P:$P,RIGHT(K$1,2),CALC_ORDERS!$I:$I,$A43)</f>
        <v>28</v>
      </c>
    </row>
    <row r="44" spans="1:11" x14ac:dyDescent="0.25">
      <c r="A44" t="s">
        <v>519</v>
      </c>
      <c r="B44">
        <f>COUNTIFS(CALC_ORDERS!I:I,TDB_CUSTOMERS!A44)</f>
        <v>4</v>
      </c>
      <c r="C44">
        <f>SUMIFS(CALC_ORDERS!D:D,CALC_ORDERS!I:I,A44)</f>
        <v>45</v>
      </c>
      <c r="D44">
        <f>SUMIFS(CALC_ORDERS!L:L,CALC_ORDERS!I:I,A44)</f>
        <v>58.3</v>
      </c>
      <c r="E44">
        <f>SUMIFS(CALC_ORDERS!M:M,CALC_ORDERS!I:I,A44)</f>
        <v>0</v>
      </c>
      <c r="F44" s="10">
        <f t="shared" si="0"/>
        <v>0</v>
      </c>
      <c r="G44">
        <f>SUMIFS(CALC_ORDERS!N:N,CALC_ORDERS!I:I,A44)</f>
        <v>58.3</v>
      </c>
      <c r="H44">
        <f>SUMIFS(CALC_ORDERS!$N:$N,CALC_ORDERS!$P:$P,RIGHT(H$1,2),CALC_ORDERS!$I:$I,$A44)</f>
        <v>0</v>
      </c>
      <c r="I44">
        <f>SUMIFS(CALC_ORDERS!$N:$N,CALC_ORDERS!$P:$P,RIGHT(I$1,2),CALC_ORDERS!$I:$I,$A44)</f>
        <v>58.3</v>
      </c>
      <c r="J44">
        <f>SUMIFS(CALC_ORDERS!$N:$N,CALC_ORDERS!$P:$P,RIGHT(J$1,2),CALC_ORDERS!$I:$I,$A44)</f>
        <v>0</v>
      </c>
      <c r="K44">
        <f>SUMIFS(CALC_ORDERS!$N:$N,CALC_ORDERS!$P:$P,RIGHT(K$1,2),CALC_ORDERS!$I:$I,$A44)</f>
        <v>0</v>
      </c>
    </row>
    <row r="45" spans="1:11" x14ac:dyDescent="0.25">
      <c r="A45" t="s">
        <v>520</v>
      </c>
      <c r="B45">
        <f>COUNTIFS(CALC_ORDERS!I:I,TDB_CUSTOMERS!A45)</f>
        <v>6</v>
      </c>
      <c r="C45">
        <f>SUMIFS(CALC_ORDERS!D:D,CALC_ORDERS!I:I,A45)</f>
        <v>72</v>
      </c>
      <c r="D45">
        <f>SUMIFS(CALC_ORDERS!L:L,CALC_ORDERS!I:I,A45)</f>
        <v>64.800000000000011</v>
      </c>
      <c r="E45">
        <f>SUMIFS(CALC_ORDERS!M:M,CALC_ORDERS!I:I,A45)</f>
        <v>0</v>
      </c>
      <c r="F45" s="10">
        <f t="shared" si="0"/>
        <v>0</v>
      </c>
      <c r="G45">
        <f>SUMIFS(CALC_ORDERS!N:N,CALC_ORDERS!I:I,A45)</f>
        <v>64.800000000000011</v>
      </c>
      <c r="H45">
        <f>SUMIFS(CALC_ORDERS!$N:$N,CALC_ORDERS!$P:$P,RIGHT(H$1,2),CALC_ORDERS!$I:$I,$A45)</f>
        <v>0</v>
      </c>
      <c r="I45">
        <f>SUMIFS(CALC_ORDERS!$N:$N,CALC_ORDERS!$P:$P,RIGHT(I$1,2),CALC_ORDERS!$I:$I,$A45)</f>
        <v>38</v>
      </c>
      <c r="J45">
        <f>SUMIFS(CALC_ORDERS!$N:$N,CALC_ORDERS!$P:$P,RIGHT(J$1,2),CALC_ORDERS!$I:$I,$A45)</f>
        <v>22.4</v>
      </c>
      <c r="K45">
        <f>SUMIFS(CALC_ORDERS!$N:$N,CALC_ORDERS!$P:$P,RIGHT(K$1,2),CALC_ORDERS!$I:$I,$A45)</f>
        <v>4.4000000000000004</v>
      </c>
    </row>
    <row r="46" spans="1:11" x14ac:dyDescent="0.25">
      <c r="A46" t="s">
        <v>521</v>
      </c>
      <c r="B46">
        <f>COUNTIFS(CALC_ORDERS!I:I,TDB_CUSTOMERS!A46)</f>
        <v>7</v>
      </c>
      <c r="C46">
        <f>SUMIFS(CALC_ORDERS!D:D,CALC_ORDERS!I:I,A46)</f>
        <v>76</v>
      </c>
      <c r="D46">
        <f>SUMIFS(CALC_ORDERS!L:L,CALC_ORDERS!I:I,A46)</f>
        <v>72.2</v>
      </c>
      <c r="E46">
        <f>SUMIFS(CALC_ORDERS!M:M,CALC_ORDERS!I:I,A46)</f>
        <v>0</v>
      </c>
      <c r="F46" s="10">
        <f t="shared" si="0"/>
        <v>0</v>
      </c>
      <c r="G46">
        <f>SUMIFS(CALC_ORDERS!N:N,CALC_ORDERS!I:I,A46)</f>
        <v>72.2</v>
      </c>
      <c r="H46">
        <f>SUMIFS(CALC_ORDERS!$N:$N,CALC_ORDERS!$P:$P,RIGHT(H$1,2),CALC_ORDERS!$I:$I,$A46)</f>
        <v>9.6000000000000014</v>
      </c>
      <c r="I46">
        <f>SUMIFS(CALC_ORDERS!$N:$N,CALC_ORDERS!$P:$P,RIGHT(I$1,2),CALC_ORDERS!$I:$I,$A46)</f>
        <v>33.800000000000004</v>
      </c>
      <c r="J46">
        <f>SUMIFS(CALC_ORDERS!$N:$N,CALC_ORDERS!$P:$P,RIGHT(J$1,2),CALC_ORDERS!$I:$I,$A46)</f>
        <v>24</v>
      </c>
      <c r="K46">
        <f>SUMIFS(CALC_ORDERS!$N:$N,CALC_ORDERS!$P:$P,RIGHT(K$1,2),CALC_ORDERS!$I:$I,$A46)</f>
        <v>4.8000000000000007</v>
      </c>
    </row>
    <row r="47" spans="1:11" x14ac:dyDescent="0.25">
      <c r="A47" t="s">
        <v>522</v>
      </c>
      <c r="B47">
        <f>COUNTIFS(CALC_ORDERS!I:I,TDB_CUSTOMERS!A47)</f>
        <v>1</v>
      </c>
      <c r="C47">
        <f>SUMIFS(CALC_ORDERS!D:D,CALC_ORDERS!I:I,A47)</f>
        <v>19</v>
      </c>
      <c r="D47">
        <f>SUMIFS(CALC_ORDERS!L:L,CALC_ORDERS!I:I,A47)</f>
        <v>17.100000000000001</v>
      </c>
      <c r="E47">
        <f>SUMIFS(CALC_ORDERS!M:M,CALC_ORDERS!I:I,A47)</f>
        <v>0</v>
      </c>
      <c r="F47" s="10">
        <f t="shared" si="0"/>
        <v>0</v>
      </c>
      <c r="G47">
        <f>SUMIFS(CALC_ORDERS!N:N,CALC_ORDERS!I:I,A47)</f>
        <v>17.100000000000001</v>
      </c>
      <c r="H47">
        <f>SUMIFS(CALC_ORDERS!$N:$N,CALC_ORDERS!$P:$P,RIGHT(H$1,2),CALC_ORDERS!$I:$I,$A47)</f>
        <v>17.100000000000001</v>
      </c>
      <c r="I47">
        <f>SUMIFS(CALC_ORDERS!$N:$N,CALC_ORDERS!$P:$P,RIGHT(I$1,2),CALC_ORDERS!$I:$I,$A47)</f>
        <v>0</v>
      </c>
      <c r="J47">
        <f>SUMIFS(CALC_ORDERS!$N:$N,CALC_ORDERS!$P:$P,RIGHT(J$1,2),CALC_ORDERS!$I:$I,$A47)</f>
        <v>0</v>
      </c>
      <c r="K47">
        <f>SUMIFS(CALC_ORDERS!$N:$N,CALC_ORDERS!$P:$P,RIGHT(K$1,2),CALC_ORDERS!$I:$I,$A47)</f>
        <v>0</v>
      </c>
    </row>
    <row r="48" spans="1:11" x14ac:dyDescent="0.25">
      <c r="A48" t="s">
        <v>523</v>
      </c>
      <c r="B48">
        <f>COUNTIFS(CALC_ORDERS!I:I,TDB_CUSTOMERS!A48)</f>
        <v>5</v>
      </c>
      <c r="C48">
        <f>SUMIFS(CALC_ORDERS!D:D,CALC_ORDERS!I:I,A48)</f>
        <v>68</v>
      </c>
      <c r="D48">
        <f>SUMIFS(CALC_ORDERS!L:L,CALC_ORDERS!I:I,A48)</f>
        <v>75.600000000000009</v>
      </c>
      <c r="E48">
        <f>SUMIFS(CALC_ORDERS!M:M,CALC_ORDERS!I:I,A48)</f>
        <v>0</v>
      </c>
      <c r="F48" s="10">
        <f t="shared" si="0"/>
        <v>0</v>
      </c>
      <c r="G48">
        <f>SUMIFS(CALC_ORDERS!N:N,CALC_ORDERS!I:I,A48)</f>
        <v>75.600000000000009</v>
      </c>
      <c r="H48">
        <f>SUMIFS(CALC_ORDERS!$N:$N,CALC_ORDERS!$P:$P,RIGHT(H$1,2),CALC_ORDERS!$I:$I,$A48)</f>
        <v>44.900000000000006</v>
      </c>
      <c r="I48">
        <f>SUMIFS(CALC_ORDERS!$N:$N,CALC_ORDERS!$P:$P,RIGHT(I$1,2),CALC_ORDERS!$I:$I,$A48)</f>
        <v>19.5</v>
      </c>
      <c r="J48">
        <f>SUMIFS(CALC_ORDERS!$N:$N,CALC_ORDERS!$P:$P,RIGHT(J$1,2),CALC_ORDERS!$I:$I,$A48)</f>
        <v>0</v>
      </c>
      <c r="K48">
        <f>SUMIFS(CALC_ORDERS!$N:$N,CALC_ORDERS!$P:$P,RIGHT(K$1,2),CALC_ORDERS!$I:$I,$A48)</f>
        <v>11.2</v>
      </c>
    </row>
    <row r="49" spans="1:11" x14ac:dyDescent="0.25">
      <c r="A49" t="s">
        <v>524</v>
      </c>
      <c r="B49">
        <f>COUNTIFS(CALC_ORDERS!I:I,TDB_CUSTOMERS!A49)</f>
        <v>9</v>
      </c>
      <c r="C49">
        <f>SUMIFS(CALC_ORDERS!D:D,CALC_ORDERS!I:I,A49)</f>
        <v>96</v>
      </c>
      <c r="D49">
        <f>SUMIFS(CALC_ORDERS!L:L,CALC_ORDERS!I:I,A49)</f>
        <v>94.4</v>
      </c>
      <c r="E49">
        <f>SUMIFS(CALC_ORDERS!M:M,CALC_ORDERS!I:I,A49)</f>
        <v>0</v>
      </c>
      <c r="F49" s="10">
        <f t="shared" si="0"/>
        <v>0</v>
      </c>
      <c r="G49">
        <f>SUMIFS(CALC_ORDERS!N:N,CALC_ORDERS!I:I,A49)</f>
        <v>94.4</v>
      </c>
      <c r="H49">
        <f>SUMIFS(CALC_ORDERS!$N:$N,CALC_ORDERS!$P:$P,RIGHT(H$1,2),CALC_ORDERS!$I:$I,$A49)</f>
        <v>0</v>
      </c>
      <c r="I49">
        <f>SUMIFS(CALC_ORDERS!$N:$N,CALC_ORDERS!$P:$P,RIGHT(I$1,2),CALC_ORDERS!$I:$I,$A49)</f>
        <v>59.300000000000004</v>
      </c>
      <c r="J49">
        <f>SUMIFS(CALC_ORDERS!$N:$N,CALC_ORDERS!$P:$P,RIGHT(J$1,2),CALC_ORDERS!$I:$I,$A49)</f>
        <v>22.8</v>
      </c>
      <c r="K49">
        <f>SUMIFS(CALC_ORDERS!$N:$N,CALC_ORDERS!$P:$P,RIGHT(K$1,2),CALC_ORDERS!$I:$I,$A49)</f>
        <v>12.3</v>
      </c>
    </row>
    <row r="50" spans="1:11" x14ac:dyDescent="0.25">
      <c r="A50" t="s">
        <v>525</v>
      </c>
      <c r="B50">
        <f>COUNTIFS(CALC_ORDERS!I:I,TDB_CUSTOMERS!A50)</f>
        <v>4</v>
      </c>
      <c r="C50">
        <f>SUMIFS(CALC_ORDERS!D:D,CALC_ORDERS!I:I,A50)</f>
        <v>47</v>
      </c>
      <c r="D50">
        <f>SUMIFS(CALC_ORDERS!L:L,CALC_ORDERS!I:I,A50)</f>
        <v>50.5</v>
      </c>
      <c r="E50">
        <f>SUMIFS(CALC_ORDERS!M:M,CALC_ORDERS!I:I,A50)</f>
        <v>1.3679999999999999</v>
      </c>
      <c r="F50" s="10">
        <f t="shared" si="0"/>
        <v>2.7089108910891085E-2</v>
      </c>
      <c r="G50">
        <f>SUMIFS(CALC_ORDERS!N:N,CALC_ORDERS!I:I,A50)</f>
        <v>49.132000000000005</v>
      </c>
      <c r="H50">
        <f>SUMIFS(CALC_ORDERS!$N:$N,CALC_ORDERS!$P:$P,RIGHT(H$1,2),CALC_ORDERS!$I:$I,$A50)</f>
        <v>18</v>
      </c>
      <c r="I50">
        <f>SUMIFS(CALC_ORDERS!$N:$N,CALC_ORDERS!$P:$P,RIGHT(I$1,2),CALC_ORDERS!$I:$I,$A50)</f>
        <v>0</v>
      </c>
      <c r="J50">
        <f>SUMIFS(CALC_ORDERS!$N:$N,CALC_ORDERS!$P:$P,RIGHT(J$1,2),CALC_ORDERS!$I:$I,$A50)</f>
        <v>9.6999999999999993</v>
      </c>
      <c r="K50">
        <f>SUMIFS(CALC_ORDERS!$N:$N,CALC_ORDERS!$P:$P,RIGHT(K$1,2),CALC_ORDERS!$I:$I,$A50)</f>
        <v>21.432000000000002</v>
      </c>
    </row>
    <row r="51" spans="1:11" x14ac:dyDescent="0.25">
      <c r="A51" t="s">
        <v>526</v>
      </c>
      <c r="B51">
        <f>COUNTIFS(CALC_ORDERS!I:I,TDB_CUSTOMERS!A51)</f>
        <v>4</v>
      </c>
      <c r="C51">
        <f>SUMIFS(CALC_ORDERS!D:D,CALC_ORDERS!I:I,A51)</f>
        <v>65</v>
      </c>
      <c r="D51">
        <f>SUMIFS(CALC_ORDERS!L:L,CALC_ORDERS!I:I,A51)</f>
        <v>81</v>
      </c>
      <c r="E51">
        <f>SUMIFS(CALC_ORDERS!M:M,CALC_ORDERS!I:I,A51)</f>
        <v>0</v>
      </c>
      <c r="F51" s="10">
        <f t="shared" si="0"/>
        <v>0</v>
      </c>
      <c r="G51">
        <f>SUMIFS(CALC_ORDERS!N:N,CALC_ORDERS!I:I,A51)</f>
        <v>81</v>
      </c>
      <c r="H51">
        <f>SUMIFS(CALC_ORDERS!$N:$N,CALC_ORDERS!$P:$P,RIGHT(H$1,2),CALC_ORDERS!$I:$I,$A51)</f>
        <v>0</v>
      </c>
      <c r="I51">
        <f>SUMIFS(CALC_ORDERS!$N:$N,CALC_ORDERS!$P:$P,RIGHT(I$1,2),CALC_ORDERS!$I:$I,$A51)</f>
        <v>65</v>
      </c>
      <c r="J51">
        <f>SUMIFS(CALC_ORDERS!$N:$N,CALC_ORDERS!$P:$P,RIGHT(J$1,2),CALC_ORDERS!$I:$I,$A51)</f>
        <v>0</v>
      </c>
      <c r="K51">
        <f>SUMIFS(CALC_ORDERS!$N:$N,CALC_ORDERS!$P:$P,RIGHT(K$1,2),CALC_ORDERS!$I:$I,$A51)</f>
        <v>16</v>
      </c>
    </row>
    <row r="52" spans="1:11" x14ac:dyDescent="0.25">
      <c r="A52" t="s">
        <v>527</v>
      </c>
      <c r="B52">
        <f>COUNTIFS(CALC_ORDERS!I:I,TDB_CUSTOMERS!A52)</f>
        <v>6</v>
      </c>
      <c r="C52">
        <f>SUMIFS(CALC_ORDERS!D:D,CALC_ORDERS!I:I,A52)</f>
        <v>85</v>
      </c>
      <c r="D52">
        <f>SUMIFS(CALC_ORDERS!L:L,CALC_ORDERS!I:I,A52)</f>
        <v>77.899999999999991</v>
      </c>
      <c r="E52">
        <f>SUMIFS(CALC_ORDERS!M:M,CALC_ORDERS!I:I,A52)</f>
        <v>0</v>
      </c>
      <c r="F52" s="10">
        <f t="shared" si="0"/>
        <v>0</v>
      </c>
      <c r="G52">
        <f>SUMIFS(CALC_ORDERS!N:N,CALC_ORDERS!I:I,A52)</f>
        <v>77.899999999999991</v>
      </c>
      <c r="H52">
        <f>SUMIFS(CALC_ORDERS!$N:$N,CALC_ORDERS!$P:$P,RIGHT(H$1,2),CALC_ORDERS!$I:$I,$A52)</f>
        <v>25.4</v>
      </c>
      <c r="I52">
        <f>SUMIFS(CALC_ORDERS!$N:$N,CALC_ORDERS!$P:$P,RIGHT(I$1,2),CALC_ORDERS!$I:$I,$A52)</f>
        <v>17</v>
      </c>
      <c r="J52">
        <f>SUMIFS(CALC_ORDERS!$N:$N,CALC_ORDERS!$P:$P,RIGHT(J$1,2),CALC_ORDERS!$I:$I,$A52)</f>
        <v>22.5</v>
      </c>
      <c r="K52">
        <f>SUMIFS(CALC_ORDERS!$N:$N,CALC_ORDERS!$P:$P,RIGHT(K$1,2),CALC_ORDERS!$I:$I,$A52)</f>
        <v>13</v>
      </c>
    </row>
    <row r="53" spans="1:11" x14ac:dyDescent="0.25">
      <c r="A53" t="s">
        <v>528</v>
      </c>
      <c r="B53">
        <f>COUNTIFS(CALC_ORDERS!I:I,TDB_CUSTOMERS!A53)</f>
        <v>1</v>
      </c>
      <c r="C53">
        <f>SUMIFS(CALC_ORDERS!D:D,CALC_ORDERS!I:I,A53)</f>
        <v>5</v>
      </c>
      <c r="D53">
        <f>SUMIFS(CALC_ORDERS!L:L,CALC_ORDERS!I:I,A53)</f>
        <v>5</v>
      </c>
      <c r="E53">
        <f>SUMIFS(CALC_ORDERS!M:M,CALC_ORDERS!I:I,A53)</f>
        <v>0</v>
      </c>
      <c r="F53" s="10">
        <f t="shared" si="0"/>
        <v>0</v>
      </c>
      <c r="G53">
        <f>SUMIFS(CALC_ORDERS!N:N,CALC_ORDERS!I:I,A53)</f>
        <v>5</v>
      </c>
      <c r="H53">
        <f>SUMIFS(CALC_ORDERS!$N:$N,CALC_ORDERS!$P:$P,RIGHT(H$1,2),CALC_ORDERS!$I:$I,$A53)</f>
        <v>0</v>
      </c>
      <c r="I53">
        <f>SUMIFS(CALC_ORDERS!$N:$N,CALC_ORDERS!$P:$P,RIGHT(I$1,2),CALC_ORDERS!$I:$I,$A53)</f>
        <v>0</v>
      </c>
      <c r="J53">
        <f>SUMIFS(CALC_ORDERS!$N:$N,CALC_ORDERS!$P:$P,RIGHT(J$1,2),CALC_ORDERS!$I:$I,$A53)</f>
        <v>5</v>
      </c>
      <c r="K53">
        <f>SUMIFS(CALC_ORDERS!$N:$N,CALC_ORDERS!$P:$P,RIGHT(K$1,2),CALC_ORDERS!$I:$I,$A53)</f>
        <v>0</v>
      </c>
    </row>
    <row r="54" spans="1:11" x14ac:dyDescent="0.25">
      <c r="A54" t="s">
        <v>529</v>
      </c>
      <c r="B54">
        <f>COUNTIFS(CALC_ORDERS!I:I,TDB_CUSTOMERS!A54)</f>
        <v>8</v>
      </c>
      <c r="C54">
        <f>SUMIFS(CALC_ORDERS!D:D,CALC_ORDERS!I:I,A54)</f>
        <v>95</v>
      </c>
      <c r="D54">
        <f>SUMIFS(CALC_ORDERS!L:L,CALC_ORDERS!I:I,A54)</f>
        <v>106.4</v>
      </c>
      <c r="E54">
        <f>SUMIFS(CALC_ORDERS!M:M,CALC_ORDERS!I:I,A54)</f>
        <v>0</v>
      </c>
      <c r="F54" s="10">
        <f t="shared" si="0"/>
        <v>0</v>
      </c>
      <c r="G54">
        <f>SUMIFS(CALC_ORDERS!N:N,CALC_ORDERS!I:I,A54)</f>
        <v>106.4</v>
      </c>
      <c r="H54">
        <f>SUMIFS(CALC_ORDERS!$N:$N,CALC_ORDERS!$P:$P,RIGHT(H$1,2),CALC_ORDERS!$I:$I,$A54)</f>
        <v>30.5</v>
      </c>
      <c r="I54">
        <f>SUMIFS(CALC_ORDERS!$N:$N,CALC_ORDERS!$P:$P,RIGHT(I$1,2),CALC_ORDERS!$I:$I,$A54)</f>
        <v>28.4</v>
      </c>
      <c r="J54">
        <f>SUMIFS(CALC_ORDERS!$N:$N,CALC_ORDERS!$P:$P,RIGHT(J$1,2),CALC_ORDERS!$I:$I,$A54)</f>
        <v>19</v>
      </c>
      <c r="K54">
        <f>SUMIFS(CALC_ORDERS!$N:$N,CALC_ORDERS!$P:$P,RIGHT(K$1,2),CALC_ORDERS!$I:$I,$A54)</f>
        <v>28.5</v>
      </c>
    </row>
    <row r="55" spans="1:11" x14ac:dyDescent="0.25">
      <c r="A55" t="s">
        <v>530</v>
      </c>
      <c r="B55">
        <f>COUNTIFS(CALC_ORDERS!I:I,TDB_CUSTOMERS!A55)</f>
        <v>7</v>
      </c>
      <c r="C55">
        <f>SUMIFS(CALC_ORDERS!D:D,CALC_ORDERS!I:I,A55)</f>
        <v>78</v>
      </c>
      <c r="D55">
        <f>SUMIFS(CALC_ORDERS!L:L,CALC_ORDERS!I:I,A55)</f>
        <v>75.7</v>
      </c>
      <c r="E55">
        <f>SUMIFS(CALC_ORDERS!M:M,CALC_ORDERS!I:I,A55)</f>
        <v>2.395</v>
      </c>
      <c r="F55" s="10">
        <f t="shared" si="0"/>
        <v>3.1638044914134744E-2</v>
      </c>
      <c r="G55">
        <f>SUMIFS(CALC_ORDERS!N:N,CALC_ORDERS!I:I,A55)</f>
        <v>73.305000000000007</v>
      </c>
      <c r="H55">
        <f>SUMIFS(CALC_ORDERS!$N:$N,CALC_ORDERS!$P:$P,RIGHT(H$1,2),CALC_ORDERS!$I:$I,$A55)</f>
        <v>0</v>
      </c>
      <c r="I55">
        <f>SUMIFS(CALC_ORDERS!$N:$N,CALC_ORDERS!$P:$P,RIGHT(I$1,2),CALC_ORDERS!$I:$I,$A55)</f>
        <v>24.225000000000001</v>
      </c>
      <c r="J55">
        <f>SUMIFS(CALC_ORDERS!$N:$N,CALC_ORDERS!$P:$P,RIGHT(J$1,2),CALC_ORDERS!$I:$I,$A55)</f>
        <v>27</v>
      </c>
      <c r="K55">
        <f>SUMIFS(CALC_ORDERS!$N:$N,CALC_ORDERS!$P:$P,RIGHT(K$1,2),CALC_ORDERS!$I:$I,$A55)</f>
        <v>22.08</v>
      </c>
    </row>
    <row r="56" spans="1:11" x14ac:dyDescent="0.25">
      <c r="A56" t="s">
        <v>531</v>
      </c>
      <c r="B56">
        <f>COUNTIFS(CALC_ORDERS!I:I,TDB_CUSTOMERS!A56)</f>
        <v>3</v>
      </c>
      <c r="C56">
        <f>SUMIFS(CALC_ORDERS!D:D,CALC_ORDERS!I:I,A56)</f>
        <v>22</v>
      </c>
      <c r="D56">
        <f>SUMIFS(CALC_ORDERS!L:L,CALC_ORDERS!I:I,A56)</f>
        <v>26.200000000000003</v>
      </c>
      <c r="E56">
        <f>SUMIFS(CALC_ORDERS!M:M,CALC_ORDERS!I:I,A56)</f>
        <v>0</v>
      </c>
      <c r="F56" s="10">
        <f t="shared" si="0"/>
        <v>0</v>
      </c>
      <c r="G56">
        <f>SUMIFS(CALC_ORDERS!N:N,CALC_ORDERS!I:I,A56)</f>
        <v>26.200000000000003</v>
      </c>
      <c r="H56">
        <f>SUMIFS(CALC_ORDERS!$N:$N,CALC_ORDERS!$P:$P,RIGHT(H$1,2),CALC_ORDERS!$I:$I,$A56)</f>
        <v>0</v>
      </c>
      <c r="I56">
        <f>SUMIFS(CALC_ORDERS!$N:$N,CALC_ORDERS!$P:$P,RIGHT(I$1,2),CALC_ORDERS!$I:$I,$A56)</f>
        <v>0</v>
      </c>
      <c r="J56">
        <f>SUMIFS(CALC_ORDERS!$N:$N,CALC_ORDERS!$P:$P,RIGHT(J$1,2),CALC_ORDERS!$I:$I,$A56)</f>
        <v>24.1</v>
      </c>
      <c r="K56">
        <f>SUMIFS(CALC_ORDERS!$N:$N,CALC_ORDERS!$P:$P,RIGHT(K$1,2),CALC_ORDERS!$I:$I,$A56)</f>
        <v>2.0999999999999996</v>
      </c>
    </row>
    <row r="57" spans="1:11" x14ac:dyDescent="0.25">
      <c r="A57" t="s">
        <v>532</v>
      </c>
      <c r="B57">
        <f>COUNTIFS(CALC_ORDERS!I:I,TDB_CUSTOMERS!A57)</f>
        <v>8</v>
      </c>
      <c r="C57">
        <f>SUMIFS(CALC_ORDERS!D:D,CALC_ORDERS!I:I,A57)</f>
        <v>97</v>
      </c>
      <c r="D57">
        <f>SUMIFS(CALC_ORDERS!L:L,CALC_ORDERS!I:I,A57)</f>
        <v>100.89999999999999</v>
      </c>
      <c r="E57">
        <f>SUMIFS(CALC_ORDERS!M:M,CALC_ORDERS!I:I,A57)</f>
        <v>0</v>
      </c>
      <c r="F57" s="10">
        <f t="shared" si="0"/>
        <v>0</v>
      </c>
      <c r="G57">
        <f>SUMIFS(CALC_ORDERS!N:N,CALC_ORDERS!I:I,A57)</f>
        <v>100.89999999999999</v>
      </c>
      <c r="H57">
        <f>SUMIFS(CALC_ORDERS!$N:$N,CALC_ORDERS!$P:$P,RIGHT(H$1,2),CALC_ORDERS!$I:$I,$A57)</f>
        <v>48.5</v>
      </c>
      <c r="I57">
        <f>SUMIFS(CALC_ORDERS!$N:$N,CALC_ORDERS!$P:$P,RIGHT(I$1,2),CALC_ORDERS!$I:$I,$A57)</f>
        <v>0</v>
      </c>
      <c r="J57">
        <f>SUMIFS(CALC_ORDERS!$N:$N,CALC_ORDERS!$P:$P,RIGHT(J$1,2),CALC_ORDERS!$I:$I,$A57)</f>
        <v>12.8</v>
      </c>
      <c r="K57">
        <f>SUMIFS(CALC_ORDERS!$N:$N,CALC_ORDERS!$P:$P,RIGHT(K$1,2),CALC_ORDERS!$I:$I,$A57)</f>
        <v>39.6</v>
      </c>
    </row>
    <row r="58" spans="1:11" x14ac:dyDescent="0.25">
      <c r="A58" t="s">
        <v>533</v>
      </c>
      <c r="B58">
        <f>COUNTIFS(CALC_ORDERS!I:I,TDB_CUSTOMERS!A58)</f>
        <v>1</v>
      </c>
      <c r="C58">
        <f>SUMIFS(CALC_ORDERS!D:D,CALC_ORDERS!I:I,A58)</f>
        <v>11</v>
      </c>
      <c r="D58">
        <f>SUMIFS(CALC_ORDERS!L:L,CALC_ORDERS!I:I,A58)</f>
        <v>16.5</v>
      </c>
      <c r="E58">
        <f>SUMIFS(CALC_ORDERS!M:M,CALC_ORDERS!I:I,A58)</f>
        <v>0</v>
      </c>
      <c r="F58" s="10">
        <f t="shared" si="0"/>
        <v>0</v>
      </c>
      <c r="G58">
        <f>SUMIFS(CALC_ORDERS!N:N,CALC_ORDERS!I:I,A58)</f>
        <v>16.5</v>
      </c>
      <c r="H58">
        <f>SUMIFS(CALC_ORDERS!$N:$N,CALC_ORDERS!$P:$P,RIGHT(H$1,2),CALC_ORDERS!$I:$I,$A58)</f>
        <v>0</v>
      </c>
      <c r="I58">
        <f>SUMIFS(CALC_ORDERS!$N:$N,CALC_ORDERS!$P:$P,RIGHT(I$1,2),CALC_ORDERS!$I:$I,$A58)</f>
        <v>16.5</v>
      </c>
      <c r="J58">
        <f>SUMIFS(CALC_ORDERS!$N:$N,CALC_ORDERS!$P:$P,RIGHT(J$1,2),CALC_ORDERS!$I:$I,$A58)</f>
        <v>0</v>
      </c>
      <c r="K58">
        <f>SUMIFS(CALC_ORDERS!$N:$N,CALC_ORDERS!$P:$P,RIGHT(K$1,2),CALC_ORDERS!$I:$I,$A58)</f>
        <v>0</v>
      </c>
    </row>
    <row r="59" spans="1:11" x14ac:dyDescent="0.25">
      <c r="A59" t="s">
        <v>534</v>
      </c>
      <c r="B59">
        <f>COUNTIFS(CALC_ORDERS!I:I,TDB_CUSTOMERS!A59)</f>
        <v>6</v>
      </c>
      <c r="C59">
        <f>SUMIFS(CALC_ORDERS!D:D,CALC_ORDERS!I:I,A59)</f>
        <v>55</v>
      </c>
      <c r="D59">
        <f>SUMIFS(CALC_ORDERS!L:L,CALC_ORDERS!I:I,A59)</f>
        <v>49.800000000000004</v>
      </c>
      <c r="E59">
        <f>SUMIFS(CALC_ORDERS!M:M,CALC_ORDERS!I:I,A59)</f>
        <v>0</v>
      </c>
      <c r="F59" s="10">
        <f t="shared" si="0"/>
        <v>0</v>
      </c>
      <c r="G59">
        <f>SUMIFS(CALC_ORDERS!N:N,CALC_ORDERS!I:I,A59)</f>
        <v>49.800000000000004</v>
      </c>
      <c r="H59">
        <f>SUMIFS(CALC_ORDERS!$N:$N,CALC_ORDERS!$P:$P,RIGHT(H$1,2),CALC_ORDERS!$I:$I,$A59)</f>
        <v>13</v>
      </c>
      <c r="I59">
        <f>SUMIFS(CALC_ORDERS!$N:$N,CALC_ORDERS!$P:$P,RIGHT(I$1,2),CALC_ORDERS!$I:$I,$A59)</f>
        <v>5.6</v>
      </c>
      <c r="J59">
        <f>SUMIFS(CALC_ORDERS!$N:$N,CALC_ORDERS!$P:$P,RIGHT(J$1,2),CALC_ORDERS!$I:$I,$A59)</f>
        <v>7.2</v>
      </c>
      <c r="K59">
        <f>SUMIFS(CALC_ORDERS!$N:$N,CALC_ORDERS!$P:$P,RIGHT(K$1,2),CALC_ORDERS!$I:$I,$A59)</f>
        <v>24</v>
      </c>
    </row>
    <row r="60" spans="1:11" x14ac:dyDescent="0.25">
      <c r="A60" t="s">
        <v>535</v>
      </c>
      <c r="B60">
        <f>COUNTIFS(CALC_ORDERS!I:I,TDB_CUSTOMERS!A60)</f>
        <v>9</v>
      </c>
      <c r="C60">
        <f>SUMIFS(CALC_ORDERS!D:D,CALC_ORDERS!I:I,A60)</f>
        <v>85</v>
      </c>
      <c r="D60">
        <f>SUMIFS(CALC_ORDERS!L:L,CALC_ORDERS!I:I,A60)</f>
        <v>99.5</v>
      </c>
      <c r="E60">
        <f>SUMIFS(CALC_ORDERS!M:M,CALC_ORDERS!I:I,A60)</f>
        <v>0.99599999999999989</v>
      </c>
      <c r="F60" s="10">
        <f t="shared" si="0"/>
        <v>1.0010050251256281E-2</v>
      </c>
      <c r="G60">
        <f>SUMIFS(CALC_ORDERS!N:N,CALC_ORDERS!I:I,A60)</f>
        <v>98.504000000000005</v>
      </c>
      <c r="H60">
        <f>SUMIFS(CALC_ORDERS!$N:$N,CALC_ORDERS!$P:$P,RIGHT(H$1,2),CALC_ORDERS!$I:$I,$A60)</f>
        <v>14.5</v>
      </c>
      <c r="I60">
        <f>SUMIFS(CALC_ORDERS!$N:$N,CALC_ORDERS!$P:$P,RIGHT(I$1,2),CALC_ORDERS!$I:$I,$A60)</f>
        <v>44.468000000000004</v>
      </c>
      <c r="J60">
        <f>SUMIFS(CALC_ORDERS!$N:$N,CALC_ORDERS!$P:$P,RIGHT(J$1,2),CALC_ORDERS!$I:$I,$A60)</f>
        <v>26</v>
      </c>
      <c r="K60">
        <f>SUMIFS(CALC_ORDERS!$N:$N,CALC_ORDERS!$P:$P,RIGHT(K$1,2),CALC_ORDERS!$I:$I,$A60)</f>
        <v>13.535999999999998</v>
      </c>
    </row>
    <row r="61" spans="1:11" x14ac:dyDescent="0.25">
      <c r="A61" t="s">
        <v>536</v>
      </c>
      <c r="B61">
        <f>COUNTIFS(CALC_ORDERS!I:I,TDB_CUSTOMERS!A61)</f>
        <v>4</v>
      </c>
      <c r="C61">
        <f>SUMIFS(CALC_ORDERS!D:D,CALC_ORDERS!I:I,A61)</f>
        <v>18</v>
      </c>
      <c r="D61">
        <f>SUMIFS(CALC_ORDERS!L:L,CALC_ORDERS!I:I,A61)</f>
        <v>15.7</v>
      </c>
      <c r="E61">
        <f>SUMIFS(CALC_ORDERS!M:M,CALC_ORDERS!I:I,A61)</f>
        <v>0</v>
      </c>
      <c r="F61" s="10">
        <f t="shared" si="0"/>
        <v>0</v>
      </c>
      <c r="G61">
        <f>SUMIFS(CALC_ORDERS!N:N,CALC_ORDERS!I:I,A61)</f>
        <v>15.7</v>
      </c>
      <c r="H61">
        <f>SUMIFS(CALC_ORDERS!$N:$N,CALC_ORDERS!$P:$P,RIGHT(H$1,2),CALC_ORDERS!$I:$I,$A61)</f>
        <v>0</v>
      </c>
      <c r="I61">
        <f>SUMIFS(CALC_ORDERS!$N:$N,CALC_ORDERS!$P:$P,RIGHT(I$1,2),CALC_ORDERS!$I:$I,$A61)</f>
        <v>1</v>
      </c>
      <c r="J61">
        <f>SUMIFS(CALC_ORDERS!$N:$N,CALC_ORDERS!$P:$P,RIGHT(J$1,2),CALC_ORDERS!$I:$I,$A61)</f>
        <v>14.7</v>
      </c>
      <c r="K61">
        <f>SUMIFS(CALC_ORDERS!$N:$N,CALC_ORDERS!$P:$P,RIGHT(K$1,2),CALC_ORDERS!$I:$I,$A61)</f>
        <v>0</v>
      </c>
    </row>
    <row r="62" spans="1:11" x14ac:dyDescent="0.25">
      <c r="A62" t="s">
        <v>537</v>
      </c>
      <c r="B62">
        <f>COUNTIFS(CALC_ORDERS!I:I,TDB_CUSTOMERS!A62)</f>
        <v>1</v>
      </c>
      <c r="C62">
        <f>SUMIFS(CALC_ORDERS!D:D,CALC_ORDERS!I:I,A62)</f>
        <v>11</v>
      </c>
      <c r="D62">
        <f>SUMIFS(CALC_ORDERS!L:L,CALC_ORDERS!I:I,A62)</f>
        <v>7.6999999999999993</v>
      </c>
      <c r="E62">
        <f>SUMIFS(CALC_ORDERS!M:M,CALC_ORDERS!I:I,A62)</f>
        <v>0</v>
      </c>
      <c r="F62" s="10">
        <f t="shared" si="0"/>
        <v>0</v>
      </c>
      <c r="G62">
        <f>SUMIFS(CALC_ORDERS!N:N,CALC_ORDERS!I:I,A62)</f>
        <v>7.6999999999999993</v>
      </c>
      <c r="H62">
        <f>SUMIFS(CALC_ORDERS!$N:$N,CALC_ORDERS!$P:$P,RIGHT(H$1,2),CALC_ORDERS!$I:$I,$A62)</f>
        <v>0</v>
      </c>
      <c r="I62">
        <f>SUMIFS(CALC_ORDERS!$N:$N,CALC_ORDERS!$P:$P,RIGHT(I$1,2),CALC_ORDERS!$I:$I,$A62)</f>
        <v>0</v>
      </c>
      <c r="J62">
        <f>SUMIFS(CALC_ORDERS!$N:$N,CALC_ORDERS!$P:$P,RIGHT(J$1,2),CALC_ORDERS!$I:$I,$A62)</f>
        <v>7.6999999999999993</v>
      </c>
      <c r="K62">
        <f>SUMIFS(CALC_ORDERS!$N:$N,CALC_ORDERS!$P:$P,RIGHT(K$1,2),CALC_ORDERS!$I:$I,$A62)</f>
        <v>0</v>
      </c>
    </row>
    <row r="63" spans="1:11" x14ac:dyDescent="0.25">
      <c r="A63" t="s">
        <v>538</v>
      </c>
      <c r="B63">
        <f>COUNTIFS(CALC_ORDERS!I:I,TDB_CUSTOMERS!A63)</f>
        <v>10</v>
      </c>
      <c r="C63">
        <f>SUMIFS(CALC_ORDERS!D:D,CALC_ORDERS!I:I,A63)</f>
        <v>118</v>
      </c>
      <c r="D63">
        <f>SUMIFS(CALC_ORDERS!L:L,CALC_ORDERS!I:I,A63)</f>
        <v>128.1</v>
      </c>
      <c r="E63">
        <f>SUMIFS(CALC_ORDERS!M:M,CALC_ORDERS!I:I,A63)</f>
        <v>0</v>
      </c>
      <c r="F63" s="10">
        <f t="shared" si="0"/>
        <v>0</v>
      </c>
      <c r="G63">
        <f>SUMIFS(CALC_ORDERS!N:N,CALC_ORDERS!I:I,A63)</f>
        <v>128.1</v>
      </c>
      <c r="H63">
        <f>SUMIFS(CALC_ORDERS!$N:$N,CALC_ORDERS!$P:$P,RIGHT(H$1,2),CALC_ORDERS!$I:$I,$A63)</f>
        <v>18.600000000000001</v>
      </c>
      <c r="I63">
        <f>SUMIFS(CALC_ORDERS!$N:$N,CALC_ORDERS!$P:$P,RIGHT(I$1,2),CALC_ORDERS!$I:$I,$A63)</f>
        <v>21.599999999999998</v>
      </c>
      <c r="J63">
        <f>SUMIFS(CALC_ORDERS!$N:$N,CALC_ORDERS!$P:$P,RIGHT(J$1,2),CALC_ORDERS!$I:$I,$A63)</f>
        <v>52.2</v>
      </c>
      <c r="K63">
        <f>SUMIFS(CALC_ORDERS!$N:$N,CALC_ORDERS!$P:$P,RIGHT(K$1,2),CALC_ORDERS!$I:$I,$A63)</f>
        <v>35.699999999999996</v>
      </c>
    </row>
    <row r="64" spans="1:11" x14ac:dyDescent="0.25">
      <c r="A64" t="s">
        <v>539</v>
      </c>
      <c r="B64">
        <f>COUNTIFS(CALC_ORDERS!I:I,TDB_CUSTOMERS!A64)</f>
        <v>5</v>
      </c>
      <c r="C64">
        <f>SUMIFS(CALC_ORDERS!D:D,CALC_ORDERS!I:I,A64)</f>
        <v>26</v>
      </c>
      <c r="D64">
        <f>SUMIFS(CALC_ORDERS!L:L,CALC_ORDERS!I:I,A64)</f>
        <v>28.299999999999997</v>
      </c>
      <c r="E64">
        <f>SUMIFS(CALC_ORDERS!M:M,CALC_ORDERS!I:I,A64)</f>
        <v>0</v>
      </c>
      <c r="F64" s="10">
        <f t="shared" si="0"/>
        <v>0</v>
      </c>
      <c r="G64">
        <f>SUMIFS(CALC_ORDERS!N:N,CALC_ORDERS!I:I,A64)</f>
        <v>28.299999999999997</v>
      </c>
      <c r="H64">
        <f>SUMIFS(CALC_ORDERS!$N:$N,CALC_ORDERS!$P:$P,RIGHT(H$1,2),CALC_ORDERS!$I:$I,$A64)</f>
        <v>0</v>
      </c>
      <c r="I64">
        <f>SUMIFS(CALC_ORDERS!$N:$N,CALC_ORDERS!$P:$P,RIGHT(I$1,2),CALC_ORDERS!$I:$I,$A64)</f>
        <v>23.5</v>
      </c>
      <c r="J64">
        <f>SUMIFS(CALC_ORDERS!$N:$N,CALC_ORDERS!$P:$P,RIGHT(J$1,2),CALC_ORDERS!$I:$I,$A64)</f>
        <v>2.7</v>
      </c>
      <c r="K64">
        <f>SUMIFS(CALC_ORDERS!$N:$N,CALC_ORDERS!$P:$P,RIGHT(K$1,2),CALC_ORDERS!$I:$I,$A64)</f>
        <v>2.0999999999999996</v>
      </c>
    </row>
    <row r="65" spans="1:11" x14ac:dyDescent="0.25">
      <c r="A65" t="s">
        <v>540</v>
      </c>
      <c r="B65">
        <f>COUNTIFS(CALC_ORDERS!I:I,TDB_CUSTOMERS!A65)</f>
        <v>9</v>
      </c>
      <c r="C65">
        <f>SUMIFS(CALC_ORDERS!D:D,CALC_ORDERS!I:I,A65)</f>
        <v>76</v>
      </c>
      <c r="D65">
        <f>SUMIFS(CALC_ORDERS!L:L,CALC_ORDERS!I:I,A65)</f>
        <v>75.300000000000011</v>
      </c>
      <c r="E65">
        <f>SUMIFS(CALC_ORDERS!M:M,CALC_ORDERS!I:I,A65)</f>
        <v>0</v>
      </c>
      <c r="F65" s="10">
        <f t="shared" si="0"/>
        <v>0</v>
      </c>
      <c r="G65">
        <f>SUMIFS(CALC_ORDERS!N:N,CALC_ORDERS!I:I,A65)</f>
        <v>75.300000000000011</v>
      </c>
      <c r="H65">
        <f>SUMIFS(CALC_ORDERS!$N:$N,CALC_ORDERS!$P:$P,RIGHT(H$1,2),CALC_ORDERS!$I:$I,$A65)</f>
        <v>23.2</v>
      </c>
      <c r="I65">
        <f>SUMIFS(CALC_ORDERS!$N:$N,CALC_ORDERS!$P:$P,RIGHT(I$1,2),CALC_ORDERS!$I:$I,$A65)</f>
        <v>35.700000000000003</v>
      </c>
      <c r="J65">
        <f>SUMIFS(CALC_ORDERS!$N:$N,CALC_ORDERS!$P:$P,RIGHT(J$1,2),CALC_ORDERS!$I:$I,$A65)</f>
        <v>16.399999999999999</v>
      </c>
      <c r="K65">
        <f>SUMIFS(CALC_ORDERS!$N:$N,CALC_ORDERS!$P:$P,RIGHT(K$1,2),CALC_ORDERS!$I:$I,$A65)</f>
        <v>0</v>
      </c>
    </row>
    <row r="66" spans="1:11" x14ac:dyDescent="0.25">
      <c r="A66" t="s">
        <v>541</v>
      </c>
      <c r="B66">
        <f>COUNTIFS(CALC_ORDERS!I:I,TDB_CUSTOMERS!A66)</f>
        <v>9</v>
      </c>
      <c r="C66">
        <f>SUMIFS(CALC_ORDERS!D:D,CALC_ORDERS!I:I,A66)</f>
        <v>86</v>
      </c>
      <c r="D66">
        <f>SUMIFS(CALC_ORDERS!L:L,CALC_ORDERS!I:I,A66)</f>
        <v>80.800000000000011</v>
      </c>
      <c r="E66">
        <f>SUMIFS(CALC_ORDERS!M:M,CALC_ORDERS!I:I,A66)</f>
        <v>0</v>
      </c>
      <c r="F66" s="10">
        <f t="shared" si="0"/>
        <v>0</v>
      </c>
      <c r="G66">
        <f>SUMIFS(CALC_ORDERS!N:N,CALC_ORDERS!I:I,A66)</f>
        <v>80.800000000000011</v>
      </c>
      <c r="H66">
        <f>SUMIFS(CALC_ORDERS!$N:$N,CALC_ORDERS!$P:$P,RIGHT(H$1,2),CALC_ORDERS!$I:$I,$A66)</f>
        <v>0</v>
      </c>
      <c r="I66">
        <f>SUMIFS(CALC_ORDERS!$N:$N,CALC_ORDERS!$P:$P,RIGHT(I$1,2),CALC_ORDERS!$I:$I,$A66)</f>
        <v>29.900000000000002</v>
      </c>
      <c r="J66">
        <f>SUMIFS(CALC_ORDERS!$N:$N,CALC_ORDERS!$P:$P,RIGHT(J$1,2),CALC_ORDERS!$I:$I,$A66)</f>
        <v>16.3</v>
      </c>
      <c r="K66">
        <f>SUMIFS(CALC_ORDERS!$N:$N,CALC_ORDERS!$P:$P,RIGHT(K$1,2),CALC_ORDERS!$I:$I,$A66)</f>
        <v>34.599999999999994</v>
      </c>
    </row>
    <row r="67" spans="1:11" x14ac:dyDescent="0.25">
      <c r="A67" t="s">
        <v>542</v>
      </c>
      <c r="B67">
        <f>COUNTIFS(CALC_ORDERS!I:I,TDB_CUSTOMERS!A67)</f>
        <v>5</v>
      </c>
      <c r="C67">
        <f>SUMIFS(CALC_ORDERS!D:D,CALC_ORDERS!I:I,A67)</f>
        <v>52</v>
      </c>
      <c r="D67">
        <f>SUMIFS(CALC_ORDERS!L:L,CALC_ORDERS!I:I,A67)</f>
        <v>54.6</v>
      </c>
      <c r="E67">
        <f>SUMIFS(CALC_ORDERS!M:M,CALC_ORDERS!I:I,A67)</f>
        <v>1.3199999999999998</v>
      </c>
      <c r="F67" s="10">
        <f t="shared" ref="F67:F130" si="1">E67/D67</f>
        <v>2.4175824175824173E-2</v>
      </c>
      <c r="G67">
        <f>SUMIFS(CALC_ORDERS!N:N,CALC_ORDERS!I:I,A67)</f>
        <v>53.28</v>
      </c>
      <c r="H67">
        <f>SUMIFS(CALC_ORDERS!$N:$N,CALC_ORDERS!$P:$P,RIGHT(H$1,2),CALC_ORDERS!$I:$I,$A67)</f>
        <v>10</v>
      </c>
      <c r="I67">
        <f>SUMIFS(CALC_ORDERS!$N:$N,CALC_ORDERS!$P:$P,RIGHT(I$1,2),CALC_ORDERS!$I:$I,$A67)</f>
        <v>27.28</v>
      </c>
      <c r="J67">
        <f>SUMIFS(CALC_ORDERS!$N:$N,CALC_ORDERS!$P:$P,RIGHT(J$1,2),CALC_ORDERS!$I:$I,$A67)</f>
        <v>8</v>
      </c>
      <c r="K67">
        <f>SUMIFS(CALC_ORDERS!$N:$N,CALC_ORDERS!$P:$P,RIGHT(K$1,2),CALC_ORDERS!$I:$I,$A67)</f>
        <v>8</v>
      </c>
    </row>
    <row r="68" spans="1:11" x14ac:dyDescent="0.25">
      <c r="A68" t="s">
        <v>543</v>
      </c>
      <c r="B68">
        <f>COUNTIFS(CALC_ORDERS!I:I,TDB_CUSTOMERS!A68)</f>
        <v>2</v>
      </c>
      <c r="C68">
        <f>SUMIFS(CALC_ORDERS!D:D,CALC_ORDERS!I:I,A68)</f>
        <v>24</v>
      </c>
      <c r="D68">
        <f>SUMIFS(CALC_ORDERS!L:L,CALC_ORDERS!I:I,A68)</f>
        <v>25.700000000000003</v>
      </c>
      <c r="E68">
        <f>SUMIFS(CALC_ORDERS!M:M,CALC_ORDERS!I:I,A68)</f>
        <v>2.2440000000000002</v>
      </c>
      <c r="F68" s="10">
        <f t="shared" si="1"/>
        <v>8.7315175097276265E-2</v>
      </c>
      <c r="G68">
        <f>SUMIFS(CALC_ORDERS!N:N,CALC_ORDERS!I:I,A68)</f>
        <v>23.456000000000003</v>
      </c>
      <c r="H68">
        <f>SUMIFS(CALC_ORDERS!$N:$N,CALC_ORDERS!$P:$P,RIGHT(H$1,2),CALC_ORDERS!$I:$I,$A68)</f>
        <v>16.456000000000003</v>
      </c>
      <c r="I68">
        <f>SUMIFS(CALC_ORDERS!$N:$N,CALC_ORDERS!$P:$P,RIGHT(I$1,2),CALC_ORDERS!$I:$I,$A68)</f>
        <v>7</v>
      </c>
      <c r="J68">
        <f>SUMIFS(CALC_ORDERS!$N:$N,CALC_ORDERS!$P:$P,RIGHT(J$1,2),CALC_ORDERS!$I:$I,$A68)</f>
        <v>0</v>
      </c>
      <c r="K68">
        <f>SUMIFS(CALC_ORDERS!$N:$N,CALC_ORDERS!$P:$P,RIGHT(K$1,2),CALC_ORDERS!$I:$I,$A68)</f>
        <v>0</v>
      </c>
    </row>
    <row r="69" spans="1:11" x14ac:dyDescent="0.25">
      <c r="A69" t="s">
        <v>544</v>
      </c>
      <c r="B69">
        <f>COUNTIFS(CALC_ORDERS!I:I,TDB_CUSTOMERS!A69)</f>
        <v>4</v>
      </c>
      <c r="C69">
        <f>SUMIFS(CALC_ORDERS!D:D,CALC_ORDERS!I:I,A69)</f>
        <v>38</v>
      </c>
      <c r="D69">
        <f>SUMIFS(CALC_ORDERS!L:L,CALC_ORDERS!I:I,A69)</f>
        <v>36.6</v>
      </c>
      <c r="E69">
        <f>SUMIFS(CALC_ORDERS!M:M,CALC_ORDERS!I:I,A69)</f>
        <v>0</v>
      </c>
      <c r="F69" s="10">
        <f t="shared" si="1"/>
        <v>0</v>
      </c>
      <c r="G69">
        <f>SUMIFS(CALC_ORDERS!N:N,CALC_ORDERS!I:I,A69)</f>
        <v>36.6</v>
      </c>
      <c r="H69">
        <f>SUMIFS(CALC_ORDERS!$N:$N,CALC_ORDERS!$P:$P,RIGHT(H$1,2),CALC_ORDERS!$I:$I,$A69)</f>
        <v>6</v>
      </c>
      <c r="I69">
        <f>SUMIFS(CALC_ORDERS!$N:$N,CALC_ORDERS!$P:$P,RIGHT(I$1,2),CALC_ORDERS!$I:$I,$A69)</f>
        <v>0</v>
      </c>
      <c r="J69">
        <f>SUMIFS(CALC_ORDERS!$N:$N,CALC_ORDERS!$P:$P,RIGHT(J$1,2),CALC_ORDERS!$I:$I,$A69)</f>
        <v>0</v>
      </c>
      <c r="K69">
        <f>SUMIFS(CALC_ORDERS!$N:$N,CALC_ORDERS!$P:$P,RIGHT(K$1,2),CALC_ORDERS!$I:$I,$A69)</f>
        <v>30.6</v>
      </c>
    </row>
    <row r="70" spans="1:11" x14ac:dyDescent="0.25">
      <c r="A70" t="s">
        <v>687</v>
      </c>
      <c r="B70">
        <f>COUNTIFS(CALC_ORDERS!I:I,TDB_CUSTOMERS!A70)</f>
        <v>9</v>
      </c>
      <c r="C70">
        <f>SUMIFS(CALC_ORDERS!D:D,CALC_ORDERS!I:I,A70)</f>
        <v>100</v>
      </c>
      <c r="D70">
        <f>SUMIFS(CALC_ORDERS!L:L,CALC_ORDERS!I:I,A70)</f>
        <v>103.8</v>
      </c>
      <c r="E70">
        <f>SUMIFS(CALC_ORDERS!M:M,CALC_ORDERS!I:I,A70)</f>
        <v>2.0879999999999996</v>
      </c>
      <c r="F70" s="10">
        <f t="shared" si="1"/>
        <v>2.0115606936416182E-2</v>
      </c>
      <c r="G70">
        <f>SUMIFS(CALC_ORDERS!N:N,CALC_ORDERS!I:I,A70)</f>
        <v>101.712</v>
      </c>
      <c r="H70">
        <f>SUMIFS(CALC_ORDERS!$N:$N,CALC_ORDERS!$P:$P,RIGHT(H$1,2),CALC_ORDERS!$I:$I,$A70)</f>
        <v>16.8</v>
      </c>
      <c r="I70">
        <f>SUMIFS(CALC_ORDERS!$N:$N,CALC_ORDERS!$P:$P,RIGHT(I$1,2),CALC_ORDERS!$I:$I,$A70)</f>
        <v>16.2</v>
      </c>
      <c r="J70">
        <f>SUMIFS(CALC_ORDERS!$N:$N,CALC_ORDERS!$P:$P,RIGHT(J$1,2),CALC_ORDERS!$I:$I,$A70)</f>
        <v>30</v>
      </c>
      <c r="K70">
        <f>SUMIFS(CALC_ORDERS!$N:$N,CALC_ORDERS!$P:$P,RIGHT(K$1,2),CALC_ORDERS!$I:$I,$A70)</f>
        <v>38.712000000000003</v>
      </c>
    </row>
    <row r="71" spans="1:11" x14ac:dyDescent="0.25">
      <c r="A71" t="s">
        <v>545</v>
      </c>
      <c r="B71">
        <f>COUNTIFS(CALC_ORDERS!I:I,TDB_CUSTOMERS!A71)</f>
        <v>6</v>
      </c>
      <c r="C71">
        <f>SUMIFS(CALC_ORDERS!D:D,CALC_ORDERS!I:I,A71)</f>
        <v>69</v>
      </c>
      <c r="D71">
        <f>SUMIFS(CALC_ORDERS!L:L,CALC_ORDERS!I:I,A71)</f>
        <v>68.900000000000006</v>
      </c>
      <c r="E71">
        <f>SUMIFS(CALC_ORDERS!M:M,CALC_ORDERS!I:I,A71)</f>
        <v>0</v>
      </c>
      <c r="F71" s="10">
        <f t="shared" si="1"/>
        <v>0</v>
      </c>
      <c r="G71">
        <f>SUMIFS(CALC_ORDERS!N:N,CALC_ORDERS!I:I,A71)</f>
        <v>68.900000000000006</v>
      </c>
      <c r="H71">
        <f>SUMIFS(CALC_ORDERS!$N:$N,CALC_ORDERS!$P:$P,RIGHT(H$1,2),CALC_ORDERS!$I:$I,$A71)</f>
        <v>3.6</v>
      </c>
      <c r="I71">
        <f>SUMIFS(CALC_ORDERS!$N:$N,CALC_ORDERS!$P:$P,RIGHT(I$1,2),CALC_ORDERS!$I:$I,$A71)</f>
        <v>26.4</v>
      </c>
      <c r="J71">
        <f>SUMIFS(CALC_ORDERS!$N:$N,CALC_ORDERS!$P:$P,RIGHT(J$1,2),CALC_ORDERS!$I:$I,$A71)</f>
        <v>20.900000000000002</v>
      </c>
      <c r="K71">
        <f>SUMIFS(CALC_ORDERS!$N:$N,CALC_ORDERS!$P:$P,RIGHT(K$1,2),CALC_ORDERS!$I:$I,$A71)</f>
        <v>18</v>
      </c>
    </row>
    <row r="72" spans="1:11" x14ac:dyDescent="0.25">
      <c r="A72" t="s">
        <v>546</v>
      </c>
      <c r="B72">
        <f>COUNTIFS(CALC_ORDERS!I:I,TDB_CUSTOMERS!A72)</f>
        <v>9</v>
      </c>
      <c r="C72">
        <f>SUMIFS(CALC_ORDERS!D:D,CALC_ORDERS!I:I,A72)</f>
        <v>96</v>
      </c>
      <c r="D72">
        <f>SUMIFS(CALC_ORDERS!L:L,CALC_ORDERS!I:I,A72)</f>
        <v>82.3</v>
      </c>
      <c r="E72">
        <f>SUMIFS(CALC_ORDERS!M:M,CALC_ORDERS!I:I,A72)</f>
        <v>1.1880000000000002</v>
      </c>
      <c r="F72" s="10">
        <f t="shared" si="1"/>
        <v>1.443499392466586E-2</v>
      </c>
      <c r="G72">
        <f>SUMIFS(CALC_ORDERS!N:N,CALC_ORDERS!I:I,A72)</f>
        <v>81.111999999999995</v>
      </c>
      <c r="H72">
        <f>SUMIFS(CALC_ORDERS!$N:$N,CALC_ORDERS!$P:$P,RIGHT(H$1,2),CALC_ORDERS!$I:$I,$A72)</f>
        <v>18.608000000000001</v>
      </c>
      <c r="I72">
        <f>SUMIFS(CALC_ORDERS!$N:$N,CALC_ORDERS!$P:$P,RIGHT(I$1,2),CALC_ORDERS!$I:$I,$A72)</f>
        <v>9.2040000000000006</v>
      </c>
      <c r="J72">
        <f>SUMIFS(CALC_ORDERS!$N:$N,CALC_ORDERS!$P:$P,RIGHT(J$1,2),CALC_ORDERS!$I:$I,$A72)</f>
        <v>40</v>
      </c>
      <c r="K72">
        <f>SUMIFS(CALC_ORDERS!$N:$N,CALC_ORDERS!$P:$P,RIGHT(K$1,2),CALC_ORDERS!$I:$I,$A72)</f>
        <v>13.299999999999999</v>
      </c>
    </row>
    <row r="73" spans="1:11" x14ac:dyDescent="0.25">
      <c r="A73" t="s">
        <v>547</v>
      </c>
      <c r="B73">
        <f>COUNTIFS(CALC_ORDERS!I:I,TDB_CUSTOMERS!A73)</f>
        <v>5</v>
      </c>
      <c r="C73">
        <f>SUMIFS(CALC_ORDERS!D:D,CALC_ORDERS!I:I,A73)</f>
        <v>36</v>
      </c>
      <c r="D73">
        <f>SUMIFS(CALC_ORDERS!L:L,CALC_ORDERS!I:I,A73)</f>
        <v>30</v>
      </c>
      <c r="E73">
        <f>SUMIFS(CALC_ORDERS!M:M,CALC_ORDERS!I:I,A73)</f>
        <v>0</v>
      </c>
      <c r="F73" s="10">
        <f t="shared" si="1"/>
        <v>0</v>
      </c>
      <c r="G73">
        <f>SUMIFS(CALC_ORDERS!N:N,CALC_ORDERS!I:I,A73)</f>
        <v>30</v>
      </c>
      <c r="H73">
        <f>SUMIFS(CALC_ORDERS!$N:$N,CALC_ORDERS!$P:$P,RIGHT(H$1,2),CALC_ORDERS!$I:$I,$A73)</f>
        <v>0</v>
      </c>
      <c r="I73">
        <f>SUMIFS(CALC_ORDERS!$N:$N,CALC_ORDERS!$P:$P,RIGHT(I$1,2),CALC_ORDERS!$I:$I,$A73)</f>
        <v>10.4</v>
      </c>
      <c r="J73">
        <f>SUMIFS(CALC_ORDERS!$N:$N,CALC_ORDERS!$P:$P,RIGHT(J$1,2),CALC_ORDERS!$I:$I,$A73)</f>
        <v>7.6</v>
      </c>
      <c r="K73">
        <f>SUMIFS(CALC_ORDERS!$N:$N,CALC_ORDERS!$P:$P,RIGHT(K$1,2),CALC_ORDERS!$I:$I,$A73)</f>
        <v>12</v>
      </c>
    </row>
    <row r="74" spans="1:11" x14ac:dyDescent="0.25">
      <c r="A74" t="s">
        <v>548</v>
      </c>
      <c r="B74">
        <f>COUNTIFS(CALC_ORDERS!I:I,TDB_CUSTOMERS!A74)</f>
        <v>1</v>
      </c>
      <c r="C74">
        <f>SUMIFS(CALC_ORDERS!D:D,CALC_ORDERS!I:I,A74)</f>
        <v>15</v>
      </c>
      <c r="D74">
        <f>SUMIFS(CALC_ORDERS!L:L,CALC_ORDERS!I:I,A74)</f>
        <v>22.5</v>
      </c>
      <c r="E74">
        <f>SUMIFS(CALC_ORDERS!M:M,CALC_ORDERS!I:I,A74)</f>
        <v>0</v>
      </c>
      <c r="F74" s="10">
        <f t="shared" si="1"/>
        <v>0</v>
      </c>
      <c r="G74">
        <f>SUMIFS(CALC_ORDERS!N:N,CALC_ORDERS!I:I,A74)</f>
        <v>22.5</v>
      </c>
      <c r="H74">
        <f>SUMIFS(CALC_ORDERS!$N:$N,CALC_ORDERS!$P:$P,RIGHT(H$1,2),CALC_ORDERS!$I:$I,$A74)</f>
        <v>0</v>
      </c>
      <c r="I74">
        <f>SUMIFS(CALC_ORDERS!$N:$N,CALC_ORDERS!$P:$P,RIGHT(I$1,2),CALC_ORDERS!$I:$I,$A74)</f>
        <v>0</v>
      </c>
      <c r="J74">
        <f>SUMIFS(CALC_ORDERS!$N:$N,CALC_ORDERS!$P:$P,RIGHT(J$1,2),CALC_ORDERS!$I:$I,$A74)</f>
        <v>0</v>
      </c>
      <c r="K74">
        <f>SUMIFS(CALC_ORDERS!$N:$N,CALC_ORDERS!$P:$P,RIGHT(K$1,2),CALC_ORDERS!$I:$I,$A74)</f>
        <v>22.5</v>
      </c>
    </row>
    <row r="75" spans="1:11" x14ac:dyDescent="0.25">
      <c r="A75" t="s">
        <v>549</v>
      </c>
      <c r="B75">
        <f>COUNTIFS(CALC_ORDERS!I:I,TDB_CUSTOMERS!A75)</f>
        <v>2</v>
      </c>
      <c r="C75">
        <f>SUMIFS(CALC_ORDERS!D:D,CALC_ORDERS!I:I,A75)</f>
        <v>18</v>
      </c>
      <c r="D75">
        <f>SUMIFS(CALC_ORDERS!L:L,CALC_ORDERS!I:I,A75)</f>
        <v>18</v>
      </c>
      <c r="E75">
        <f>SUMIFS(CALC_ORDERS!M:M,CALC_ORDERS!I:I,A75)</f>
        <v>0</v>
      </c>
      <c r="F75" s="10">
        <f t="shared" si="1"/>
        <v>0</v>
      </c>
      <c r="G75">
        <f>SUMIFS(CALC_ORDERS!N:N,CALC_ORDERS!I:I,A75)</f>
        <v>18</v>
      </c>
      <c r="H75">
        <f>SUMIFS(CALC_ORDERS!$N:$N,CALC_ORDERS!$P:$P,RIGHT(H$1,2),CALC_ORDERS!$I:$I,$A75)</f>
        <v>0</v>
      </c>
      <c r="I75">
        <f>SUMIFS(CALC_ORDERS!$N:$N,CALC_ORDERS!$P:$P,RIGHT(I$1,2),CALC_ORDERS!$I:$I,$A75)</f>
        <v>0</v>
      </c>
      <c r="J75">
        <f>SUMIFS(CALC_ORDERS!$N:$N,CALC_ORDERS!$P:$P,RIGHT(J$1,2),CALC_ORDERS!$I:$I,$A75)</f>
        <v>18</v>
      </c>
      <c r="K75">
        <f>SUMIFS(CALC_ORDERS!$N:$N,CALC_ORDERS!$P:$P,RIGHT(K$1,2),CALC_ORDERS!$I:$I,$A75)</f>
        <v>0</v>
      </c>
    </row>
    <row r="76" spans="1:11" x14ac:dyDescent="0.25">
      <c r="A76" t="s">
        <v>550</v>
      </c>
      <c r="B76">
        <f>COUNTIFS(CALC_ORDERS!I:I,TDB_CUSTOMERS!A76)</f>
        <v>8</v>
      </c>
      <c r="C76">
        <f>SUMIFS(CALC_ORDERS!D:D,CALC_ORDERS!I:I,A76)</f>
        <v>95</v>
      </c>
      <c r="D76">
        <f>SUMIFS(CALC_ORDERS!L:L,CALC_ORDERS!I:I,A76)</f>
        <v>89.899999999999991</v>
      </c>
      <c r="E76">
        <f>SUMIFS(CALC_ORDERS!M:M,CALC_ORDERS!I:I,A76)</f>
        <v>0</v>
      </c>
      <c r="F76" s="10">
        <f t="shared" si="1"/>
        <v>0</v>
      </c>
      <c r="G76">
        <f>SUMIFS(CALC_ORDERS!N:N,CALC_ORDERS!I:I,A76)</f>
        <v>89.899999999999991</v>
      </c>
      <c r="H76">
        <f>SUMIFS(CALC_ORDERS!$N:$N,CALC_ORDERS!$P:$P,RIGHT(H$1,2),CALC_ORDERS!$I:$I,$A76)</f>
        <v>37.1</v>
      </c>
      <c r="I76">
        <f>SUMIFS(CALC_ORDERS!$N:$N,CALC_ORDERS!$P:$P,RIGHT(I$1,2),CALC_ORDERS!$I:$I,$A76)</f>
        <v>52.8</v>
      </c>
      <c r="J76">
        <f>SUMIFS(CALC_ORDERS!$N:$N,CALC_ORDERS!$P:$P,RIGHT(J$1,2),CALC_ORDERS!$I:$I,$A76)</f>
        <v>0</v>
      </c>
      <c r="K76">
        <f>SUMIFS(CALC_ORDERS!$N:$N,CALC_ORDERS!$P:$P,RIGHT(K$1,2),CALC_ORDERS!$I:$I,$A76)</f>
        <v>0</v>
      </c>
    </row>
    <row r="77" spans="1:11" x14ac:dyDescent="0.25">
      <c r="A77" t="s">
        <v>551</v>
      </c>
      <c r="B77">
        <f>COUNTIFS(CALC_ORDERS!I:I,TDB_CUSTOMERS!A77)</f>
        <v>5</v>
      </c>
      <c r="C77">
        <f>SUMIFS(CALC_ORDERS!D:D,CALC_ORDERS!I:I,A77)</f>
        <v>56</v>
      </c>
      <c r="D77">
        <f>SUMIFS(CALC_ORDERS!L:L,CALC_ORDERS!I:I,A77)</f>
        <v>61.5</v>
      </c>
      <c r="E77">
        <f>SUMIFS(CALC_ORDERS!M:M,CALC_ORDERS!I:I,A77)</f>
        <v>0</v>
      </c>
      <c r="F77" s="10">
        <f t="shared" si="1"/>
        <v>0</v>
      </c>
      <c r="G77">
        <f>SUMIFS(CALC_ORDERS!N:N,CALC_ORDERS!I:I,A77)</f>
        <v>61.5</v>
      </c>
      <c r="H77">
        <f>SUMIFS(CALC_ORDERS!$N:$N,CALC_ORDERS!$P:$P,RIGHT(H$1,2),CALC_ORDERS!$I:$I,$A77)</f>
        <v>22.2</v>
      </c>
      <c r="I77">
        <f>SUMIFS(CALC_ORDERS!$N:$N,CALC_ORDERS!$P:$P,RIGHT(I$1,2),CALC_ORDERS!$I:$I,$A77)</f>
        <v>14.4</v>
      </c>
      <c r="J77">
        <f>SUMIFS(CALC_ORDERS!$N:$N,CALC_ORDERS!$P:$P,RIGHT(J$1,2),CALC_ORDERS!$I:$I,$A77)</f>
        <v>16.5</v>
      </c>
      <c r="K77">
        <f>SUMIFS(CALC_ORDERS!$N:$N,CALC_ORDERS!$P:$P,RIGHT(K$1,2),CALC_ORDERS!$I:$I,$A77)</f>
        <v>8.4</v>
      </c>
    </row>
    <row r="78" spans="1:11" x14ac:dyDescent="0.25">
      <c r="A78" t="s">
        <v>552</v>
      </c>
      <c r="B78">
        <f>COUNTIFS(CALC_ORDERS!I:I,TDB_CUSTOMERS!A78)</f>
        <v>5</v>
      </c>
      <c r="C78">
        <f>SUMIFS(CALC_ORDERS!D:D,CALC_ORDERS!I:I,A78)</f>
        <v>66</v>
      </c>
      <c r="D78">
        <f>SUMIFS(CALC_ORDERS!L:L,CALC_ORDERS!I:I,A78)</f>
        <v>65.5</v>
      </c>
      <c r="E78">
        <f>SUMIFS(CALC_ORDERS!M:M,CALC_ORDERS!I:I,A78)</f>
        <v>1.1519999999999999</v>
      </c>
      <c r="F78" s="10">
        <f t="shared" si="1"/>
        <v>1.7587786259541983E-2</v>
      </c>
      <c r="G78">
        <f>SUMIFS(CALC_ORDERS!N:N,CALC_ORDERS!I:I,A78)</f>
        <v>64.347999999999999</v>
      </c>
      <c r="H78">
        <f>SUMIFS(CALC_ORDERS!$N:$N,CALC_ORDERS!$P:$P,RIGHT(H$1,2),CALC_ORDERS!$I:$I,$A78)</f>
        <v>0</v>
      </c>
      <c r="I78">
        <f>SUMIFS(CALC_ORDERS!$N:$N,CALC_ORDERS!$P:$P,RIGHT(I$1,2),CALC_ORDERS!$I:$I,$A78)</f>
        <v>21.3</v>
      </c>
      <c r="J78">
        <f>SUMIFS(CALC_ORDERS!$N:$N,CALC_ORDERS!$P:$P,RIGHT(J$1,2),CALC_ORDERS!$I:$I,$A78)</f>
        <v>0</v>
      </c>
      <c r="K78">
        <f>SUMIFS(CALC_ORDERS!$N:$N,CALC_ORDERS!$P:$P,RIGHT(K$1,2),CALC_ORDERS!$I:$I,$A78)</f>
        <v>43.048000000000002</v>
      </c>
    </row>
    <row r="79" spans="1:11" x14ac:dyDescent="0.25">
      <c r="A79" t="s">
        <v>553</v>
      </c>
      <c r="B79">
        <f>COUNTIFS(CALC_ORDERS!I:I,TDB_CUSTOMERS!A79)</f>
        <v>1</v>
      </c>
      <c r="C79">
        <f>SUMIFS(CALC_ORDERS!D:D,CALC_ORDERS!I:I,A79)</f>
        <v>3</v>
      </c>
      <c r="D79">
        <f>SUMIFS(CALC_ORDERS!L:L,CALC_ORDERS!I:I,A79)</f>
        <v>2.0999999999999996</v>
      </c>
      <c r="E79">
        <f>SUMIFS(CALC_ORDERS!M:M,CALC_ORDERS!I:I,A79)</f>
        <v>0</v>
      </c>
      <c r="F79" s="10">
        <f t="shared" si="1"/>
        <v>0</v>
      </c>
      <c r="G79">
        <f>SUMIFS(CALC_ORDERS!N:N,CALC_ORDERS!I:I,A79)</f>
        <v>2.0999999999999996</v>
      </c>
      <c r="H79">
        <f>SUMIFS(CALC_ORDERS!$N:$N,CALC_ORDERS!$P:$P,RIGHT(H$1,2),CALC_ORDERS!$I:$I,$A79)</f>
        <v>2.0999999999999996</v>
      </c>
      <c r="I79">
        <f>SUMIFS(CALC_ORDERS!$N:$N,CALC_ORDERS!$P:$P,RIGHT(I$1,2),CALC_ORDERS!$I:$I,$A79)</f>
        <v>0</v>
      </c>
      <c r="J79">
        <f>SUMIFS(CALC_ORDERS!$N:$N,CALC_ORDERS!$P:$P,RIGHT(J$1,2),CALC_ORDERS!$I:$I,$A79)</f>
        <v>0</v>
      </c>
      <c r="K79">
        <f>SUMIFS(CALC_ORDERS!$N:$N,CALC_ORDERS!$P:$P,RIGHT(K$1,2),CALC_ORDERS!$I:$I,$A79)</f>
        <v>0</v>
      </c>
    </row>
    <row r="80" spans="1:11" x14ac:dyDescent="0.25">
      <c r="A80" t="s">
        <v>554</v>
      </c>
      <c r="B80">
        <f>COUNTIFS(CALC_ORDERS!I:I,TDB_CUSTOMERS!A80)</f>
        <v>10</v>
      </c>
      <c r="C80">
        <f>SUMIFS(CALC_ORDERS!D:D,CALC_ORDERS!I:I,A80)</f>
        <v>113</v>
      </c>
      <c r="D80">
        <f>SUMIFS(CALC_ORDERS!L:L,CALC_ORDERS!I:I,A80)</f>
        <v>128.80000000000001</v>
      </c>
      <c r="E80">
        <f>SUMIFS(CALC_ORDERS!M:M,CALC_ORDERS!I:I,A80)</f>
        <v>0</v>
      </c>
      <c r="F80" s="10">
        <f t="shared" si="1"/>
        <v>0</v>
      </c>
      <c r="G80">
        <f>SUMIFS(CALC_ORDERS!N:N,CALC_ORDERS!I:I,A80)</f>
        <v>128.80000000000001</v>
      </c>
      <c r="H80">
        <f>SUMIFS(CALC_ORDERS!$N:$N,CALC_ORDERS!$P:$P,RIGHT(H$1,2),CALC_ORDERS!$I:$I,$A80)</f>
        <v>32</v>
      </c>
      <c r="I80">
        <f>SUMIFS(CALC_ORDERS!$N:$N,CALC_ORDERS!$P:$P,RIGHT(I$1,2),CALC_ORDERS!$I:$I,$A80)</f>
        <v>8</v>
      </c>
      <c r="J80">
        <f>SUMIFS(CALC_ORDERS!$N:$N,CALC_ORDERS!$P:$P,RIGHT(J$1,2),CALC_ORDERS!$I:$I,$A80)</f>
        <v>58.800000000000004</v>
      </c>
      <c r="K80">
        <f>SUMIFS(CALC_ORDERS!$N:$N,CALC_ORDERS!$P:$P,RIGHT(K$1,2),CALC_ORDERS!$I:$I,$A80)</f>
        <v>30</v>
      </c>
    </row>
    <row r="81" spans="1:11" x14ac:dyDescent="0.25">
      <c r="A81" t="s">
        <v>555</v>
      </c>
      <c r="B81">
        <f>COUNTIFS(CALC_ORDERS!I:I,TDB_CUSTOMERS!A81)</f>
        <v>3</v>
      </c>
      <c r="C81">
        <f>SUMIFS(CALC_ORDERS!D:D,CALC_ORDERS!I:I,A81)</f>
        <v>16</v>
      </c>
      <c r="D81">
        <f>SUMIFS(CALC_ORDERS!L:L,CALC_ORDERS!I:I,A81)</f>
        <v>12.8</v>
      </c>
      <c r="E81">
        <f>SUMIFS(CALC_ORDERS!M:M,CALC_ORDERS!I:I,A81)</f>
        <v>0</v>
      </c>
      <c r="F81" s="10">
        <f t="shared" si="1"/>
        <v>0</v>
      </c>
      <c r="G81">
        <f>SUMIFS(CALC_ORDERS!N:N,CALC_ORDERS!I:I,A81)</f>
        <v>12.8</v>
      </c>
      <c r="H81">
        <f>SUMIFS(CALC_ORDERS!$N:$N,CALC_ORDERS!$P:$P,RIGHT(H$1,2),CALC_ORDERS!$I:$I,$A81)</f>
        <v>5.6000000000000005</v>
      </c>
      <c r="I81">
        <f>SUMIFS(CALC_ORDERS!$N:$N,CALC_ORDERS!$P:$P,RIGHT(I$1,2),CALC_ORDERS!$I:$I,$A81)</f>
        <v>0</v>
      </c>
      <c r="J81">
        <f>SUMIFS(CALC_ORDERS!$N:$N,CALC_ORDERS!$P:$P,RIGHT(J$1,2),CALC_ORDERS!$I:$I,$A81)</f>
        <v>7.2</v>
      </c>
      <c r="K81">
        <f>SUMIFS(CALC_ORDERS!$N:$N,CALC_ORDERS!$P:$P,RIGHT(K$1,2),CALC_ORDERS!$I:$I,$A81)</f>
        <v>0</v>
      </c>
    </row>
    <row r="82" spans="1:11" x14ac:dyDescent="0.25">
      <c r="A82" t="s">
        <v>556</v>
      </c>
      <c r="B82">
        <f>COUNTIFS(CALC_ORDERS!I:I,TDB_CUSTOMERS!A82)</f>
        <v>4</v>
      </c>
      <c r="C82">
        <f>SUMIFS(CALC_ORDERS!D:D,CALC_ORDERS!I:I,A82)</f>
        <v>68</v>
      </c>
      <c r="D82">
        <f>SUMIFS(CALC_ORDERS!L:L,CALC_ORDERS!I:I,A82)</f>
        <v>86.600000000000009</v>
      </c>
      <c r="E82">
        <f>SUMIFS(CALC_ORDERS!M:M,CALC_ORDERS!I:I,A82)</f>
        <v>0</v>
      </c>
      <c r="F82" s="10">
        <f t="shared" si="1"/>
        <v>0</v>
      </c>
      <c r="G82">
        <f>SUMIFS(CALC_ORDERS!N:N,CALC_ORDERS!I:I,A82)</f>
        <v>86.600000000000009</v>
      </c>
      <c r="H82">
        <f>SUMIFS(CALC_ORDERS!$N:$N,CALC_ORDERS!$P:$P,RIGHT(H$1,2),CALC_ORDERS!$I:$I,$A82)</f>
        <v>0</v>
      </c>
      <c r="I82">
        <f>SUMIFS(CALC_ORDERS!$N:$N,CALC_ORDERS!$P:$P,RIGHT(I$1,2),CALC_ORDERS!$I:$I,$A82)</f>
        <v>30</v>
      </c>
      <c r="J82">
        <f>SUMIFS(CALC_ORDERS!$N:$N,CALC_ORDERS!$P:$P,RIGHT(J$1,2),CALC_ORDERS!$I:$I,$A82)</f>
        <v>56.6</v>
      </c>
      <c r="K82">
        <f>SUMIFS(CALC_ORDERS!$N:$N,CALC_ORDERS!$P:$P,RIGHT(K$1,2),CALC_ORDERS!$I:$I,$A82)</f>
        <v>0</v>
      </c>
    </row>
    <row r="83" spans="1:11" x14ac:dyDescent="0.25">
      <c r="A83" t="s">
        <v>557</v>
      </c>
      <c r="B83">
        <f>COUNTIFS(CALC_ORDERS!I:I,TDB_CUSTOMERS!A83)</f>
        <v>1</v>
      </c>
      <c r="C83">
        <f>SUMIFS(CALC_ORDERS!D:D,CALC_ORDERS!I:I,A83)</f>
        <v>2</v>
      </c>
      <c r="D83">
        <f>SUMIFS(CALC_ORDERS!L:L,CALC_ORDERS!I:I,A83)</f>
        <v>1.8</v>
      </c>
      <c r="E83">
        <f>SUMIFS(CALC_ORDERS!M:M,CALC_ORDERS!I:I,A83)</f>
        <v>0</v>
      </c>
      <c r="F83" s="10">
        <f t="shared" si="1"/>
        <v>0</v>
      </c>
      <c r="G83">
        <f>SUMIFS(CALC_ORDERS!N:N,CALC_ORDERS!I:I,A83)</f>
        <v>1.8</v>
      </c>
      <c r="H83">
        <f>SUMIFS(CALC_ORDERS!$N:$N,CALC_ORDERS!$P:$P,RIGHT(H$1,2),CALC_ORDERS!$I:$I,$A83)</f>
        <v>0</v>
      </c>
      <c r="I83">
        <f>SUMIFS(CALC_ORDERS!$N:$N,CALC_ORDERS!$P:$P,RIGHT(I$1,2),CALC_ORDERS!$I:$I,$A83)</f>
        <v>0</v>
      </c>
      <c r="J83">
        <f>SUMIFS(CALC_ORDERS!$N:$N,CALC_ORDERS!$P:$P,RIGHT(J$1,2),CALC_ORDERS!$I:$I,$A83)</f>
        <v>1.8</v>
      </c>
      <c r="K83">
        <f>SUMIFS(CALC_ORDERS!$N:$N,CALC_ORDERS!$P:$P,RIGHT(K$1,2),CALC_ORDERS!$I:$I,$A83)</f>
        <v>0</v>
      </c>
    </row>
    <row r="84" spans="1:11" x14ac:dyDescent="0.25">
      <c r="A84" t="s">
        <v>558</v>
      </c>
      <c r="B84">
        <f>COUNTIFS(CALC_ORDERS!I:I,TDB_CUSTOMERS!A84)</f>
        <v>4</v>
      </c>
      <c r="C84">
        <f>SUMIFS(CALC_ORDERS!D:D,CALC_ORDERS!I:I,A84)</f>
        <v>27</v>
      </c>
      <c r="D84">
        <f>SUMIFS(CALC_ORDERS!L:L,CALC_ORDERS!I:I,A84)</f>
        <v>28.5</v>
      </c>
      <c r="E84">
        <f>SUMIFS(CALC_ORDERS!M:M,CALC_ORDERS!I:I,A84)</f>
        <v>0</v>
      </c>
      <c r="F84" s="10">
        <f t="shared" si="1"/>
        <v>0</v>
      </c>
      <c r="G84">
        <f>SUMIFS(CALC_ORDERS!N:N,CALC_ORDERS!I:I,A84)</f>
        <v>28.5</v>
      </c>
      <c r="H84">
        <f>SUMIFS(CALC_ORDERS!$N:$N,CALC_ORDERS!$P:$P,RIGHT(H$1,2),CALC_ORDERS!$I:$I,$A84)</f>
        <v>18</v>
      </c>
      <c r="I84">
        <f>SUMIFS(CALC_ORDERS!$N:$N,CALC_ORDERS!$P:$P,RIGHT(I$1,2),CALC_ORDERS!$I:$I,$A84)</f>
        <v>3</v>
      </c>
      <c r="J84">
        <f>SUMIFS(CALC_ORDERS!$N:$N,CALC_ORDERS!$P:$P,RIGHT(J$1,2),CALC_ORDERS!$I:$I,$A84)</f>
        <v>0</v>
      </c>
      <c r="K84">
        <f>SUMIFS(CALC_ORDERS!$N:$N,CALC_ORDERS!$P:$P,RIGHT(K$1,2),CALC_ORDERS!$I:$I,$A84)</f>
        <v>7.5</v>
      </c>
    </row>
    <row r="85" spans="1:11" x14ac:dyDescent="0.25">
      <c r="A85" t="s">
        <v>559</v>
      </c>
      <c r="B85">
        <f>COUNTIFS(CALC_ORDERS!I:I,TDB_CUSTOMERS!A85)</f>
        <v>9</v>
      </c>
      <c r="C85">
        <f>SUMIFS(CALC_ORDERS!D:D,CALC_ORDERS!I:I,A85)</f>
        <v>113</v>
      </c>
      <c r="D85">
        <f>SUMIFS(CALC_ORDERS!L:L,CALC_ORDERS!I:I,A85)</f>
        <v>109.5</v>
      </c>
      <c r="E85">
        <f>SUMIFS(CALC_ORDERS!M:M,CALC_ORDERS!I:I,A85)</f>
        <v>0</v>
      </c>
      <c r="F85" s="10">
        <f t="shared" si="1"/>
        <v>0</v>
      </c>
      <c r="G85">
        <f>SUMIFS(CALC_ORDERS!N:N,CALC_ORDERS!I:I,A85)</f>
        <v>109.5</v>
      </c>
      <c r="H85">
        <f>SUMIFS(CALC_ORDERS!$N:$N,CALC_ORDERS!$P:$P,RIGHT(H$1,2),CALC_ORDERS!$I:$I,$A85)</f>
        <v>28</v>
      </c>
      <c r="I85">
        <f>SUMIFS(CALC_ORDERS!$N:$N,CALC_ORDERS!$P:$P,RIGHT(I$1,2),CALC_ORDERS!$I:$I,$A85)</f>
        <v>17.100000000000001</v>
      </c>
      <c r="J85">
        <f>SUMIFS(CALC_ORDERS!$N:$N,CALC_ORDERS!$P:$P,RIGHT(J$1,2),CALC_ORDERS!$I:$I,$A85)</f>
        <v>27.400000000000006</v>
      </c>
      <c r="K85">
        <f>SUMIFS(CALC_ORDERS!$N:$N,CALC_ORDERS!$P:$P,RIGHT(K$1,2),CALC_ORDERS!$I:$I,$A85)</f>
        <v>37</v>
      </c>
    </row>
    <row r="86" spans="1:11" x14ac:dyDescent="0.25">
      <c r="A86" t="s">
        <v>560</v>
      </c>
      <c r="B86">
        <f>COUNTIFS(CALC_ORDERS!I:I,TDB_CUSTOMERS!A86)</f>
        <v>5</v>
      </c>
      <c r="C86">
        <f>SUMIFS(CALC_ORDERS!D:D,CALC_ORDERS!I:I,A86)</f>
        <v>39</v>
      </c>
      <c r="D86">
        <f>SUMIFS(CALC_ORDERS!L:L,CALC_ORDERS!I:I,A86)</f>
        <v>32.199999999999996</v>
      </c>
      <c r="E86">
        <f>SUMIFS(CALC_ORDERS!M:M,CALC_ORDERS!I:I,A86)</f>
        <v>0</v>
      </c>
      <c r="F86" s="10">
        <f t="shared" si="1"/>
        <v>0</v>
      </c>
      <c r="G86">
        <f>SUMIFS(CALC_ORDERS!N:N,CALC_ORDERS!I:I,A86)</f>
        <v>32.199999999999996</v>
      </c>
      <c r="H86">
        <f>SUMIFS(CALC_ORDERS!$N:$N,CALC_ORDERS!$P:$P,RIGHT(H$1,2),CALC_ORDERS!$I:$I,$A86)</f>
        <v>15.399999999999999</v>
      </c>
      <c r="I86">
        <f>SUMIFS(CALC_ORDERS!$N:$N,CALC_ORDERS!$P:$P,RIGHT(I$1,2),CALC_ORDERS!$I:$I,$A86)</f>
        <v>15</v>
      </c>
      <c r="J86">
        <f>SUMIFS(CALC_ORDERS!$N:$N,CALC_ORDERS!$P:$P,RIGHT(J$1,2),CALC_ORDERS!$I:$I,$A86)</f>
        <v>0</v>
      </c>
      <c r="K86">
        <f>SUMIFS(CALC_ORDERS!$N:$N,CALC_ORDERS!$P:$P,RIGHT(K$1,2),CALC_ORDERS!$I:$I,$A86)</f>
        <v>1.8</v>
      </c>
    </row>
    <row r="87" spans="1:11" x14ac:dyDescent="0.25">
      <c r="A87" t="s">
        <v>561</v>
      </c>
      <c r="B87">
        <f>COUNTIFS(CALC_ORDERS!I:I,TDB_CUSTOMERS!A87)</f>
        <v>2</v>
      </c>
      <c r="C87">
        <f>SUMIFS(CALC_ORDERS!D:D,CALC_ORDERS!I:I,A87)</f>
        <v>25</v>
      </c>
      <c r="D87">
        <f>SUMIFS(CALC_ORDERS!L:L,CALC_ORDERS!I:I,A87)</f>
        <v>33.5</v>
      </c>
      <c r="E87">
        <f>SUMIFS(CALC_ORDERS!M:M,CALC_ORDERS!I:I,A87)</f>
        <v>0</v>
      </c>
      <c r="F87" s="10">
        <f t="shared" si="1"/>
        <v>0</v>
      </c>
      <c r="G87">
        <f>SUMIFS(CALC_ORDERS!N:N,CALC_ORDERS!I:I,A87)</f>
        <v>33.5</v>
      </c>
      <c r="H87">
        <f>SUMIFS(CALC_ORDERS!$N:$N,CALC_ORDERS!$P:$P,RIGHT(H$1,2),CALC_ORDERS!$I:$I,$A87)</f>
        <v>25.5</v>
      </c>
      <c r="I87">
        <f>SUMIFS(CALC_ORDERS!$N:$N,CALC_ORDERS!$P:$P,RIGHT(I$1,2),CALC_ORDERS!$I:$I,$A87)</f>
        <v>8</v>
      </c>
      <c r="J87">
        <f>SUMIFS(CALC_ORDERS!$N:$N,CALC_ORDERS!$P:$P,RIGHT(J$1,2),CALC_ORDERS!$I:$I,$A87)</f>
        <v>0</v>
      </c>
      <c r="K87">
        <f>SUMIFS(CALC_ORDERS!$N:$N,CALC_ORDERS!$P:$P,RIGHT(K$1,2),CALC_ORDERS!$I:$I,$A87)</f>
        <v>0</v>
      </c>
    </row>
    <row r="88" spans="1:11" x14ac:dyDescent="0.25">
      <c r="A88" t="s">
        <v>562</v>
      </c>
      <c r="B88">
        <f>COUNTIFS(CALC_ORDERS!I:I,TDB_CUSTOMERS!A88)</f>
        <v>3</v>
      </c>
      <c r="C88">
        <f>SUMIFS(CALC_ORDERS!D:D,CALC_ORDERS!I:I,A88)</f>
        <v>38</v>
      </c>
      <c r="D88">
        <f>SUMIFS(CALC_ORDERS!L:L,CALC_ORDERS!I:I,A88)</f>
        <v>37</v>
      </c>
      <c r="E88">
        <f>SUMIFS(CALC_ORDERS!M:M,CALC_ORDERS!I:I,A88)</f>
        <v>0</v>
      </c>
      <c r="F88" s="10">
        <f t="shared" si="1"/>
        <v>0</v>
      </c>
      <c r="G88">
        <f>SUMIFS(CALC_ORDERS!N:N,CALC_ORDERS!I:I,A88)</f>
        <v>37</v>
      </c>
      <c r="H88">
        <f>SUMIFS(CALC_ORDERS!$N:$N,CALC_ORDERS!$P:$P,RIGHT(H$1,2),CALC_ORDERS!$I:$I,$A88)</f>
        <v>17</v>
      </c>
      <c r="I88">
        <f>SUMIFS(CALC_ORDERS!$N:$N,CALC_ORDERS!$P:$P,RIGHT(I$1,2),CALC_ORDERS!$I:$I,$A88)</f>
        <v>9.6</v>
      </c>
      <c r="J88">
        <f>SUMIFS(CALC_ORDERS!$N:$N,CALC_ORDERS!$P:$P,RIGHT(J$1,2),CALC_ORDERS!$I:$I,$A88)</f>
        <v>0</v>
      </c>
      <c r="K88">
        <f>SUMIFS(CALC_ORDERS!$N:$N,CALC_ORDERS!$P:$P,RIGHT(K$1,2),CALC_ORDERS!$I:$I,$A88)</f>
        <v>10.4</v>
      </c>
    </row>
    <row r="89" spans="1:11" x14ac:dyDescent="0.25">
      <c r="A89" t="s">
        <v>563</v>
      </c>
      <c r="B89">
        <f>COUNTIFS(CALC_ORDERS!I:I,TDB_CUSTOMERS!A89)</f>
        <v>1</v>
      </c>
      <c r="C89">
        <f>SUMIFS(CALC_ORDERS!D:D,CALC_ORDERS!I:I,A89)</f>
        <v>1</v>
      </c>
      <c r="D89">
        <f>SUMIFS(CALC_ORDERS!L:L,CALC_ORDERS!I:I,A89)</f>
        <v>1</v>
      </c>
      <c r="E89">
        <f>SUMIFS(CALC_ORDERS!M:M,CALC_ORDERS!I:I,A89)</f>
        <v>0</v>
      </c>
      <c r="F89" s="10">
        <f t="shared" si="1"/>
        <v>0</v>
      </c>
      <c r="G89">
        <f>SUMIFS(CALC_ORDERS!N:N,CALC_ORDERS!I:I,A89)</f>
        <v>1</v>
      </c>
      <c r="H89">
        <f>SUMIFS(CALC_ORDERS!$N:$N,CALC_ORDERS!$P:$P,RIGHT(H$1,2),CALC_ORDERS!$I:$I,$A89)</f>
        <v>0</v>
      </c>
      <c r="I89">
        <f>SUMIFS(CALC_ORDERS!$N:$N,CALC_ORDERS!$P:$P,RIGHT(I$1,2),CALC_ORDERS!$I:$I,$A89)</f>
        <v>0</v>
      </c>
      <c r="J89">
        <f>SUMIFS(CALC_ORDERS!$N:$N,CALC_ORDERS!$P:$P,RIGHT(J$1,2),CALC_ORDERS!$I:$I,$A89)</f>
        <v>0</v>
      </c>
      <c r="K89">
        <f>SUMIFS(CALC_ORDERS!$N:$N,CALC_ORDERS!$P:$P,RIGHT(K$1,2),CALC_ORDERS!$I:$I,$A89)</f>
        <v>1</v>
      </c>
    </row>
    <row r="90" spans="1:11" x14ac:dyDescent="0.25">
      <c r="A90" t="s">
        <v>564</v>
      </c>
      <c r="B90">
        <f>COUNTIFS(CALC_ORDERS!I:I,TDB_CUSTOMERS!A90)</f>
        <v>9</v>
      </c>
      <c r="C90">
        <f>SUMIFS(CALC_ORDERS!D:D,CALC_ORDERS!I:I,A90)</f>
        <v>95</v>
      </c>
      <c r="D90">
        <f>SUMIFS(CALC_ORDERS!L:L,CALC_ORDERS!I:I,A90)</f>
        <v>102.8</v>
      </c>
      <c r="E90">
        <f>SUMIFS(CALC_ORDERS!M:M,CALC_ORDERS!I:I,A90)</f>
        <v>0</v>
      </c>
      <c r="F90" s="10">
        <f t="shared" si="1"/>
        <v>0</v>
      </c>
      <c r="G90">
        <f>SUMIFS(CALC_ORDERS!N:N,CALC_ORDERS!I:I,A90)</f>
        <v>102.8</v>
      </c>
      <c r="H90">
        <f>SUMIFS(CALC_ORDERS!$N:$N,CALC_ORDERS!$P:$P,RIGHT(H$1,2),CALC_ORDERS!$I:$I,$A90)</f>
        <v>30</v>
      </c>
      <c r="I90">
        <f>SUMIFS(CALC_ORDERS!$N:$N,CALC_ORDERS!$P:$P,RIGHT(I$1,2),CALC_ORDERS!$I:$I,$A90)</f>
        <v>21.5</v>
      </c>
      <c r="J90">
        <f>SUMIFS(CALC_ORDERS!$N:$N,CALC_ORDERS!$P:$P,RIGHT(J$1,2),CALC_ORDERS!$I:$I,$A90)</f>
        <v>33.5</v>
      </c>
      <c r="K90">
        <f>SUMIFS(CALC_ORDERS!$N:$N,CALC_ORDERS!$P:$P,RIGHT(K$1,2),CALC_ORDERS!$I:$I,$A90)</f>
        <v>17.8</v>
      </c>
    </row>
    <row r="91" spans="1:11" x14ac:dyDescent="0.25">
      <c r="A91" t="s">
        <v>565</v>
      </c>
      <c r="B91">
        <f>COUNTIFS(CALC_ORDERS!I:I,TDB_CUSTOMERS!A91)</f>
        <v>5</v>
      </c>
      <c r="C91">
        <f>SUMIFS(CALC_ORDERS!D:D,CALC_ORDERS!I:I,A91)</f>
        <v>52</v>
      </c>
      <c r="D91">
        <f>SUMIFS(CALC_ORDERS!L:L,CALC_ORDERS!I:I,A91)</f>
        <v>51.5</v>
      </c>
      <c r="E91">
        <f>SUMIFS(CALC_ORDERS!M:M,CALC_ORDERS!I:I,A91)</f>
        <v>0</v>
      </c>
      <c r="F91" s="10">
        <f t="shared" si="1"/>
        <v>0</v>
      </c>
      <c r="G91">
        <f>SUMIFS(CALC_ORDERS!N:N,CALC_ORDERS!I:I,A91)</f>
        <v>51.5</v>
      </c>
      <c r="H91">
        <f>SUMIFS(CALC_ORDERS!$N:$N,CALC_ORDERS!$P:$P,RIGHT(H$1,2),CALC_ORDERS!$I:$I,$A91)</f>
        <v>36.200000000000003</v>
      </c>
      <c r="I91">
        <f>SUMIFS(CALC_ORDERS!$N:$N,CALC_ORDERS!$P:$P,RIGHT(I$1,2),CALC_ORDERS!$I:$I,$A91)</f>
        <v>5.4</v>
      </c>
      <c r="J91">
        <f>SUMIFS(CALC_ORDERS!$N:$N,CALC_ORDERS!$P:$P,RIGHT(J$1,2),CALC_ORDERS!$I:$I,$A91)</f>
        <v>9.9</v>
      </c>
      <c r="K91">
        <f>SUMIFS(CALC_ORDERS!$N:$N,CALC_ORDERS!$P:$P,RIGHT(K$1,2),CALC_ORDERS!$I:$I,$A91)</f>
        <v>0</v>
      </c>
    </row>
    <row r="92" spans="1:11" x14ac:dyDescent="0.25">
      <c r="A92" t="s">
        <v>566</v>
      </c>
      <c r="B92">
        <f>COUNTIFS(CALC_ORDERS!I:I,TDB_CUSTOMERS!A92)</f>
        <v>3</v>
      </c>
      <c r="C92">
        <f>SUMIFS(CALC_ORDERS!D:D,CALC_ORDERS!I:I,A92)</f>
        <v>22</v>
      </c>
      <c r="D92">
        <f>SUMIFS(CALC_ORDERS!L:L,CALC_ORDERS!I:I,A92)</f>
        <v>16.600000000000001</v>
      </c>
      <c r="E92">
        <f>SUMIFS(CALC_ORDERS!M:M,CALC_ORDERS!I:I,A92)</f>
        <v>0</v>
      </c>
      <c r="F92" s="10">
        <f t="shared" si="1"/>
        <v>0</v>
      </c>
      <c r="G92">
        <f>SUMIFS(CALC_ORDERS!N:N,CALC_ORDERS!I:I,A92)</f>
        <v>16.600000000000001</v>
      </c>
      <c r="H92">
        <f>SUMIFS(CALC_ORDERS!$N:$N,CALC_ORDERS!$P:$P,RIGHT(H$1,2),CALC_ORDERS!$I:$I,$A92)</f>
        <v>6.4</v>
      </c>
      <c r="I92">
        <f>SUMIFS(CALC_ORDERS!$N:$N,CALC_ORDERS!$P:$P,RIGHT(I$1,2),CALC_ORDERS!$I:$I,$A92)</f>
        <v>7</v>
      </c>
      <c r="J92">
        <f>SUMIFS(CALC_ORDERS!$N:$N,CALC_ORDERS!$P:$P,RIGHT(J$1,2),CALC_ORDERS!$I:$I,$A92)</f>
        <v>3.2</v>
      </c>
      <c r="K92">
        <f>SUMIFS(CALC_ORDERS!$N:$N,CALC_ORDERS!$P:$P,RIGHT(K$1,2),CALC_ORDERS!$I:$I,$A92)</f>
        <v>0</v>
      </c>
    </row>
    <row r="93" spans="1:11" x14ac:dyDescent="0.25">
      <c r="A93" t="s">
        <v>567</v>
      </c>
      <c r="B93">
        <f>COUNTIFS(CALC_ORDERS!I:I,TDB_CUSTOMERS!A93)</f>
        <v>7</v>
      </c>
      <c r="C93">
        <f>SUMIFS(CALC_ORDERS!D:D,CALC_ORDERS!I:I,A93)</f>
        <v>100</v>
      </c>
      <c r="D93">
        <f>SUMIFS(CALC_ORDERS!L:L,CALC_ORDERS!I:I,A93)</f>
        <v>97.3</v>
      </c>
      <c r="E93">
        <f>SUMIFS(CALC_ORDERS!M:M,CALC_ORDERS!I:I,A93)</f>
        <v>0</v>
      </c>
      <c r="F93" s="10">
        <f t="shared" si="1"/>
        <v>0</v>
      </c>
      <c r="G93">
        <f>SUMIFS(CALC_ORDERS!N:N,CALC_ORDERS!I:I,A93)</f>
        <v>97.3</v>
      </c>
      <c r="H93">
        <f>SUMIFS(CALC_ORDERS!$N:$N,CALC_ORDERS!$P:$P,RIGHT(H$1,2),CALC_ORDERS!$I:$I,$A93)</f>
        <v>30</v>
      </c>
      <c r="I93">
        <f>SUMIFS(CALC_ORDERS!$N:$N,CALC_ORDERS!$P:$P,RIGHT(I$1,2),CALC_ORDERS!$I:$I,$A93)</f>
        <v>19.8</v>
      </c>
      <c r="J93">
        <f>SUMIFS(CALC_ORDERS!$N:$N,CALC_ORDERS!$P:$P,RIGHT(J$1,2),CALC_ORDERS!$I:$I,$A93)</f>
        <v>23.3</v>
      </c>
      <c r="K93">
        <f>SUMIFS(CALC_ORDERS!$N:$N,CALC_ORDERS!$P:$P,RIGHT(K$1,2),CALC_ORDERS!$I:$I,$A93)</f>
        <v>24.200000000000003</v>
      </c>
    </row>
    <row r="94" spans="1:11" x14ac:dyDescent="0.25">
      <c r="A94" t="s">
        <v>568</v>
      </c>
      <c r="B94">
        <f>COUNTIFS(CALC_ORDERS!I:I,TDB_CUSTOMERS!A94)</f>
        <v>10</v>
      </c>
      <c r="C94">
        <f>SUMIFS(CALC_ORDERS!D:D,CALC_ORDERS!I:I,A94)</f>
        <v>110</v>
      </c>
      <c r="D94">
        <f>SUMIFS(CALC_ORDERS!L:L,CALC_ORDERS!I:I,A94)</f>
        <v>118.4</v>
      </c>
      <c r="E94">
        <f>SUMIFS(CALC_ORDERS!M:M,CALC_ORDERS!I:I,A94)</f>
        <v>0</v>
      </c>
      <c r="F94" s="10">
        <f t="shared" si="1"/>
        <v>0</v>
      </c>
      <c r="G94">
        <f>SUMIFS(CALC_ORDERS!N:N,CALC_ORDERS!I:I,A94)</f>
        <v>118.4</v>
      </c>
      <c r="H94">
        <f>SUMIFS(CALC_ORDERS!$N:$N,CALC_ORDERS!$P:$P,RIGHT(H$1,2),CALC_ORDERS!$I:$I,$A94)</f>
        <v>52.5</v>
      </c>
      <c r="I94">
        <f>SUMIFS(CALC_ORDERS!$N:$N,CALC_ORDERS!$P:$P,RIGHT(I$1,2),CALC_ORDERS!$I:$I,$A94)</f>
        <v>10.4</v>
      </c>
      <c r="J94">
        <f>SUMIFS(CALC_ORDERS!$N:$N,CALC_ORDERS!$P:$P,RIGHT(J$1,2),CALC_ORDERS!$I:$I,$A94)</f>
        <v>20</v>
      </c>
      <c r="K94">
        <f>SUMIFS(CALC_ORDERS!$N:$N,CALC_ORDERS!$P:$P,RIGHT(K$1,2),CALC_ORDERS!$I:$I,$A94)</f>
        <v>35.5</v>
      </c>
    </row>
    <row r="95" spans="1:11" x14ac:dyDescent="0.25">
      <c r="A95" t="s">
        <v>569</v>
      </c>
      <c r="B95">
        <f>COUNTIFS(CALC_ORDERS!I:I,TDB_CUSTOMERS!A95)</f>
        <v>9</v>
      </c>
      <c r="C95">
        <f>SUMIFS(CALC_ORDERS!D:D,CALC_ORDERS!I:I,A95)</f>
        <v>98</v>
      </c>
      <c r="D95">
        <f>SUMIFS(CALC_ORDERS!L:L,CALC_ORDERS!I:I,A95)</f>
        <v>97.4</v>
      </c>
      <c r="E95">
        <f>SUMIFS(CALC_ORDERS!M:M,CALC_ORDERS!I:I,A95)</f>
        <v>0</v>
      </c>
      <c r="F95" s="10">
        <f t="shared" si="1"/>
        <v>0</v>
      </c>
      <c r="G95">
        <f>SUMIFS(CALC_ORDERS!N:N,CALC_ORDERS!I:I,A95)</f>
        <v>97.4</v>
      </c>
      <c r="H95">
        <f>SUMIFS(CALC_ORDERS!$N:$N,CALC_ORDERS!$P:$P,RIGHT(H$1,2),CALC_ORDERS!$I:$I,$A95)</f>
        <v>5.4</v>
      </c>
      <c r="I95">
        <f>SUMIFS(CALC_ORDERS!$N:$N,CALC_ORDERS!$P:$P,RIGHT(I$1,2),CALC_ORDERS!$I:$I,$A95)</f>
        <v>52.5</v>
      </c>
      <c r="J95">
        <f>SUMIFS(CALC_ORDERS!$N:$N,CALC_ORDERS!$P:$P,RIGHT(J$1,2),CALC_ORDERS!$I:$I,$A95)</f>
        <v>16</v>
      </c>
      <c r="K95">
        <f>SUMIFS(CALC_ORDERS!$N:$N,CALC_ORDERS!$P:$P,RIGHT(K$1,2),CALC_ORDERS!$I:$I,$A95)</f>
        <v>23.500000000000004</v>
      </c>
    </row>
    <row r="96" spans="1:11" x14ac:dyDescent="0.25">
      <c r="A96" t="s">
        <v>570</v>
      </c>
      <c r="B96">
        <f>COUNTIFS(CALC_ORDERS!I:I,TDB_CUSTOMERS!A96)</f>
        <v>8</v>
      </c>
      <c r="C96">
        <f>SUMIFS(CALC_ORDERS!D:D,CALC_ORDERS!I:I,A96)</f>
        <v>62</v>
      </c>
      <c r="D96">
        <f>SUMIFS(CALC_ORDERS!L:L,CALC_ORDERS!I:I,A96)</f>
        <v>67.8</v>
      </c>
      <c r="E96">
        <f>SUMIFS(CALC_ORDERS!M:M,CALC_ORDERS!I:I,A96)</f>
        <v>0</v>
      </c>
      <c r="F96" s="10">
        <f t="shared" si="1"/>
        <v>0</v>
      </c>
      <c r="G96">
        <f>SUMIFS(CALC_ORDERS!N:N,CALC_ORDERS!I:I,A96)</f>
        <v>67.8</v>
      </c>
      <c r="H96">
        <f>SUMIFS(CALC_ORDERS!$N:$N,CALC_ORDERS!$P:$P,RIGHT(H$1,2),CALC_ORDERS!$I:$I,$A96)</f>
        <v>13.7</v>
      </c>
      <c r="I96">
        <f>SUMIFS(CALC_ORDERS!$N:$N,CALC_ORDERS!$P:$P,RIGHT(I$1,2),CALC_ORDERS!$I:$I,$A96)</f>
        <v>45.300000000000004</v>
      </c>
      <c r="J96">
        <f>SUMIFS(CALC_ORDERS!$N:$N,CALC_ORDERS!$P:$P,RIGHT(J$1,2),CALC_ORDERS!$I:$I,$A96)</f>
        <v>4.8</v>
      </c>
      <c r="K96">
        <f>SUMIFS(CALC_ORDERS!$N:$N,CALC_ORDERS!$P:$P,RIGHT(K$1,2),CALC_ORDERS!$I:$I,$A96)</f>
        <v>4</v>
      </c>
    </row>
    <row r="97" spans="1:11" x14ac:dyDescent="0.25">
      <c r="A97" t="s">
        <v>571</v>
      </c>
      <c r="B97">
        <f>COUNTIFS(CALC_ORDERS!I:I,TDB_CUSTOMERS!A97)</f>
        <v>10</v>
      </c>
      <c r="C97">
        <f>SUMIFS(CALC_ORDERS!D:D,CALC_ORDERS!I:I,A97)</f>
        <v>113</v>
      </c>
      <c r="D97">
        <f>SUMIFS(CALC_ORDERS!L:L,CALC_ORDERS!I:I,A97)</f>
        <v>130.30000000000001</v>
      </c>
      <c r="E97">
        <f>SUMIFS(CALC_ORDERS!M:M,CALC_ORDERS!I:I,A97)</f>
        <v>0.65999999999999992</v>
      </c>
      <c r="F97" s="10">
        <f t="shared" si="1"/>
        <v>5.0652340752110501E-3</v>
      </c>
      <c r="G97">
        <f>SUMIFS(CALC_ORDERS!N:N,CALC_ORDERS!I:I,A97)</f>
        <v>129.63999999999999</v>
      </c>
      <c r="H97">
        <f>SUMIFS(CALC_ORDERS!$N:$N,CALC_ORDERS!$P:$P,RIGHT(H$1,2),CALC_ORDERS!$I:$I,$A97)</f>
        <v>11.2</v>
      </c>
      <c r="I97">
        <f>SUMIFS(CALC_ORDERS!$N:$N,CALC_ORDERS!$P:$P,RIGHT(I$1,2),CALC_ORDERS!$I:$I,$A97)</f>
        <v>38.14</v>
      </c>
      <c r="J97">
        <f>SUMIFS(CALC_ORDERS!$N:$N,CALC_ORDERS!$P:$P,RIGHT(J$1,2),CALC_ORDERS!$I:$I,$A97)</f>
        <v>22.8</v>
      </c>
      <c r="K97">
        <f>SUMIFS(CALC_ORDERS!$N:$N,CALC_ORDERS!$P:$P,RIGHT(K$1,2),CALC_ORDERS!$I:$I,$A97)</f>
        <v>57.5</v>
      </c>
    </row>
    <row r="98" spans="1:11" x14ac:dyDescent="0.25">
      <c r="A98" t="s">
        <v>572</v>
      </c>
      <c r="B98">
        <f>COUNTIFS(CALC_ORDERS!I:I,TDB_CUSTOMERS!A98)</f>
        <v>8</v>
      </c>
      <c r="C98">
        <f>SUMIFS(CALC_ORDERS!D:D,CALC_ORDERS!I:I,A98)</f>
        <v>94</v>
      </c>
      <c r="D98">
        <f>SUMIFS(CALC_ORDERS!L:L,CALC_ORDERS!I:I,A98)</f>
        <v>104.9</v>
      </c>
      <c r="E98">
        <f>SUMIFS(CALC_ORDERS!M:M,CALC_ORDERS!I:I,A98)</f>
        <v>0</v>
      </c>
      <c r="F98" s="10">
        <f t="shared" si="1"/>
        <v>0</v>
      </c>
      <c r="G98">
        <f>SUMIFS(CALC_ORDERS!N:N,CALC_ORDERS!I:I,A98)</f>
        <v>104.9</v>
      </c>
      <c r="H98">
        <f>SUMIFS(CALC_ORDERS!$N:$N,CALC_ORDERS!$P:$P,RIGHT(H$1,2),CALC_ORDERS!$I:$I,$A98)</f>
        <v>16.5</v>
      </c>
      <c r="I98">
        <f>SUMIFS(CALC_ORDERS!$N:$N,CALC_ORDERS!$P:$P,RIGHT(I$1,2),CALC_ORDERS!$I:$I,$A98)</f>
        <v>37.400000000000006</v>
      </c>
      <c r="J98">
        <f>SUMIFS(CALC_ORDERS!$N:$N,CALC_ORDERS!$P:$P,RIGHT(J$1,2),CALC_ORDERS!$I:$I,$A98)</f>
        <v>38</v>
      </c>
      <c r="K98">
        <f>SUMIFS(CALC_ORDERS!$N:$N,CALC_ORDERS!$P:$P,RIGHT(K$1,2),CALC_ORDERS!$I:$I,$A98)</f>
        <v>13</v>
      </c>
    </row>
    <row r="99" spans="1:11" x14ac:dyDescent="0.25">
      <c r="A99" t="s">
        <v>573</v>
      </c>
      <c r="B99">
        <f>COUNTIFS(CALC_ORDERS!I:I,TDB_CUSTOMERS!A99)</f>
        <v>10</v>
      </c>
      <c r="C99">
        <f>SUMIFS(CALC_ORDERS!D:D,CALC_ORDERS!I:I,A99)</f>
        <v>80</v>
      </c>
      <c r="D99">
        <f>SUMIFS(CALC_ORDERS!L:L,CALC_ORDERS!I:I,A99)</f>
        <v>70.199999999999989</v>
      </c>
      <c r="E99">
        <f>SUMIFS(CALC_ORDERS!M:M,CALC_ORDERS!I:I,A99)</f>
        <v>0</v>
      </c>
      <c r="F99" s="10">
        <f t="shared" si="1"/>
        <v>0</v>
      </c>
      <c r="G99">
        <f>SUMIFS(CALC_ORDERS!N:N,CALC_ORDERS!I:I,A99)</f>
        <v>70.199999999999989</v>
      </c>
      <c r="H99">
        <f>SUMIFS(CALC_ORDERS!$N:$N,CALC_ORDERS!$P:$P,RIGHT(H$1,2),CALC_ORDERS!$I:$I,$A99)</f>
        <v>1.6</v>
      </c>
      <c r="I99">
        <f>SUMIFS(CALC_ORDERS!$N:$N,CALC_ORDERS!$P:$P,RIGHT(I$1,2),CALC_ORDERS!$I:$I,$A99)</f>
        <v>20.8</v>
      </c>
      <c r="J99">
        <f>SUMIFS(CALC_ORDERS!$N:$N,CALC_ORDERS!$P:$P,RIGHT(J$1,2),CALC_ORDERS!$I:$I,$A99)</f>
        <v>22.2</v>
      </c>
      <c r="K99">
        <f>SUMIFS(CALC_ORDERS!$N:$N,CALC_ORDERS!$P:$P,RIGHT(K$1,2),CALC_ORDERS!$I:$I,$A99)</f>
        <v>25.6</v>
      </c>
    </row>
    <row r="100" spans="1:11" x14ac:dyDescent="0.25">
      <c r="A100" t="s">
        <v>574</v>
      </c>
      <c r="B100">
        <f>COUNTIFS(CALC_ORDERS!I:I,TDB_CUSTOMERS!A100)</f>
        <v>10</v>
      </c>
      <c r="C100">
        <f>SUMIFS(CALC_ORDERS!D:D,CALC_ORDERS!I:I,A100)</f>
        <v>82</v>
      </c>
      <c r="D100">
        <f>SUMIFS(CALC_ORDERS!L:L,CALC_ORDERS!I:I,A100)</f>
        <v>80.5</v>
      </c>
      <c r="E100">
        <f>SUMIFS(CALC_ORDERS!M:M,CALC_ORDERS!I:I,A100)</f>
        <v>0</v>
      </c>
      <c r="F100" s="10">
        <f t="shared" si="1"/>
        <v>0</v>
      </c>
      <c r="G100">
        <f>SUMIFS(CALC_ORDERS!N:N,CALC_ORDERS!I:I,A100)</f>
        <v>80.5</v>
      </c>
      <c r="H100">
        <f>SUMIFS(CALC_ORDERS!$N:$N,CALC_ORDERS!$P:$P,RIGHT(H$1,2),CALC_ORDERS!$I:$I,$A100)</f>
        <v>1.6</v>
      </c>
      <c r="I100">
        <f>SUMIFS(CALC_ORDERS!$N:$N,CALC_ORDERS!$P:$P,RIGHT(I$1,2),CALC_ORDERS!$I:$I,$A100)</f>
        <v>36.1</v>
      </c>
      <c r="J100">
        <f>SUMIFS(CALC_ORDERS!$N:$N,CALC_ORDERS!$P:$P,RIGHT(J$1,2),CALC_ORDERS!$I:$I,$A100)</f>
        <v>23</v>
      </c>
      <c r="K100">
        <f>SUMIFS(CALC_ORDERS!$N:$N,CALC_ORDERS!$P:$P,RIGHT(K$1,2),CALC_ORDERS!$I:$I,$A100)</f>
        <v>19.8</v>
      </c>
    </row>
    <row r="101" spans="1:11" x14ac:dyDescent="0.25">
      <c r="A101" t="s">
        <v>575</v>
      </c>
      <c r="B101">
        <f>COUNTIFS(CALC_ORDERS!I:I,TDB_CUSTOMERS!A101)</f>
        <v>7</v>
      </c>
      <c r="C101">
        <f>SUMIFS(CALC_ORDERS!D:D,CALC_ORDERS!I:I,A101)</f>
        <v>62</v>
      </c>
      <c r="D101">
        <f>SUMIFS(CALC_ORDERS!L:L,CALC_ORDERS!I:I,A101)</f>
        <v>55.699999999999996</v>
      </c>
      <c r="E101">
        <f>SUMIFS(CALC_ORDERS!M:M,CALC_ORDERS!I:I,A101)</f>
        <v>0</v>
      </c>
      <c r="F101" s="10">
        <f t="shared" si="1"/>
        <v>0</v>
      </c>
      <c r="G101">
        <f>SUMIFS(CALC_ORDERS!N:N,CALC_ORDERS!I:I,A101)</f>
        <v>55.699999999999996</v>
      </c>
      <c r="H101">
        <f>SUMIFS(CALC_ORDERS!$N:$N,CALC_ORDERS!$P:$P,RIGHT(H$1,2),CALC_ORDERS!$I:$I,$A101)</f>
        <v>11.899999999999999</v>
      </c>
      <c r="I101">
        <f>SUMIFS(CALC_ORDERS!$N:$N,CALC_ORDERS!$P:$P,RIGHT(I$1,2),CALC_ORDERS!$I:$I,$A101)</f>
        <v>7.2</v>
      </c>
      <c r="J101">
        <f>SUMIFS(CALC_ORDERS!$N:$N,CALC_ORDERS!$P:$P,RIGHT(J$1,2),CALC_ORDERS!$I:$I,$A101)</f>
        <v>10</v>
      </c>
      <c r="K101">
        <f>SUMIFS(CALC_ORDERS!$N:$N,CALC_ORDERS!$P:$P,RIGHT(K$1,2),CALC_ORDERS!$I:$I,$A101)</f>
        <v>26.6</v>
      </c>
    </row>
    <row r="102" spans="1:11" x14ac:dyDescent="0.25">
      <c r="A102" t="s">
        <v>576</v>
      </c>
      <c r="B102">
        <f>COUNTIFS(CALC_ORDERS!I:I,TDB_CUSTOMERS!A102)</f>
        <v>2</v>
      </c>
      <c r="C102">
        <f>SUMIFS(CALC_ORDERS!D:D,CALC_ORDERS!I:I,A102)</f>
        <v>15</v>
      </c>
      <c r="D102">
        <f>SUMIFS(CALC_ORDERS!L:L,CALC_ORDERS!I:I,A102)</f>
        <v>15.6</v>
      </c>
      <c r="E102">
        <f>SUMIFS(CALC_ORDERS!M:M,CALC_ORDERS!I:I,A102)</f>
        <v>0</v>
      </c>
      <c r="F102" s="10">
        <f t="shared" si="1"/>
        <v>0</v>
      </c>
      <c r="G102">
        <f>SUMIFS(CALC_ORDERS!N:N,CALC_ORDERS!I:I,A102)</f>
        <v>15.6</v>
      </c>
      <c r="H102">
        <f>SUMIFS(CALC_ORDERS!$N:$N,CALC_ORDERS!$P:$P,RIGHT(H$1,2),CALC_ORDERS!$I:$I,$A102)</f>
        <v>0</v>
      </c>
      <c r="I102">
        <f>SUMIFS(CALC_ORDERS!$N:$N,CALC_ORDERS!$P:$P,RIGHT(I$1,2),CALC_ORDERS!$I:$I,$A102)</f>
        <v>0</v>
      </c>
      <c r="J102">
        <f>SUMIFS(CALC_ORDERS!$N:$N,CALC_ORDERS!$P:$P,RIGHT(J$1,2),CALC_ORDERS!$I:$I,$A102)</f>
        <v>0</v>
      </c>
      <c r="K102">
        <f>SUMIFS(CALC_ORDERS!$N:$N,CALC_ORDERS!$P:$P,RIGHT(K$1,2),CALC_ORDERS!$I:$I,$A102)</f>
        <v>15.6</v>
      </c>
    </row>
    <row r="103" spans="1:11" x14ac:dyDescent="0.25">
      <c r="A103" t="s">
        <v>577</v>
      </c>
      <c r="B103">
        <f>COUNTIFS(CALC_ORDERS!I:I,TDB_CUSTOMERS!A103)</f>
        <v>2</v>
      </c>
      <c r="C103">
        <f>SUMIFS(CALC_ORDERS!D:D,CALC_ORDERS!I:I,A103)</f>
        <v>10</v>
      </c>
      <c r="D103">
        <f>SUMIFS(CALC_ORDERS!L:L,CALC_ORDERS!I:I,A103)</f>
        <v>11.4</v>
      </c>
      <c r="E103">
        <f>SUMIFS(CALC_ORDERS!M:M,CALC_ORDERS!I:I,A103)</f>
        <v>0</v>
      </c>
      <c r="F103" s="10">
        <f t="shared" si="1"/>
        <v>0</v>
      </c>
      <c r="G103">
        <f>SUMIFS(CALC_ORDERS!N:N,CALC_ORDERS!I:I,A103)</f>
        <v>11.4</v>
      </c>
      <c r="H103">
        <f>SUMIFS(CALC_ORDERS!$N:$N,CALC_ORDERS!$P:$P,RIGHT(H$1,2),CALC_ORDERS!$I:$I,$A103)</f>
        <v>1.8</v>
      </c>
      <c r="I103">
        <f>SUMIFS(CALC_ORDERS!$N:$N,CALC_ORDERS!$P:$P,RIGHT(I$1,2),CALC_ORDERS!$I:$I,$A103)</f>
        <v>0</v>
      </c>
      <c r="J103">
        <f>SUMIFS(CALC_ORDERS!$N:$N,CALC_ORDERS!$P:$P,RIGHT(J$1,2),CALC_ORDERS!$I:$I,$A103)</f>
        <v>0</v>
      </c>
      <c r="K103">
        <f>SUMIFS(CALC_ORDERS!$N:$N,CALC_ORDERS!$P:$P,RIGHT(K$1,2),CALC_ORDERS!$I:$I,$A103)</f>
        <v>9.6</v>
      </c>
    </row>
    <row r="104" spans="1:11" x14ac:dyDescent="0.25">
      <c r="A104" t="s">
        <v>578</v>
      </c>
      <c r="B104">
        <f>COUNTIFS(CALC_ORDERS!I:I,TDB_CUSTOMERS!A104)</f>
        <v>2</v>
      </c>
      <c r="C104">
        <f>SUMIFS(CALC_ORDERS!D:D,CALC_ORDERS!I:I,A104)</f>
        <v>14</v>
      </c>
      <c r="D104">
        <f>SUMIFS(CALC_ORDERS!L:L,CALC_ORDERS!I:I,A104)</f>
        <v>12.8</v>
      </c>
      <c r="E104">
        <f>SUMIFS(CALC_ORDERS!M:M,CALC_ORDERS!I:I,A104)</f>
        <v>0</v>
      </c>
      <c r="F104" s="10">
        <f t="shared" si="1"/>
        <v>0</v>
      </c>
      <c r="G104">
        <f>SUMIFS(CALC_ORDERS!N:N,CALC_ORDERS!I:I,A104)</f>
        <v>12.8</v>
      </c>
      <c r="H104">
        <f>SUMIFS(CALC_ORDERS!$N:$N,CALC_ORDERS!$P:$P,RIGHT(H$1,2),CALC_ORDERS!$I:$I,$A104)</f>
        <v>12.8</v>
      </c>
      <c r="I104">
        <f>SUMIFS(CALC_ORDERS!$N:$N,CALC_ORDERS!$P:$P,RIGHT(I$1,2),CALC_ORDERS!$I:$I,$A104)</f>
        <v>0</v>
      </c>
      <c r="J104">
        <f>SUMIFS(CALC_ORDERS!$N:$N,CALC_ORDERS!$P:$P,RIGHT(J$1,2),CALC_ORDERS!$I:$I,$A104)</f>
        <v>0</v>
      </c>
      <c r="K104">
        <f>SUMIFS(CALC_ORDERS!$N:$N,CALC_ORDERS!$P:$P,RIGHT(K$1,2),CALC_ORDERS!$I:$I,$A104)</f>
        <v>0</v>
      </c>
    </row>
    <row r="105" spans="1:11" x14ac:dyDescent="0.25">
      <c r="A105" t="s">
        <v>579</v>
      </c>
      <c r="B105">
        <f>COUNTIFS(CALC_ORDERS!I:I,TDB_CUSTOMERS!A105)</f>
        <v>10</v>
      </c>
      <c r="C105">
        <f>SUMIFS(CALC_ORDERS!D:D,CALC_ORDERS!I:I,A105)</f>
        <v>133</v>
      </c>
      <c r="D105">
        <f>SUMIFS(CALC_ORDERS!L:L,CALC_ORDERS!I:I,A105)</f>
        <v>141.10000000000002</v>
      </c>
      <c r="E105">
        <f>SUMIFS(CALC_ORDERS!M:M,CALC_ORDERS!I:I,A105)</f>
        <v>0</v>
      </c>
      <c r="F105" s="10">
        <f t="shared" si="1"/>
        <v>0</v>
      </c>
      <c r="G105">
        <f>SUMIFS(CALC_ORDERS!N:N,CALC_ORDERS!I:I,A105)</f>
        <v>141.10000000000002</v>
      </c>
      <c r="H105">
        <f>SUMIFS(CALC_ORDERS!$N:$N,CALC_ORDERS!$P:$P,RIGHT(H$1,2),CALC_ORDERS!$I:$I,$A105)</f>
        <v>60.7</v>
      </c>
      <c r="I105">
        <f>SUMIFS(CALC_ORDERS!$N:$N,CALC_ORDERS!$P:$P,RIGHT(I$1,2),CALC_ORDERS!$I:$I,$A105)</f>
        <v>22</v>
      </c>
      <c r="J105">
        <f>SUMIFS(CALC_ORDERS!$N:$N,CALC_ORDERS!$P:$P,RIGHT(J$1,2),CALC_ORDERS!$I:$I,$A105)</f>
        <v>32.4</v>
      </c>
      <c r="K105">
        <f>SUMIFS(CALC_ORDERS!$N:$N,CALC_ORDERS!$P:$P,RIGHT(K$1,2),CALC_ORDERS!$I:$I,$A105)</f>
        <v>26</v>
      </c>
    </row>
    <row r="106" spans="1:11" x14ac:dyDescent="0.25">
      <c r="A106" t="s">
        <v>580</v>
      </c>
      <c r="B106">
        <f>COUNTIFS(CALC_ORDERS!I:I,TDB_CUSTOMERS!A106)</f>
        <v>9</v>
      </c>
      <c r="C106">
        <f>SUMIFS(CALC_ORDERS!D:D,CALC_ORDERS!I:I,A106)</f>
        <v>81</v>
      </c>
      <c r="D106">
        <f>SUMIFS(CALC_ORDERS!L:L,CALC_ORDERS!I:I,A106)</f>
        <v>75.400000000000006</v>
      </c>
      <c r="E106">
        <f>SUMIFS(CALC_ORDERS!M:M,CALC_ORDERS!I:I,A106)</f>
        <v>0</v>
      </c>
      <c r="F106" s="10">
        <f t="shared" si="1"/>
        <v>0</v>
      </c>
      <c r="G106">
        <f>SUMIFS(CALC_ORDERS!N:N,CALC_ORDERS!I:I,A106)</f>
        <v>75.400000000000006</v>
      </c>
      <c r="H106">
        <f>SUMIFS(CALC_ORDERS!$N:$N,CALC_ORDERS!$P:$P,RIGHT(H$1,2),CALC_ORDERS!$I:$I,$A106)</f>
        <v>9.3000000000000007</v>
      </c>
      <c r="I106">
        <f>SUMIFS(CALC_ORDERS!$N:$N,CALC_ORDERS!$P:$P,RIGHT(I$1,2),CALC_ORDERS!$I:$I,$A106)</f>
        <v>59.5</v>
      </c>
      <c r="J106">
        <f>SUMIFS(CALC_ORDERS!$N:$N,CALC_ORDERS!$P:$P,RIGHT(J$1,2),CALC_ORDERS!$I:$I,$A106)</f>
        <v>3</v>
      </c>
      <c r="K106">
        <f>SUMIFS(CALC_ORDERS!$N:$N,CALC_ORDERS!$P:$P,RIGHT(K$1,2),CALC_ORDERS!$I:$I,$A106)</f>
        <v>3.6</v>
      </c>
    </row>
    <row r="107" spans="1:11" x14ac:dyDescent="0.25">
      <c r="A107" t="s">
        <v>581</v>
      </c>
      <c r="B107">
        <f>COUNTIFS(CALC_ORDERS!I:I,TDB_CUSTOMERS!A107)</f>
        <v>8</v>
      </c>
      <c r="C107">
        <f>SUMIFS(CALC_ORDERS!D:D,CALC_ORDERS!I:I,A107)</f>
        <v>69</v>
      </c>
      <c r="D107">
        <f>SUMIFS(CALC_ORDERS!L:L,CALC_ORDERS!I:I,A107)</f>
        <v>67.7</v>
      </c>
      <c r="E107">
        <f>SUMIFS(CALC_ORDERS!M:M,CALC_ORDERS!I:I,A107)</f>
        <v>0</v>
      </c>
      <c r="F107" s="10">
        <f t="shared" si="1"/>
        <v>0</v>
      </c>
      <c r="G107">
        <f>SUMIFS(CALC_ORDERS!N:N,CALC_ORDERS!I:I,A107)</f>
        <v>67.7</v>
      </c>
      <c r="H107">
        <f>SUMIFS(CALC_ORDERS!$N:$N,CALC_ORDERS!$P:$P,RIGHT(H$1,2),CALC_ORDERS!$I:$I,$A107)</f>
        <v>41.3</v>
      </c>
      <c r="I107">
        <f>SUMIFS(CALC_ORDERS!$N:$N,CALC_ORDERS!$P:$P,RIGHT(I$1,2),CALC_ORDERS!$I:$I,$A107)</f>
        <v>5</v>
      </c>
      <c r="J107">
        <f>SUMIFS(CALC_ORDERS!$N:$N,CALC_ORDERS!$P:$P,RIGHT(J$1,2),CALC_ORDERS!$I:$I,$A107)</f>
        <v>0</v>
      </c>
      <c r="K107">
        <f>SUMIFS(CALC_ORDERS!$N:$N,CALC_ORDERS!$P:$P,RIGHT(K$1,2),CALC_ORDERS!$I:$I,$A107)</f>
        <v>21.4</v>
      </c>
    </row>
    <row r="108" spans="1:11" x14ac:dyDescent="0.25">
      <c r="A108" t="s">
        <v>582</v>
      </c>
      <c r="B108">
        <f>COUNTIFS(CALC_ORDERS!I:I,TDB_CUSTOMERS!A108)</f>
        <v>3</v>
      </c>
      <c r="C108">
        <f>SUMIFS(CALC_ORDERS!D:D,CALC_ORDERS!I:I,A108)</f>
        <v>43</v>
      </c>
      <c r="D108">
        <f>SUMIFS(CALC_ORDERS!L:L,CALC_ORDERS!I:I,A108)</f>
        <v>50.4</v>
      </c>
      <c r="E108">
        <f>SUMIFS(CALC_ORDERS!M:M,CALC_ORDERS!I:I,A108)</f>
        <v>1.5840000000000001</v>
      </c>
      <c r="F108" s="10">
        <f t="shared" si="1"/>
        <v>3.1428571428571431E-2</v>
      </c>
      <c r="G108">
        <f>SUMIFS(CALC_ORDERS!N:N,CALC_ORDERS!I:I,A108)</f>
        <v>48.816000000000003</v>
      </c>
      <c r="H108">
        <f>SUMIFS(CALC_ORDERS!$N:$N,CALC_ORDERS!$P:$P,RIGHT(H$1,2),CALC_ORDERS!$I:$I,$A108)</f>
        <v>0</v>
      </c>
      <c r="I108">
        <f>SUMIFS(CALC_ORDERS!$N:$N,CALC_ORDERS!$P:$P,RIGHT(I$1,2),CALC_ORDERS!$I:$I,$A108)</f>
        <v>48.816000000000003</v>
      </c>
      <c r="J108">
        <f>SUMIFS(CALC_ORDERS!$N:$N,CALC_ORDERS!$P:$P,RIGHT(J$1,2),CALC_ORDERS!$I:$I,$A108)</f>
        <v>0</v>
      </c>
      <c r="K108">
        <f>SUMIFS(CALC_ORDERS!$N:$N,CALC_ORDERS!$P:$P,RIGHT(K$1,2),CALC_ORDERS!$I:$I,$A108)</f>
        <v>0</v>
      </c>
    </row>
    <row r="109" spans="1:11" x14ac:dyDescent="0.25">
      <c r="A109" t="s">
        <v>583</v>
      </c>
      <c r="B109">
        <f>COUNTIFS(CALC_ORDERS!I:I,TDB_CUSTOMERS!A109)</f>
        <v>1</v>
      </c>
      <c r="C109">
        <f>SUMIFS(CALC_ORDERS!D:D,CALC_ORDERS!I:I,A109)</f>
        <v>6</v>
      </c>
      <c r="D109">
        <f>SUMIFS(CALC_ORDERS!L:L,CALC_ORDERS!I:I,A109)</f>
        <v>6.6000000000000005</v>
      </c>
      <c r="E109">
        <f>SUMIFS(CALC_ORDERS!M:M,CALC_ORDERS!I:I,A109)</f>
        <v>0</v>
      </c>
      <c r="F109" s="10">
        <f t="shared" si="1"/>
        <v>0</v>
      </c>
      <c r="G109">
        <f>SUMIFS(CALC_ORDERS!N:N,CALC_ORDERS!I:I,A109)</f>
        <v>6.6000000000000005</v>
      </c>
      <c r="H109">
        <f>SUMIFS(CALC_ORDERS!$N:$N,CALC_ORDERS!$P:$P,RIGHT(H$1,2),CALC_ORDERS!$I:$I,$A109)</f>
        <v>6.6000000000000005</v>
      </c>
      <c r="I109">
        <f>SUMIFS(CALC_ORDERS!$N:$N,CALC_ORDERS!$P:$P,RIGHT(I$1,2),CALC_ORDERS!$I:$I,$A109)</f>
        <v>0</v>
      </c>
      <c r="J109">
        <f>SUMIFS(CALC_ORDERS!$N:$N,CALC_ORDERS!$P:$P,RIGHT(J$1,2),CALC_ORDERS!$I:$I,$A109)</f>
        <v>0</v>
      </c>
      <c r="K109">
        <f>SUMIFS(CALC_ORDERS!$N:$N,CALC_ORDERS!$P:$P,RIGHT(K$1,2),CALC_ORDERS!$I:$I,$A109)</f>
        <v>0</v>
      </c>
    </row>
    <row r="110" spans="1:11" x14ac:dyDescent="0.25">
      <c r="A110" t="s">
        <v>584</v>
      </c>
      <c r="B110">
        <f>COUNTIFS(CALC_ORDERS!I:I,TDB_CUSTOMERS!A110)</f>
        <v>5</v>
      </c>
      <c r="C110">
        <f>SUMIFS(CALC_ORDERS!D:D,CALC_ORDERS!I:I,A110)</f>
        <v>58</v>
      </c>
      <c r="D110">
        <f>SUMIFS(CALC_ORDERS!L:L,CALC_ORDERS!I:I,A110)</f>
        <v>54.599999999999994</v>
      </c>
      <c r="E110">
        <f>SUMIFS(CALC_ORDERS!M:M,CALC_ORDERS!I:I,A110)</f>
        <v>0</v>
      </c>
      <c r="F110" s="10">
        <f t="shared" si="1"/>
        <v>0</v>
      </c>
      <c r="G110">
        <f>SUMIFS(CALC_ORDERS!N:N,CALC_ORDERS!I:I,A110)</f>
        <v>54.599999999999994</v>
      </c>
      <c r="H110">
        <f>SUMIFS(CALC_ORDERS!$N:$N,CALC_ORDERS!$P:$P,RIGHT(H$1,2),CALC_ORDERS!$I:$I,$A110)</f>
        <v>21.6</v>
      </c>
      <c r="I110">
        <f>SUMIFS(CALC_ORDERS!$N:$N,CALC_ORDERS!$P:$P,RIGHT(I$1,2),CALC_ORDERS!$I:$I,$A110)</f>
        <v>0</v>
      </c>
      <c r="J110">
        <f>SUMIFS(CALC_ORDERS!$N:$N,CALC_ORDERS!$P:$P,RIGHT(J$1,2),CALC_ORDERS!$I:$I,$A110)</f>
        <v>11.2</v>
      </c>
      <c r="K110">
        <f>SUMIFS(CALC_ORDERS!$N:$N,CALC_ORDERS!$P:$P,RIGHT(K$1,2),CALC_ORDERS!$I:$I,$A110)</f>
        <v>21.8</v>
      </c>
    </row>
    <row r="111" spans="1:11" x14ac:dyDescent="0.25">
      <c r="A111" t="s">
        <v>585</v>
      </c>
      <c r="B111">
        <f>COUNTIFS(CALC_ORDERS!I:I,TDB_CUSTOMERS!A111)</f>
        <v>6</v>
      </c>
      <c r="C111">
        <f>SUMIFS(CALC_ORDERS!D:D,CALC_ORDERS!I:I,A111)</f>
        <v>82</v>
      </c>
      <c r="D111">
        <f>SUMIFS(CALC_ORDERS!L:L,CALC_ORDERS!I:I,A111)</f>
        <v>96.4</v>
      </c>
      <c r="E111">
        <f>SUMIFS(CALC_ORDERS!M:M,CALC_ORDERS!I:I,A111)</f>
        <v>0</v>
      </c>
      <c r="F111" s="10">
        <f t="shared" si="1"/>
        <v>0</v>
      </c>
      <c r="G111">
        <f>SUMIFS(CALC_ORDERS!N:N,CALC_ORDERS!I:I,A111)</f>
        <v>96.4</v>
      </c>
      <c r="H111">
        <f>SUMIFS(CALC_ORDERS!$N:$N,CALC_ORDERS!$P:$P,RIGHT(H$1,2),CALC_ORDERS!$I:$I,$A111)</f>
        <v>24</v>
      </c>
      <c r="I111">
        <f>SUMIFS(CALC_ORDERS!$N:$N,CALC_ORDERS!$P:$P,RIGHT(I$1,2),CALC_ORDERS!$I:$I,$A111)</f>
        <v>26.800000000000004</v>
      </c>
      <c r="J111">
        <f>SUMIFS(CALC_ORDERS!$N:$N,CALC_ORDERS!$P:$P,RIGHT(J$1,2),CALC_ORDERS!$I:$I,$A111)</f>
        <v>45.6</v>
      </c>
      <c r="K111">
        <f>SUMIFS(CALC_ORDERS!$N:$N,CALC_ORDERS!$P:$P,RIGHT(K$1,2),CALC_ORDERS!$I:$I,$A111)</f>
        <v>0</v>
      </c>
    </row>
    <row r="112" spans="1:11" x14ac:dyDescent="0.25">
      <c r="A112" t="s">
        <v>586</v>
      </c>
      <c r="B112">
        <f>COUNTIFS(CALC_ORDERS!I:I,TDB_CUSTOMERS!A112)</f>
        <v>2</v>
      </c>
      <c r="C112">
        <f>SUMIFS(CALC_ORDERS!D:D,CALC_ORDERS!I:I,A112)</f>
        <v>19</v>
      </c>
      <c r="D112">
        <f>SUMIFS(CALC_ORDERS!L:L,CALC_ORDERS!I:I,A112)</f>
        <v>21</v>
      </c>
      <c r="E112">
        <f>SUMIFS(CALC_ORDERS!M:M,CALC_ORDERS!I:I,A112)</f>
        <v>0</v>
      </c>
      <c r="F112" s="10">
        <f t="shared" si="1"/>
        <v>0</v>
      </c>
      <c r="G112">
        <f>SUMIFS(CALC_ORDERS!N:N,CALC_ORDERS!I:I,A112)</f>
        <v>21</v>
      </c>
      <c r="H112">
        <f>SUMIFS(CALC_ORDERS!$N:$N,CALC_ORDERS!$P:$P,RIGHT(H$1,2),CALC_ORDERS!$I:$I,$A112)</f>
        <v>0</v>
      </c>
      <c r="I112">
        <f>SUMIFS(CALC_ORDERS!$N:$N,CALC_ORDERS!$P:$P,RIGHT(I$1,2),CALC_ORDERS!$I:$I,$A112)</f>
        <v>21</v>
      </c>
      <c r="J112">
        <f>SUMIFS(CALC_ORDERS!$N:$N,CALC_ORDERS!$P:$P,RIGHT(J$1,2),CALC_ORDERS!$I:$I,$A112)</f>
        <v>0</v>
      </c>
      <c r="K112">
        <f>SUMIFS(CALC_ORDERS!$N:$N,CALC_ORDERS!$P:$P,RIGHT(K$1,2),CALC_ORDERS!$I:$I,$A112)</f>
        <v>0</v>
      </c>
    </row>
    <row r="113" spans="1:11" x14ac:dyDescent="0.25">
      <c r="A113" t="s">
        <v>587</v>
      </c>
      <c r="B113">
        <f>COUNTIFS(CALC_ORDERS!I:I,TDB_CUSTOMERS!A113)</f>
        <v>10</v>
      </c>
      <c r="C113">
        <f>SUMIFS(CALC_ORDERS!D:D,CALC_ORDERS!I:I,A113)</f>
        <v>122</v>
      </c>
      <c r="D113">
        <f>SUMIFS(CALC_ORDERS!L:L,CALC_ORDERS!I:I,A113)</f>
        <v>132.80000000000001</v>
      </c>
      <c r="E113">
        <f>SUMIFS(CALC_ORDERS!M:M,CALC_ORDERS!I:I,A113)</f>
        <v>0</v>
      </c>
      <c r="F113" s="10">
        <f t="shared" si="1"/>
        <v>0</v>
      </c>
      <c r="G113">
        <f>SUMIFS(CALC_ORDERS!N:N,CALC_ORDERS!I:I,A113)</f>
        <v>132.80000000000001</v>
      </c>
      <c r="H113">
        <f>SUMIFS(CALC_ORDERS!$N:$N,CALC_ORDERS!$P:$P,RIGHT(H$1,2),CALC_ORDERS!$I:$I,$A113)</f>
        <v>58.900000000000006</v>
      </c>
      <c r="I113">
        <f>SUMIFS(CALC_ORDERS!$N:$N,CALC_ORDERS!$P:$P,RIGHT(I$1,2),CALC_ORDERS!$I:$I,$A113)</f>
        <v>42.400000000000006</v>
      </c>
      <c r="J113">
        <f>SUMIFS(CALC_ORDERS!$N:$N,CALC_ORDERS!$P:$P,RIGHT(J$1,2),CALC_ORDERS!$I:$I,$A113)</f>
        <v>16.3</v>
      </c>
      <c r="K113">
        <f>SUMIFS(CALC_ORDERS!$N:$N,CALC_ORDERS!$P:$P,RIGHT(K$1,2),CALC_ORDERS!$I:$I,$A113)</f>
        <v>15.200000000000001</v>
      </c>
    </row>
    <row r="114" spans="1:11" x14ac:dyDescent="0.25">
      <c r="A114" t="s">
        <v>588</v>
      </c>
      <c r="B114">
        <f>COUNTIFS(CALC_ORDERS!I:I,TDB_CUSTOMERS!A114)</f>
        <v>8</v>
      </c>
      <c r="C114">
        <f>SUMIFS(CALC_ORDERS!D:D,CALC_ORDERS!I:I,A114)</f>
        <v>80</v>
      </c>
      <c r="D114">
        <f>SUMIFS(CALC_ORDERS!L:L,CALC_ORDERS!I:I,A114)</f>
        <v>86.199999999999989</v>
      </c>
      <c r="E114">
        <f>SUMIFS(CALC_ORDERS!M:M,CALC_ORDERS!I:I,A114)</f>
        <v>0</v>
      </c>
      <c r="F114" s="10">
        <f t="shared" si="1"/>
        <v>0</v>
      </c>
      <c r="G114">
        <f>SUMIFS(CALC_ORDERS!N:N,CALC_ORDERS!I:I,A114)</f>
        <v>86.199999999999989</v>
      </c>
      <c r="H114">
        <f>SUMIFS(CALC_ORDERS!$N:$N,CALC_ORDERS!$P:$P,RIGHT(H$1,2),CALC_ORDERS!$I:$I,$A114)</f>
        <v>8</v>
      </c>
      <c r="I114">
        <f>SUMIFS(CALC_ORDERS!$N:$N,CALC_ORDERS!$P:$P,RIGHT(I$1,2),CALC_ORDERS!$I:$I,$A114)</f>
        <v>9.9</v>
      </c>
      <c r="J114">
        <f>SUMIFS(CALC_ORDERS!$N:$N,CALC_ORDERS!$P:$P,RIGHT(J$1,2),CALC_ORDERS!$I:$I,$A114)</f>
        <v>35.299999999999997</v>
      </c>
      <c r="K114">
        <f>SUMIFS(CALC_ORDERS!$N:$N,CALC_ORDERS!$P:$P,RIGHT(K$1,2),CALC_ORDERS!$I:$I,$A114)</f>
        <v>33</v>
      </c>
    </row>
    <row r="115" spans="1:11" x14ac:dyDescent="0.25">
      <c r="A115" t="s">
        <v>589</v>
      </c>
      <c r="B115">
        <f>COUNTIFS(CALC_ORDERS!I:I,TDB_CUSTOMERS!A115)</f>
        <v>2</v>
      </c>
      <c r="C115">
        <f>SUMIFS(CALC_ORDERS!D:D,CALC_ORDERS!I:I,A115)</f>
        <v>32</v>
      </c>
      <c r="D115">
        <f>SUMIFS(CALC_ORDERS!L:L,CALC_ORDERS!I:I,A115)</f>
        <v>33.400000000000006</v>
      </c>
      <c r="E115">
        <f>SUMIFS(CALC_ORDERS!M:M,CALC_ORDERS!I:I,A115)</f>
        <v>0</v>
      </c>
      <c r="F115" s="10">
        <f t="shared" si="1"/>
        <v>0</v>
      </c>
      <c r="G115">
        <f>SUMIFS(CALC_ORDERS!N:N,CALC_ORDERS!I:I,A115)</f>
        <v>33.400000000000006</v>
      </c>
      <c r="H115">
        <f>SUMIFS(CALC_ORDERS!$N:$N,CALC_ORDERS!$P:$P,RIGHT(H$1,2),CALC_ORDERS!$I:$I,$A115)</f>
        <v>15.400000000000002</v>
      </c>
      <c r="I115">
        <f>SUMIFS(CALC_ORDERS!$N:$N,CALC_ORDERS!$P:$P,RIGHT(I$1,2),CALC_ORDERS!$I:$I,$A115)</f>
        <v>18</v>
      </c>
      <c r="J115">
        <f>SUMIFS(CALC_ORDERS!$N:$N,CALC_ORDERS!$P:$P,RIGHT(J$1,2),CALC_ORDERS!$I:$I,$A115)</f>
        <v>0</v>
      </c>
      <c r="K115">
        <f>SUMIFS(CALC_ORDERS!$N:$N,CALC_ORDERS!$P:$P,RIGHT(K$1,2),CALC_ORDERS!$I:$I,$A115)</f>
        <v>0</v>
      </c>
    </row>
    <row r="116" spans="1:11" x14ac:dyDescent="0.25">
      <c r="A116" t="s">
        <v>590</v>
      </c>
      <c r="B116">
        <f>COUNTIFS(CALC_ORDERS!I:I,TDB_CUSTOMERS!A116)</f>
        <v>10</v>
      </c>
      <c r="C116">
        <f>SUMIFS(CALC_ORDERS!D:D,CALC_ORDERS!I:I,A116)</f>
        <v>126</v>
      </c>
      <c r="D116">
        <f>SUMIFS(CALC_ORDERS!L:L,CALC_ORDERS!I:I,A116)</f>
        <v>117.4</v>
      </c>
      <c r="E116">
        <f>SUMIFS(CALC_ORDERS!M:M,CALC_ORDERS!I:I,A116)</f>
        <v>0</v>
      </c>
      <c r="F116" s="10">
        <f t="shared" si="1"/>
        <v>0</v>
      </c>
      <c r="G116">
        <f>SUMIFS(CALC_ORDERS!N:N,CALC_ORDERS!I:I,A116)</f>
        <v>117.4</v>
      </c>
      <c r="H116">
        <f>SUMIFS(CALC_ORDERS!$N:$N,CALC_ORDERS!$P:$P,RIGHT(H$1,2),CALC_ORDERS!$I:$I,$A116)</f>
        <v>33.5</v>
      </c>
      <c r="I116">
        <f>SUMIFS(CALC_ORDERS!$N:$N,CALC_ORDERS!$P:$P,RIGHT(I$1,2),CALC_ORDERS!$I:$I,$A116)</f>
        <v>63.100000000000009</v>
      </c>
      <c r="J116">
        <f>SUMIFS(CALC_ORDERS!$N:$N,CALC_ORDERS!$P:$P,RIGHT(J$1,2),CALC_ORDERS!$I:$I,$A116)</f>
        <v>4</v>
      </c>
      <c r="K116">
        <f>SUMIFS(CALC_ORDERS!$N:$N,CALC_ORDERS!$P:$P,RIGHT(K$1,2),CALC_ORDERS!$I:$I,$A116)</f>
        <v>16.8</v>
      </c>
    </row>
    <row r="117" spans="1:11" x14ac:dyDescent="0.25">
      <c r="A117" t="s">
        <v>591</v>
      </c>
      <c r="B117">
        <f>COUNTIFS(CALC_ORDERS!I:I,TDB_CUSTOMERS!A117)</f>
        <v>8</v>
      </c>
      <c r="C117">
        <f>SUMIFS(CALC_ORDERS!D:D,CALC_ORDERS!I:I,A117)</f>
        <v>100</v>
      </c>
      <c r="D117">
        <f>SUMIFS(CALC_ORDERS!L:L,CALC_ORDERS!I:I,A117)</f>
        <v>98.6</v>
      </c>
      <c r="E117">
        <f>SUMIFS(CALC_ORDERS!M:M,CALC_ORDERS!I:I,A117)</f>
        <v>2.3759999999999999</v>
      </c>
      <c r="F117" s="10">
        <f t="shared" si="1"/>
        <v>2.4097363083164302E-2</v>
      </c>
      <c r="G117">
        <f>SUMIFS(CALC_ORDERS!N:N,CALC_ORDERS!I:I,A117)</f>
        <v>96.22399999999999</v>
      </c>
      <c r="H117">
        <f>SUMIFS(CALC_ORDERS!$N:$N,CALC_ORDERS!$P:$P,RIGHT(H$1,2),CALC_ORDERS!$I:$I,$A117)</f>
        <v>30.723999999999997</v>
      </c>
      <c r="I117">
        <f>SUMIFS(CALC_ORDERS!$N:$N,CALC_ORDERS!$P:$P,RIGHT(I$1,2),CALC_ORDERS!$I:$I,$A117)</f>
        <v>34</v>
      </c>
      <c r="J117">
        <f>SUMIFS(CALC_ORDERS!$N:$N,CALC_ORDERS!$P:$P,RIGHT(J$1,2),CALC_ORDERS!$I:$I,$A117)</f>
        <v>12.100000000000001</v>
      </c>
      <c r="K117">
        <f>SUMIFS(CALC_ORDERS!$N:$N,CALC_ORDERS!$P:$P,RIGHT(K$1,2),CALC_ORDERS!$I:$I,$A117)</f>
        <v>19.400000000000002</v>
      </c>
    </row>
    <row r="118" spans="1:11" x14ac:dyDescent="0.25">
      <c r="A118" t="s">
        <v>592</v>
      </c>
      <c r="B118">
        <f>COUNTIFS(CALC_ORDERS!I:I,TDB_CUSTOMERS!A118)</f>
        <v>7</v>
      </c>
      <c r="C118">
        <f>SUMIFS(CALC_ORDERS!D:D,CALC_ORDERS!I:I,A118)</f>
        <v>69</v>
      </c>
      <c r="D118">
        <f>SUMIFS(CALC_ORDERS!L:L,CALC_ORDERS!I:I,A118)</f>
        <v>77.100000000000009</v>
      </c>
      <c r="E118">
        <f>SUMIFS(CALC_ORDERS!M:M,CALC_ORDERS!I:I,A118)</f>
        <v>1.1879999999999999</v>
      </c>
      <c r="F118" s="10">
        <f t="shared" si="1"/>
        <v>1.5408560311284044E-2</v>
      </c>
      <c r="G118">
        <f>SUMIFS(CALC_ORDERS!N:N,CALC_ORDERS!I:I,A118)</f>
        <v>75.912000000000006</v>
      </c>
      <c r="H118">
        <f>SUMIFS(CALC_ORDERS!$N:$N,CALC_ORDERS!$P:$P,RIGHT(H$1,2),CALC_ORDERS!$I:$I,$A118)</f>
        <v>50.712000000000003</v>
      </c>
      <c r="I118">
        <f>SUMIFS(CALC_ORDERS!$N:$N,CALC_ORDERS!$P:$P,RIGHT(I$1,2),CALC_ORDERS!$I:$I,$A118)</f>
        <v>0</v>
      </c>
      <c r="J118">
        <f>SUMIFS(CALC_ORDERS!$N:$N,CALC_ORDERS!$P:$P,RIGHT(J$1,2),CALC_ORDERS!$I:$I,$A118)</f>
        <v>14.4</v>
      </c>
      <c r="K118">
        <f>SUMIFS(CALC_ORDERS!$N:$N,CALC_ORDERS!$P:$P,RIGHT(K$1,2),CALC_ORDERS!$I:$I,$A118)</f>
        <v>10.8</v>
      </c>
    </row>
    <row r="119" spans="1:11" x14ac:dyDescent="0.25">
      <c r="A119" t="s">
        <v>593</v>
      </c>
      <c r="B119">
        <f>COUNTIFS(CALC_ORDERS!I:I,TDB_CUSTOMERS!A119)</f>
        <v>4</v>
      </c>
      <c r="C119">
        <f>SUMIFS(CALC_ORDERS!D:D,CALC_ORDERS!I:I,A119)</f>
        <v>43</v>
      </c>
      <c r="D119">
        <f>SUMIFS(CALC_ORDERS!L:L,CALC_ORDERS!I:I,A119)</f>
        <v>48.599999999999994</v>
      </c>
      <c r="E119">
        <f>SUMIFS(CALC_ORDERS!M:M,CALC_ORDERS!I:I,A119)</f>
        <v>1.224</v>
      </c>
      <c r="F119" s="10">
        <f t="shared" si="1"/>
        <v>2.5185185185185189E-2</v>
      </c>
      <c r="G119">
        <f>SUMIFS(CALC_ORDERS!N:N,CALC_ORDERS!I:I,A119)</f>
        <v>47.375999999999998</v>
      </c>
      <c r="H119">
        <f>SUMIFS(CALC_ORDERS!$N:$N,CALC_ORDERS!$P:$P,RIGHT(H$1,2),CALC_ORDERS!$I:$I,$A119)</f>
        <v>0</v>
      </c>
      <c r="I119">
        <f>SUMIFS(CALC_ORDERS!$N:$N,CALC_ORDERS!$P:$P,RIGHT(I$1,2),CALC_ORDERS!$I:$I,$A119)</f>
        <v>27.5</v>
      </c>
      <c r="J119">
        <f>SUMIFS(CALC_ORDERS!$N:$N,CALC_ORDERS!$P:$P,RIGHT(J$1,2),CALC_ORDERS!$I:$I,$A119)</f>
        <v>0</v>
      </c>
      <c r="K119">
        <f>SUMIFS(CALC_ORDERS!$N:$N,CALC_ORDERS!$P:$P,RIGHT(K$1,2),CALC_ORDERS!$I:$I,$A119)</f>
        <v>19.875999999999998</v>
      </c>
    </row>
    <row r="120" spans="1:11" x14ac:dyDescent="0.25">
      <c r="A120" t="s">
        <v>594</v>
      </c>
      <c r="B120">
        <f>COUNTIFS(CALC_ORDERS!I:I,TDB_CUSTOMERS!A120)</f>
        <v>1</v>
      </c>
      <c r="C120">
        <f>SUMIFS(CALC_ORDERS!D:D,CALC_ORDERS!I:I,A120)</f>
        <v>7</v>
      </c>
      <c r="D120">
        <f>SUMIFS(CALC_ORDERS!L:L,CALC_ORDERS!I:I,A120)</f>
        <v>5.6000000000000005</v>
      </c>
      <c r="E120">
        <f>SUMIFS(CALC_ORDERS!M:M,CALC_ORDERS!I:I,A120)</f>
        <v>0</v>
      </c>
      <c r="F120" s="10">
        <f t="shared" si="1"/>
        <v>0</v>
      </c>
      <c r="G120">
        <f>SUMIFS(CALC_ORDERS!N:N,CALC_ORDERS!I:I,A120)</f>
        <v>5.6000000000000005</v>
      </c>
      <c r="H120">
        <f>SUMIFS(CALC_ORDERS!$N:$N,CALC_ORDERS!$P:$P,RIGHT(H$1,2),CALC_ORDERS!$I:$I,$A120)</f>
        <v>0</v>
      </c>
      <c r="I120">
        <f>SUMIFS(CALC_ORDERS!$N:$N,CALC_ORDERS!$P:$P,RIGHT(I$1,2),CALC_ORDERS!$I:$I,$A120)</f>
        <v>5.6000000000000005</v>
      </c>
      <c r="J120">
        <f>SUMIFS(CALC_ORDERS!$N:$N,CALC_ORDERS!$P:$P,RIGHT(J$1,2),CALC_ORDERS!$I:$I,$A120)</f>
        <v>0</v>
      </c>
      <c r="K120">
        <f>SUMIFS(CALC_ORDERS!$N:$N,CALC_ORDERS!$P:$P,RIGHT(K$1,2),CALC_ORDERS!$I:$I,$A120)</f>
        <v>0</v>
      </c>
    </row>
    <row r="121" spans="1:11" x14ac:dyDescent="0.25">
      <c r="A121" t="s">
        <v>595</v>
      </c>
      <c r="B121">
        <f>COUNTIFS(CALC_ORDERS!I:I,TDB_CUSTOMERS!A121)</f>
        <v>10</v>
      </c>
      <c r="C121">
        <f>SUMIFS(CALC_ORDERS!D:D,CALC_ORDERS!I:I,A121)</f>
        <v>68</v>
      </c>
      <c r="D121">
        <f>SUMIFS(CALC_ORDERS!L:L,CALC_ORDERS!I:I,A121)</f>
        <v>61.2</v>
      </c>
      <c r="E121">
        <f>SUMIFS(CALC_ORDERS!M:M,CALC_ORDERS!I:I,A121)</f>
        <v>0</v>
      </c>
      <c r="F121" s="10">
        <f t="shared" si="1"/>
        <v>0</v>
      </c>
      <c r="G121">
        <f>SUMIFS(CALC_ORDERS!N:N,CALC_ORDERS!I:I,A121)</f>
        <v>61.2</v>
      </c>
      <c r="H121">
        <f>SUMIFS(CALC_ORDERS!$N:$N,CALC_ORDERS!$P:$P,RIGHT(H$1,2),CALC_ORDERS!$I:$I,$A121)</f>
        <v>10</v>
      </c>
      <c r="I121">
        <f>SUMIFS(CALC_ORDERS!$N:$N,CALC_ORDERS!$P:$P,RIGHT(I$1,2),CALC_ORDERS!$I:$I,$A121)</f>
        <v>21.9</v>
      </c>
      <c r="J121">
        <f>SUMIFS(CALC_ORDERS!$N:$N,CALC_ORDERS!$P:$P,RIGHT(J$1,2),CALC_ORDERS!$I:$I,$A121)</f>
        <v>17.3</v>
      </c>
      <c r="K121">
        <f>SUMIFS(CALC_ORDERS!$N:$N,CALC_ORDERS!$P:$P,RIGHT(K$1,2),CALC_ORDERS!$I:$I,$A121)</f>
        <v>12</v>
      </c>
    </row>
    <row r="122" spans="1:11" x14ac:dyDescent="0.25">
      <c r="A122" t="s">
        <v>596</v>
      </c>
      <c r="B122">
        <f>COUNTIFS(CALC_ORDERS!I:I,TDB_CUSTOMERS!A122)</f>
        <v>5</v>
      </c>
      <c r="C122">
        <f>SUMIFS(CALC_ORDERS!D:D,CALC_ORDERS!I:I,A122)</f>
        <v>37</v>
      </c>
      <c r="D122">
        <f>SUMIFS(CALC_ORDERS!L:L,CALC_ORDERS!I:I,A122)</f>
        <v>35.599999999999994</v>
      </c>
      <c r="E122">
        <f>SUMIFS(CALC_ORDERS!M:M,CALC_ORDERS!I:I,A122)</f>
        <v>0</v>
      </c>
      <c r="F122" s="10">
        <f t="shared" si="1"/>
        <v>0</v>
      </c>
      <c r="G122">
        <f>SUMIFS(CALC_ORDERS!N:N,CALC_ORDERS!I:I,A122)</f>
        <v>35.599999999999994</v>
      </c>
      <c r="H122">
        <f>SUMIFS(CALC_ORDERS!$N:$N,CALC_ORDERS!$P:$P,RIGHT(H$1,2),CALC_ORDERS!$I:$I,$A122)</f>
        <v>12</v>
      </c>
      <c r="I122">
        <f>SUMIFS(CALC_ORDERS!$N:$N,CALC_ORDERS!$P:$P,RIGHT(I$1,2),CALC_ORDERS!$I:$I,$A122)</f>
        <v>14.2</v>
      </c>
      <c r="J122">
        <f>SUMIFS(CALC_ORDERS!$N:$N,CALC_ORDERS!$P:$P,RIGHT(J$1,2),CALC_ORDERS!$I:$I,$A122)</f>
        <v>1.4</v>
      </c>
      <c r="K122">
        <f>SUMIFS(CALC_ORDERS!$N:$N,CALC_ORDERS!$P:$P,RIGHT(K$1,2),CALC_ORDERS!$I:$I,$A122)</f>
        <v>8</v>
      </c>
    </row>
    <row r="123" spans="1:11" x14ac:dyDescent="0.25">
      <c r="A123" t="s">
        <v>597</v>
      </c>
      <c r="B123">
        <f>COUNTIFS(CALC_ORDERS!I:I,TDB_CUSTOMERS!A123)</f>
        <v>10</v>
      </c>
      <c r="C123">
        <f>SUMIFS(CALC_ORDERS!D:D,CALC_ORDERS!I:I,A123)</f>
        <v>97</v>
      </c>
      <c r="D123">
        <f>SUMIFS(CALC_ORDERS!L:L,CALC_ORDERS!I:I,A123)</f>
        <v>111.7</v>
      </c>
      <c r="E123">
        <f>SUMIFS(CALC_ORDERS!M:M,CALC_ORDERS!I:I,A123)</f>
        <v>0</v>
      </c>
      <c r="F123" s="10">
        <f t="shared" si="1"/>
        <v>0</v>
      </c>
      <c r="G123">
        <f>SUMIFS(CALC_ORDERS!N:N,CALC_ORDERS!I:I,A123)</f>
        <v>111.7</v>
      </c>
      <c r="H123">
        <f>SUMIFS(CALC_ORDERS!$N:$N,CALC_ORDERS!$P:$P,RIGHT(H$1,2),CALC_ORDERS!$I:$I,$A123)</f>
        <v>51.3</v>
      </c>
      <c r="I123">
        <f>SUMIFS(CALC_ORDERS!$N:$N,CALC_ORDERS!$P:$P,RIGHT(I$1,2),CALC_ORDERS!$I:$I,$A123)</f>
        <v>43.400000000000006</v>
      </c>
      <c r="J123">
        <f>SUMIFS(CALC_ORDERS!$N:$N,CALC_ORDERS!$P:$P,RIGHT(J$1,2),CALC_ORDERS!$I:$I,$A123)</f>
        <v>5</v>
      </c>
      <c r="K123">
        <f>SUMIFS(CALC_ORDERS!$N:$N,CALC_ORDERS!$P:$P,RIGHT(K$1,2),CALC_ORDERS!$I:$I,$A123)</f>
        <v>12</v>
      </c>
    </row>
    <row r="124" spans="1:11" x14ac:dyDescent="0.25">
      <c r="A124" t="s">
        <v>598</v>
      </c>
      <c r="B124">
        <f>COUNTIFS(CALC_ORDERS!I:I,TDB_CUSTOMERS!A124)</f>
        <v>4</v>
      </c>
      <c r="C124">
        <f>SUMIFS(CALC_ORDERS!D:D,CALC_ORDERS!I:I,A124)</f>
        <v>45</v>
      </c>
      <c r="D124">
        <f>SUMIFS(CALC_ORDERS!L:L,CALC_ORDERS!I:I,A124)</f>
        <v>54.4</v>
      </c>
      <c r="E124">
        <f>SUMIFS(CALC_ORDERS!M:M,CALC_ORDERS!I:I,A124)</f>
        <v>0</v>
      </c>
      <c r="F124" s="10">
        <f t="shared" si="1"/>
        <v>0</v>
      </c>
      <c r="G124">
        <f>SUMIFS(CALC_ORDERS!N:N,CALC_ORDERS!I:I,A124)</f>
        <v>54.4</v>
      </c>
      <c r="H124">
        <f>SUMIFS(CALC_ORDERS!$N:$N,CALC_ORDERS!$P:$P,RIGHT(H$1,2),CALC_ORDERS!$I:$I,$A124)</f>
        <v>8</v>
      </c>
      <c r="I124">
        <f>SUMIFS(CALC_ORDERS!$N:$N,CALC_ORDERS!$P:$P,RIGHT(I$1,2),CALC_ORDERS!$I:$I,$A124)</f>
        <v>15</v>
      </c>
      <c r="J124">
        <f>SUMIFS(CALC_ORDERS!$N:$N,CALC_ORDERS!$P:$P,RIGHT(J$1,2),CALC_ORDERS!$I:$I,$A124)</f>
        <v>0</v>
      </c>
      <c r="K124">
        <f>SUMIFS(CALC_ORDERS!$N:$N,CALC_ORDERS!$P:$P,RIGHT(K$1,2),CALC_ORDERS!$I:$I,$A124)</f>
        <v>31.4</v>
      </c>
    </row>
    <row r="125" spans="1:11" x14ac:dyDescent="0.25">
      <c r="A125" t="s">
        <v>599</v>
      </c>
      <c r="B125">
        <f>COUNTIFS(CALC_ORDERS!I:I,TDB_CUSTOMERS!A125)</f>
        <v>1</v>
      </c>
      <c r="C125">
        <f>SUMIFS(CALC_ORDERS!D:D,CALC_ORDERS!I:I,A125)</f>
        <v>9</v>
      </c>
      <c r="D125">
        <f>SUMIFS(CALC_ORDERS!L:L,CALC_ORDERS!I:I,A125)</f>
        <v>6.3</v>
      </c>
      <c r="E125">
        <f>SUMIFS(CALC_ORDERS!M:M,CALC_ORDERS!I:I,A125)</f>
        <v>0</v>
      </c>
      <c r="F125" s="10">
        <f t="shared" si="1"/>
        <v>0</v>
      </c>
      <c r="G125">
        <f>SUMIFS(CALC_ORDERS!N:N,CALC_ORDERS!I:I,A125)</f>
        <v>6.3</v>
      </c>
      <c r="H125">
        <f>SUMIFS(CALC_ORDERS!$N:$N,CALC_ORDERS!$P:$P,RIGHT(H$1,2),CALC_ORDERS!$I:$I,$A125)</f>
        <v>0</v>
      </c>
      <c r="I125">
        <f>SUMIFS(CALC_ORDERS!$N:$N,CALC_ORDERS!$P:$P,RIGHT(I$1,2),CALC_ORDERS!$I:$I,$A125)</f>
        <v>6.3</v>
      </c>
      <c r="J125">
        <f>SUMIFS(CALC_ORDERS!$N:$N,CALC_ORDERS!$P:$P,RIGHT(J$1,2),CALC_ORDERS!$I:$I,$A125)</f>
        <v>0</v>
      </c>
      <c r="K125">
        <f>SUMIFS(CALC_ORDERS!$N:$N,CALC_ORDERS!$P:$P,RIGHT(K$1,2),CALC_ORDERS!$I:$I,$A125)</f>
        <v>0</v>
      </c>
    </row>
    <row r="126" spans="1:11" x14ac:dyDescent="0.25">
      <c r="A126" t="s">
        <v>600</v>
      </c>
      <c r="B126">
        <f>COUNTIFS(CALC_ORDERS!I:I,TDB_CUSTOMERS!A126)</f>
        <v>2</v>
      </c>
      <c r="C126">
        <f>SUMIFS(CALC_ORDERS!D:D,CALC_ORDERS!I:I,A126)</f>
        <v>13</v>
      </c>
      <c r="D126">
        <f>SUMIFS(CALC_ORDERS!L:L,CALC_ORDERS!I:I,A126)</f>
        <v>12.1</v>
      </c>
      <c r="E126">
        <f>SUMIFS(CALC_ORDERS!M:M,CALC_ORDERS!I:I,A126)</f>
        <v>0</v>
      </c>
      <c r="F126" s="10">
        <f t="shared" si="1"/>
        <v>0</v>
      </c>
      <c r="G126">
        <f>SUMIFS(CALC_ORDERS!N:N,CALC_ORDERS!I:I,A126)</f>
        <v>12.1</v>
      </c>
      <c r="H126">
        <f>SUMIFS(CALC_ORDERS!$N:$N,CALC_ORDERS!$P:$P,RIGHT(H$1,2),CALC_ORDERS!$I:$I,$A126)</f>
        <v>4</v>
      </c>
      <c r="I126">
        <f>SUMIFS(CALC_ORDERS!$N:$N,CALC_ORDERS!$P:$P,RIGHT(I$1,2),CALC_ORDERS!$I:$I,$A126)</f>
        <v>0</v>
      </c>
      <c r="J126">
        <f>SUMIFS(CALC_ORDERS!$N:$N,CALC_ORDERS!$P:$P,RIGHT(J$1,2),CALC_ORDERS!$I:$I,$A126)</f>
        <v>8.1</v>
      </c>
      <c r="K126">
        <f>SUMIFS(CALC_ORDERS!$N:$N,CALC_ORDERS!$P:$P,RIGHT(K$1,2),CALC_ORDERS!$I:$I,$A126)</f>
        <v>0</v>
      </c>
    </row>
    <row r="127" spans="1:11" x14ac:dyDescent="0.25">
      <c r="A127" t="s">
        <v>601</v>
      </c>
      <c r="B127">
        <f>COUNTIFS(CALC_ORDERS!I:I,TDB_CUSTOMERS!A127)</f>
        <v>1</v>
      </c>
      <c r="C127">
        <f>SUMIFS(CALC_ORDERS!D:D,CALC_ORDERS!I:I,A127)</f>
        <v>3</v>
      </c>
      <c r="D127">
        <f>SUMIFS(CALC_ORDERS!L:L,CALC_ORDERS!I:I,A127)</f>
        <v>2.4000000000000004</v>
      </c>
      <c r="E127">
        <f>SUMIFS(CALC_ORDERS!M:M,CALC_ORDERS!I:I,A127)</f>
        <v>0</v>
      </c>
      <c r="F127" s="10">
        <f t="shared" si="1"/>
        <v>0</v>
      </c>
      <c r="G127">
        <f>SUMIFS(CALC_ORDERS!N:N,CALC_ORDERS!I:I,A127)</f>
        <v>2.4000000000000004</v>
      </c>
      <c r="H127">
        <f>SUMIFS(CALC_ORDERS!$N:$N,CALC_ORDERS!$P:$P,RIGHT(H$1,2),CALC_ORDERS!$I:$I,$A127)</f>
        <v>0</v>
      </c>
      <c r="I127">
        <f>SUMIFS(CALC_ORDERS!$N:$N,CALC_ORDERS!$P:$P,RIGHT(I$1,2),CALC_ORDERS!$I:$I,$A127)</f>
        <v>0</v>
      </c>
      <c r="J127">
        <f>SUMIFS(CALC_ORDERS!$N:$N,CALC_ORDERS!$P:$P,RIGHT(J$1,2),CALC_ORDERS!$I:$I,$A127)</f>
        <v>0</v>
      </c>
      <c r="K127">
        <f>SUMIFS(CALC_ORDERS!$N:$N,CALC_ORDERS!$P:$P,RIGHT(K$1,2),CALC_ORDERS!$I:$I,$A127)</f>
        <v>2.4000000000000004</v>
      </c>
    </row>
    <row r="128" spans="1:11" x14ac:dyDescent="0.25">
      <c r="A128" t="s">
        <v>602</v>
      </c>
      <c r="B128">
        <f>COUNTIFS(CALC_ORDERS!I:I,TDB_CUSTOMERS!A128)</f>
        <v>8</v>
      </c>
      <c r="C128">
        <f>SUMIFS(CALC_ORDERS!D:D,CALC_ORDERS!I:I,A128)</f>
        <v>94</v>
      </c>
      <c r="D128">
        <f>SUMIFS(CALC_ORDERS!L:L,CALC_ORDERS!I:I,A128)</f>
        <v>89.700000000000017</v>
      </c>
      <c r="E128">
        <f>SUMIFS(CALC_ORDERS!M:M,CALC_ORDERS!I:I,A128)</f>
        <v>0</v>
      </c>
      <c r="F128" s="10">
        <f t="shared" si="1"/>
        <v>0</v>
      </c>
      <c r="G128">
        <f>SUMIFS(CALC_ORDERS!N:N,CALC_ORDERS!I:I,A128)</f>
        <v>89.700000000000017</v>
      </c>
      <c r="H128">
        <f>SUMIFS(CALC_ORDERS!$N:$N,CALC_ORDERS!$P:$P,RIGHT(H$1,2),CALC_ORDERS!$I:$I,$A128)</f>
        <v>31.1</v>
      </c>
      <c r="I128">
        <f>SUMIFS(CALC_ORDERS!$N:$N,CALC_ORDERS!$P:$P,RIGHT(I$1,2),CALC_ORDERS!$I:$I,$A128)</f>
        <v>3.5999999999999996</v>
      </c>
      <c r="J128">
        <f>SUMIFS(CALC_ORDERS!$N:$N,CALC_ORDERS!$P:$P,RIGHT(J$1,2),CALC_ORDERS!$I:$I,$A128)</f>
        <v>35</v>
      </c>
      <c r="K128">
        <f>SUMIFS(CALC_ORDERS!$N:$N,CALC_ORDERS!$P:$P,RIGHT(K$1,2),CALC_ORDERS!$I:$I,$A128)</f>
        <v>20</v>
      </c>
    </row>
    <row r="129" spans="1:11" x14ac:dyDescent="0.25">
      <c r="A129" t="s">
        <v>603</v>
      </c>
      <c r="B129">
        <f>COUNTIFS(CALC_ORDERS!I:I,TDB_CUSTOMERS!A129)</f>
        <v>1</v>
      </c>
      <c r="C129">
        <f>SUMIFS(CALC_ORDERS!D:D,CALC_ORDERS!I:I,A129)</f>
        <v>12</v>
      </c>
      <c r="D129">
        <f>SUMIFS(CALC_ORDERS!L:L,CALC_ORDERS!I:I,A129)</f>
        <v>8.3999999999999986</v>
      </c>
      <c r="E129">
        <f>SUMIFS(CALC_ORDERS!M:M,CALC_ORDERS!I:I,A129)</f>
        <v>0</v>
      </c>
      <c r="F129" s="10">
        <f t="shared" si="1"/>
        <v>0</v>
      </c>
      <c r="G129">
        <f>SUMIFS(CALC_ORDERS!N:N,CALC_ORDERS!I:I,A129)</f>
        <v>8.3999999999999986</v>
      </c>
      <c r="H129">
        <f>SUMIFS(CALC_ORDERS!$N:$N,CALC_ORDERS!$P:$P,RIGHT(H$1,2),CALC_ORDERS!$I:$I,$A129)</f>
        <v>8.3999999999999986</v>
      </c>
      <c r="I129">
        <f>SUMIFS(CALC_ORDERS!$N:$N,CALC_ORDERS!$P:$P,RIGHT(I$1,2),CALC_ORDERS!$I:$I,$A129)</f>
        <v>0</v>
      </c>
      <c r="J129">
        <f>SUMIFS(CALC_ORDERS!$N:$N,CALC_ORDERS!$P:$P,RIGHT(J$1,2),CALC_ORDERS!$I:$I,$A129)</f>
        <v>0</v>
      </c>
      <c r="K129">
        <f>SUMIFS(CALC_ORDERS!$N:$N,CALC_ORDERS!$P:$P,RIGHT(K$1,2),CALC_ORDERS!$I:$I,$A129)</f>
        <v>0</v>
      </c>
    </row>
    <row r="130" spans="1:11" x14ac:dyDescent="0.25">
      <c r="A130" t="s">
        <v>604</v>
      </c>
      <c r="B130">
        <f>COUNTIFS(CALC_ORDERS!I:I,TDB_CUSTOMERS!A130)</f>
        <v>1</v>
      </c>
      <c r="C130">
        <f>SUMIFS(CALC_ORDERS!D:D,CALC_ORDERS!I:I,A130)</f>
        <v>14</v>
      </c>
      <c r="D130">
        <f>SUMIFS(CALC_ORDERS!L:L,CALC_ORDERS!I:I,A130)</f>
        <v>15.400000000000002</v>
      </c>
      <c r="E130">
        <f>SUMIFS(CALC_ORDERS!M:M,CALC_ORDERS!I:I,A130)</f>
        <v>0</v>
      </c>
      <c r="F130" s="10">
        <f t="shared" si="1"/>
        <v>0</v>
      </c>
      <c r="G130">
        <f>SUMIFS(CALC_ORDERS!N:N,CALC_ORDERS!I:I,A130)</f>
        <v>15.400000000000002</v>
      </c>
      <c r="H130">
        <f>SUMIFS(CALC_ORDERS!$N:$N,CALC_ORDERS!$P:$P,RIGHT(H$1,2),CALC_ORDERS!$I:$I,$A130)</f>
        <v>0</v>
      </c>
      <c r="I130">
        <f>SUMIFS(CALC_ORDERS!$N:$N,CALC_ORDERS!$P:$P,RIGHT(I$1,2),CALC_ORDERS!$I:$I,$A130)</f>
        <v>15.400000000000002</v>
      </c>
      <c r="J130">
        <f>SUMIFS(CALC_ORDERS!$N:$N,CALC_ORDERS!$P:$P,RIGHT(J$1,2),CALC_ORDERS!$I:$I,$A130)</f>
        <v>0</v>
      </c>
      <c r="K130">
        <f>SUMIFS(CALC_ORDERS!$N:$N,CALC_ORDERS!$P:$P,RIGHT(K$1,2),CALC_ORDERS!$I:$I,$A130)</f>
        <v>0</v>
      </c>
    </row>
    <row r="131" spans="1:11" x14ac:dyDescent="0.25">
      <c r="A131" t="s">
        <v>605</v>
      </c>
      <c r="B131">
        <f>COUNTIFS(CALC_ORDERS!I:I,TDB_CUSTOMERS!A131)</f>
        <v>8</v>
      </c>
      <c r="C131">
        <f>SUMIFS(CALC_ORDERS!D:D,CALC_ORDERS!I:I,A131)</f>
        <v>61</v>
      </c>
      <c r="D131">
        <f>SUMIFS(CALC_ORDERS!L:L,CALC_ORDERS!I:I,A131)</f>
        <v>66.800000000000011</v>
      </c>
      <c r="E131">
        <f>SUMIFS(CALC_ORDERS!M:M,CALC_ORDERS!I:I,A131)</f>
        <v>1.716</v>
      </c>
      <c r="F131" s="10">
        <f t="shared" ref="F131:F191" si="2">E131/D131</f>
        <v>2.5688622754491013E-2</v>
      </c>
      <c r="G131">
        <f>SUMIFS(CALC_ORDERS!N:N,CALC_ORDERS!I:I,A131)</f>
        <v>65.084000000000003</v>
      </c>
      <c r="H131">
        <f>SUMIFS(CALC_ORDERS!$N:$N,CALC_ORDERS!$P:$P,RIGHT(H$1,2),CALC_ORDERS!$I:$I,$A131)</f>
        <v>14.3</v>
      </c>
      <c r="I131">
        <f>SUMIFS(CALC_ORDERS!$N:$N,CALC_ORDERS!$P:$P,RIGHT(I$1,2),CALC_ORDERS!$I:$I,$A131)</f>
        <v>22.184000000000001</v>
      </c>
      <c r="J131">
        <f>SUMIFS(CALC_ORDERS!$N:$N,CALC_ORDERS!$P:$P,RIGHT(J$1,2),CALC_ORDERS!$I:$I,$A131)</f>
        <v>24.5</v>
      </c>
      <c r="K131">
        <f>SUMIFS(CALC_ORDERS!$N:$N,CALC_ORDERS!$P:$P,RIGHT(K$1,2),CALC_ORDERS!$I:$I,$A131)</f>
        <v>4.0999999999999996</v>
      </c>
    </row>
    <row r="132" spans="1:11" x14ac:dyDescent="0.25">
      <c r="A132" t="s">
        <v>606</v>
      </c>
      <c r="B132">
        <f>COUNTIFS(CALC_ORDERS!I:I,TDB_CUSTOMERS!A132)</f>
        <v>9</v>
      </c>
      <c r="C132">
        <f>SUMIFS(CALC_ORDERS!D:D,CALC_ORDERS!I:I,A132)</f>
        <v>111</v>
      </c>
      <c r="D132">
        <f>SUMIFS(CALC_ORDERS!L:L,CALC_ORDERS!I:I,A132)</f>
        <v>106.8</v>
      </c>
      <c r="E132">
        <f>SUMIFS(CALC_ORDERS!M:M,CALC_ORDERS!I:I,A132)</f>
        <v>0</v>
      </c>
      <c r="F132" s="10">
        <f t="shared" si="2"/>
        <v>0</v>
      </c>
      <c r="G132">
        <f>SUMIFS(CALC_ORDERS!N:N,CALC_ORDERS!I:I,A132)</f>
        <v>106.8</v>
      </c>
      <c r="H132">
        <f>SUMIFS(CALC_ORDERS!$N:$N,CALC_ORDERS!$P:$P,RIGHT(H$1,2),CALC_ORDERS!$I:$I,$A132)</f>
        <v>20</v>
      </c>
      <c r="I132">
        <f>SUMIFS(CALC_ORDERS!$N:$N,CALC_ORDERS!$P:$P,RIGHT(I$1,2),CALC_ORDERS!$I:$I,$A132)</f>
        <v>22.3</v>
      </c>
      <c r="J132">
        <f>SUMIFS(CALC_ORDERS!$N:$N,CALC_ORDERS!$P:$P,RIGHT(J$1,2),CALC_ORDERS!$I:$I,$A132)</f>
        <v>60.999999999999993</v>
      </c>
      <c r="K132">
        <f>SUMIFS(CALC_ORDERS!$N:$N,CALC_ORDERS!$P:$P,RIGHT(K$1,2),CALC_ORDERS!$I:$I,$A132)</f>
        <v>3.5</v>
      </c>
    </row>
    <row r="133" spans="1:11" x14ac:dyDescent="0.25">
      <c r="A133" t="s">
        <v>607</v>
      </c>
      <c r="B133">
        <f>COUNTIFS(CALC_ORDERS!I:I,TDB_CUSTOMERS!A133)</f>
        <v>4</v>
      </c>
      <c r="C133">
        <f>SUMIFS(CALC_ORDERS!D:D,CALC_ORDERS!I:I,A133)</f>
        <v>37</v>
      </c>
      <c r="D133">
        <f>SUMIFS(CALC_ORDERS!L:L,CALC_ORDERS!I:I,A133)</f>
        <v>50.1</v>
      </c>
      <c r="E133">
        <f>SUMIFS(CALC_ORDERS!M:M,CALC_ORDERS!I:I,A133)</f>
        <v>0</v>
      </c>
      <c r="F133" s="10">
        <f t="shared" si="2"/>
        <v>0</v>
      </c>
      <c r="G133">
        <f>SUMIFS(CALC_ORDERS!N:N,CALC_ORDERS!I:I,A133)</f>
        <v>50.1</v>
      </c>
      <c r="H133">
        <f>SUMIFS(CALC_ORDERS!$N:$N,CALC_ORDERS!$P:$P,RIGHT(H$1,2),CALC_ORDERS!$I:$I,$A133)</f>
        <v>38</v>
      </c>
      <c r="I133">
        <f>SUMIFS(CALC_ORDERS!$N:$N,CALC_ORDERS!$P:$P,RIGHT(I$1,2),CALC_ORDERS!$I:$I,$A133)</f>
        <v>0</v>
      </c>
      <c r="J133">
        <f>SUMIFS(CALC_ORDERS!$N:$N,CALC_ORDERS!$P:$P,RIGHT(J$1,2),CALC_ORDERS!$I:$I,$A133)</f>
        <v>10.5</v>
      </c>
      <c r="K133">
        <f>SUMIFS(CALC_ORDERS!$N:$N,CALC_ORDERS!$P:$P,RIGHT(K$1,2),CALC_ORDERS!$I:$I,$A133)</f>
        <v>1.6</v>
      </c>
    </row>
    <row r="134" spans="1:11" x14ac:dyDescent="0.25">
      <c r="A134" t="s">
        <v>608</v>
      </c>
      <c r="B134">
        <f>COUNTIFS(CALC_ORDERS!I:I,TDB_CUSTOMERS!A134)</f>
        <v>4</v>
      </c>
      <c r="C134">
        <f>SUMIFS(CALC_ORDERS!D:D,CALC_ORDERS!I:I,A134)</f>
        <v>15</v>
      </c>
      <c r="D134">
        <f>SUMIFS(CALC_ORDERS!L:L,CALC_ORDERS!I:I,A134)</f>
        <v>12.2</v>
      </c>
      <c r="E134">
        <f>SUMIFS(CALC_ORDERS!M:M,CALC_ORDERS!I:I,A134)</f>
        <v>0</v>
      </c>
      <c r="F134" s="10">
        <f t="shared" si="2"/>
        <v>0</v>
      </c>
      <c r="G134">
        <f>SUMIFS(CALC_ORDERS!N:N,CALC_ORDERS!I:I,A134)</f>
        <v>12.2</v>
      </c>
      <c r="H134">
        <f>SUMIFS(CALC_ORDERS!$N:$N,CALC_ORDERS!$P:$P,RIGHT(H$1,2),CALC_ORDERS!$I:$I,$A134)</f>
        <v>2.6</v>
      </c>
      <c r="I134">
        <f>SUMIFS(CALC_ORDERS!$N:$N,CALC_ORDERS!$P:$P,RIGHT(I$1,2),CALC_ORDERS!$I:$I,$A134)</f>
        <v>4.1999999999999993</v>
      </c>
      <c r="J134">
        <f>SUMIFS(CALC_ORDERS!$N:$N,CALC_ORDERS!$P:$P,RIGHT(J$1,2),CALC_ORDERS!$I:$I,$A134)</f>
        <v>5.4</v>
      </c>
      <c r="K134">
        <f>SUMIFS(CALC_ORDERS!$N:$N,CALC_ORDERS!$P:$P,RIGHT(K$1,2),CALC_ORDERS!$I:$I,$A134)</f>
        <v>0</v>
      </c>
    </row>
    <row r="135" spans="1:11" x14ac:dyDescent="0.25">
      <c r="A135" t="s">
        <v>609</v>
      </c>
      <c r="B135">
        <f>COUNTIFS(CALC_ORDERS!I:I,TDB_CUSTOMERS!A135)</f>
        <v>4</v>
      </c>
      <c r="C135">
        <f>SUMIFS(CALC_ORDERS!D:D,CALC_ORDERS!I:I,A135)</f>
        <v>59</v>
      </c>
      <c r="D135">
        <f>SUMIFS(CALC_ORDERS!L:L,CALC_ORDERS!I:I,A135)</f>
        <v>58.7</v>
      </c>
      <c r="E135">
        <f>SUMIFS(CALC_ORDERS!M:M,CALC_ORDERS!I:I,A135)</f>
        <v>0</v>
      </c>
      <c r="F135" s="10">
        <f t="shared" si="2"/>
        <v>0</v>
      </c>
      <c r="G135">
        <f>SUMIFS(CALC_ORDERS!N:N,CALC_ORDERS!I:I,A135)</f>
        <v>58.7</v>
      </c>
      <c r="H135">
        <f>SUMIFS(CALC_ORDERS!$N:$N,CALC_ORDERS!$P:$P,RIGHT(H$1,2),CALC_ORDERS!$I:$I,$A135)</f>
        <v>10.4</v>
      </c>
      <c r="I135">
        <f>SUMIFS(CALC_ORDERS!$N:$N,CALC_ORDERS!$P:$P,RIGHT(I$1,2),CALC_ORDERS!$I:$I,$A135)</f>
        <v>9.7999999999999989</v>
      </c>
      <c r="J135">
        <f>SUMIFS(CALC_ORDERS!$N:$N,CALC_ORDERS!$P:$P,RIGHT(J$1,2),CALC_ORDERS!$I:$I,$A135)</f>
        <v>0</v>
      </c>
      <c r="K135">
        <f>SUMIFS(CALC_ORDERS!$N:$N,CALC_ORDERS!$P:$P,RIGHT(K$1,2),CALC_ORDERS!$I:$I,$A135)</f>
        <v>38.5</v>
      </c>
    </row>
    <row r="136" spans="1:11" x14ac:dyDescent="0.25">
      <c r="A136" t="s">
        <v>610</v>
      </c>
      <c r="B136">
        <f>COUNTIFS(CALC_ORDERS!I:I,TDB_CUSTOMERS!A136)</f>
        <v>10</v>
      </c>
      <c r="C136">
        <f>SUMIFS(CALC_ORDERS!D:D,CALC_ORDERS!I:I,A136)</f>
        <v>99</v>
      </c>
      <c r="D136">
        <f>SUMIFS(CALC_ORDERS!L:L,CALC_ORDERS!I:I,A136)</f>
        <v>102.9</v>
      </c>
      <c r="E136">
        <f>SUMIFS(CALC_ORDERS!M:M,CALC_ORDERS!I:I,A136)</f>
        <v>0</v>
      </c>
      <c r="F136" s="10">
        <f t="shared" si="2"/>
        <v>0</v>
      </c>
      <c r="G136">
        <f>SUMIFS(CALC_ORDERS!N:N,CALC_ORDERS!I:I,A136)</f>
        <v>102.9</v>
      </c>
      <c r="H136">
        <f>SUMIFS(CALC_ORDERS!$N:$N,CALC_ORDERS!$P:$P,RIGHT(H$1,2),CALC_ORDERS!$I:$I,$A136)</f>
        <v>40</v>
      </c>
      <c r="I136">
        <f>SUMIFS(CALC_ORDERS!$N:$N,CALC_ORDERS!$P:$P,RIGHT(I$1,2),CALC_ORDERS!$I:$I,$A136)</f>
        <v>14.899999999999999</v>
      </c>
      <c r="J136">
        <f>SUMIFS(CALC_ORDERS!$N:$N,CALC_ORDERS!$P:$P,RIGHT(J$1,2),CALC_ORDERS!$I:$I,$A136)</f>
        <v>48</v>
      </c>
      <c r="K136">
        <f>SUMIFS(CALC_ORDERS!$N:$N,CALC_ORDERS!$P:$P,RIGHT(K$1,2),CALC_ORDERS!$I:$I,$A136)</f>
        <v>0</v>
      </c>
    </row>
    <row r="137" spans="1:11" x14ac:dyDescent="0.25">
      <c r="A137" t="s">
        <v>611</v>
      </c>
      <c r="B137">
        <f>COUNTIFS(CALC_ORDERS!I:I,TDB_CUSTOMERS!A137)</f>
        <v>2</v>
      </c>
      <c r="C137">
        <f>SUMIFS(CALC_ORDERS!D:D,CALC_ORDERS!I:I,A137)</f>
        <v>28</v>
      </c>
      <c r="D137">
        <f>SUMIFS(CALC_ORDERS!L:L,CALC_ORDERS!I:I,A137)</f>
        <v>24.4</v>
      </c>
      <c r="E137">
        <f>SUMIFS(CALC_ORDERS!M:M,CALC_ORDERS!I:I,A137)</f>
        <v>0</v>
      </c>
      <c r="F137" s="10">
        <f t="shared" si="2"/>
        <v>0</v>
      </c>
      <c r="G137">
        <f>SUMIFS(CALC_ORDERS!N:N,CALC_ORDERS!I:I,A137)</f>
        <v>24.4</v>
      </c>
      <c r="H137">
        <f>SUMIFS(CALC_ORDERS!$N:$N,CALC_ORDERS!$P:$P,RIGHT(H$1,2),CALC_ORDERS!$I:$I,$A137)</f>
        <v>24.4</v>
      </c>
      <c r="I137">
        <f>SUMIFS(CALC_ORDERS!$N:$N,CALC_ORDERS!$P:$P,RIGHT(I$1,2),CALC_ORDERS!$I:$I,$A137)</f>
        <v>0</v>
      </c>
      <c r="J137">
        <f>SUMIFS(CALC_ORDERS!$N:$N,CALC_ORDERS!$P:$P,RIGHT(J$1,2),CALC_ORDERS!$I:$I,$A137)</f>
        <v>0</v>
      </c>
      <c r="K137">
        <f>SUMIFS(CALC_ORDERS!$N:$N,CALC_ORDERS!$P:$P,RIGHT(K$1,2),CALC_ORDERS!$I:$I,$A137)</f>
        <v>0</v>
      </c>
    </row>
    <row r="138" spans="1:11" x14ac:dyDescent="0.25">
      <c r="A138" t="s">
        <v>612</v>
      </c>
      <c r="B138">
        <f>COUNTIFS(CALC_ORDERS!I:I,TDB_CUSTOMERS!A138)</f>
        <v>3</v>
      </c>
      <c r="C138">
        <f>SUMIFS(CALC_ORDERS!D:D,CALC_ORDERS!I:I,A138)</f>
        <v>26</v>
      </c>
      <c r="D138">
        <f>SUMIFS(CALC_ORDERS!L:L,CALC_ORDERS!I:I,A138)</f>
        <v>24.1</v>
      </c>
      <c r="E138">
        <f>SUMIFS(CALC_ORDERS!M:M,CALC_ORDERS!I:I,A138)</f>
        <v>0</v>
      </c>
      <c r="F138" s="10">
        <f t="shared" si="2"/>
        <v>0</v>
      </c>
      <c r="G138">
        <f>SUMIFS(CALC_ORDERS!N:N,CALC_ORDERS!I:I,A138)</f>
        <v>24.1</v>
      </c>
      <c r="H138">
        <f>SUMIFS(CALC_ORDERS!$N:$N,CALC_ORDERS!$P:$P,RIGHT(H$1,2),CALC_ORDERS!$I:$I,$A138)</f>
        <v>17</v>
      </c>
      <c r="I138">
        <f>SUMIFS(CALC_ORDERS!$N:$N,CALC_ORDERS!$P:$P,RIGHT(I$1,2),CALC_ORDERS!$I:$I,$A138)</f>
        <v>3.5</v>
      </c>
      <c r="J138">
        <f>SUMIFS(CALC_ORDERS!$N:$N,CALC_ORDERS!$P:$P,RIGHT(J$1,2),CALC_ORDERS!$I:$I,$A138)</f>
        <v>0</v>
      </c>
      <c r="K138">
        <f>SUMIFS(CALC_ORDERS!$N:$N,CALC_ORDERS!$P:$P,RIGHT(K$1,2),CALC_ORDERS!$I:$I,$A138)</f>
        <v>3.6</v>
      </c>
    </row>
    <row r="139" spans="1:11" x14ac:dyDescent="0.25">
      <c r="A139" t="s">
        <v>613</v>
      </c>
      <c r="B139">
        <f>COUNTIFS(CALC_ORDERS!I:I,TDB_CUSTOMERS!A139)</f>
        <v>7</v>
      </c>
      <c r="C139">
        <f>SUMIFS(CALC_ORDERS!D:D,CALC_ORDERS!I:I,A139)</f>
        <v>66</v>
      </c>
      <c r="D139">
        <f>SUMIFS(CALC_ORDERS!L:L,CALC_ORDERS!I:I,A139)</f>
        <v>73.599999999999994</v>
      </c>
      <c r="E139">
        <f>SUMIFS(CALC_ORDERS!M:M,CALC_ORDERS!I:I,A139)</f>
        <v>0</v>
      </c>
      <c r="F139" s="10">
        <f t="shared" si="2"/>
        <v>0</v>
      </c>
      <c r="G139">
        <f>SUMIFS(CALC_ORDERS!N:N,CALC_ORDERS!I:I,A139)</f>
        <v>73.599999999999994</v>
      </c>
      <c r="H139">
        <f>SUMIFS(CALC_ORDERS!$N:$N,CALC_ORDERS!$P:$P,RIGHT(H$1,2),CALC_ORDERS!$I:$I,$A139)</f>
        <v>14.7</v>
      </c>
      <c r="I139">
        <f>SUMIFS(CALC_ORDERS!$N:$N,CALC_ORDERS!$P:$P,RIGHT(I$1,2),CALC_ORDERS!$I:$I,$A139)</f>
        <v>30</v>
      </c>
      <c r="J139">
        <f>SUMIFS(CALC_ORDERS!$N:$N,CALC_ORDERS!$P:$P,RIGHT(J$1,2),CALC_ORDERS!$I:$I,$A139)</f>
        <v>20.399999999999999</v>
      </c>
      <c r="K139">
        <f>SUMIFS(CALC_ORDERS!$N:$N,CALC_ORDERS!$P:$P,RIGHT(K$1,2),CALC_ORDERS!$I:$I,$A139)</f>
        <v>8.5</v>
      </c>
    </row>
    <row r="140" spans="1:11" x14ac:dyDescent="0.25">
      <c r="A140" t="s">
        <v>614</v>
      </c>
      <c r="B140">
        <f>COUNTIFS(CALC_ORDERS!I:I,TDB_CUSTOMERS!A140)</f>
        <v>8</v>
      </c>
      <c r="C140">
        <f>SUMIFS(CALC_ORDERS!D:D,CALC_ORDERS!I:I,A140)</f>
        <v>82</v>
      </c>
      <c r="D140">
        <f>SUMIFS(CALC_ORDERS!L:L,CALC_ORDERS!I:I,A140)</f>
        <v>86.4</v>
      </c>
      <c r="E140">
        <f>SUMIFS(CALC_ORDERS!M:M,CALC_ORDERS!I:I,A140)</f>
        <v>1.008</v>
      </c>
      <c r="F140" s="10">
        <f t="shared" si="2"/>
        <v>1.1666666666666665E-2</v>
      </c>
      <c r="G140">
        <f>SUMIFS(CALC_ORDERS!N:N,CALC_ORDERS!I:I,A140)</f>
        <v>85.391999999999996</v>
      </c>
      <c r="H140">
        <f>SUMIFS(CALC_ORDERS!$N:$N,CALC_ORDERS!$P:$P,RIGHT(H$1,2),CALC_ORDERS!$I:$I,$A140)</f>
        <v>3.2</v>
      </c>
      <c r="I140">
        <f>SUMIFS(CALC_ORDERS!$N:$N,CALC_ORDERS!$P:$P,RIGHT(I$1,2),CALC_ORDERS!$I:$I,$A140)</f>
        <v>37.1</v>
      </c>
      <c r="J140">
        <f>SUMIFS(CALC_ORDERS!$N:$N,CALC_ORDERS!$P:$P,RIGHT(J$1,2),CALC_ORDERS!$I:$I,$A140)</f>
        <v>8.4</v>
      </c>
      <c r="K140">
        <f>SUMIFS(CALC_ORDERS!$N:$N,CALC_ORDERS!$P:$P,RIGHT(K$1,2),CALC_ORDERS!$I:$I,$A140)</f>
        <v>36.692</v>
      </c>
    </row>
    <row r="141" spans="1:11" x14ac:dyDescent="0.25">
      <c r="A141" t="s">
        <v>615</v>
      </c>
      <c r="B141">
        <f>COUNTIFS(CALC_ORDERS!I:I,TDB_CUSTOMERS!A141)</f>
        <v>5</v>
      </c>
      <c r="C141">
        <f>SUMIFS(CALC_ORDERS!D:D,CALC_ORDERS!I:I,A141)</f>
        <v>73</v>
      </c>
      <c r="D141">
        <f>SUMIFS(CALC_ORDERS!L:L,CALC_ORDERS!I:I,A141)</f>
        <v>87.800000000000011</v>
      </c>
      <c r="E141">
        <f>SUMIFS(CALC_ORDERS!M:M,CALC_ORDERS!I:I,A141)</f>
        <v>2.2440000000000002</v>
      </c>
      <c r="F141" s="10">
        <f t="shared" si="2"/>
        <v>2.5558086560364464E-2</v>
      </c>
      <c r="G141">
        <f>SUMIFS(CALC_ORDERS!N:N,CALC_ORDERS!I:I,A141)</f>
        <v>85.556000000000012</v>
      </c>
      <c r="H141">
        <f>SUMIFS(CALC_ORDERS!$N:$N,CALC_ORDERS!$P:$P,RIGHT(H$1,2),CALC_ORDERS!$I:$I,$A141)</f>
        <v>0</v>
      </c>
      <c r="I141">
        <f>SUMIFS(CALC_ORDERS!$N:$N,CALC_ORDERS!$P:$P,RIGHT(I$1,2),CALC_ORDERS!$I:$I,$A141)</f>
        <v>67.456000000000003</v>
      </c>
      <c r="J141">
        <f>SUMIFS(CALC_ORDERS!$N:$N,CALC_ORDERS!$P:$P,RIGHT(J$1,2),CALC_ORDERS!$I:$I,$A141)</f>
        <v>13.2</v>
      </c>
      <c r="K141">
        <f>SUMIFS(CALC_ORDERS!$N:$N,CALC_ORDERS!$P:$P,RIGHT(K$1,2),CALC_ORDERS!$I:$I,$A141)</f>
        <v>4.8999999999999995</v>
      </c>
    </row>
    <row r="142" spans="1:11" x14ac:dyDescent="0.25">
      <c r="A142" t="s">
        <v>616</v>
      </c>
      <c r="B142">
        <f>COUNTIFS(CALC_ORDERS!I:I,TDB_CUSTOMERS!A142)</f>
        <v>8</v>
      </c>
      <c r="C142">
        <f>SUMIFS(CALC_ORDERS!D:D,CALC_ORDERS!I:I,A142)</f>
        <v>69</v>
      </c>
      <c r="D142">
        <f>SUMIFS(CALC_ORDERS!L:L,CALC_ORDERS!I:I,A142)</f>
        <v>75.599999999999994</v>
      </c>
      <c r="E142">
        <f>SUMIFS(CALC_ORDERS!M:M,CALC_ORDERS!I:I,A142)</f>
        <v>0</v>
      </c>
      <c r="F142" s="10">
        <f t="shared" si="2"/>
        <v>0</v>
      </c>
      <c r="G142">
        <f>SUMIFS(CALC_ORDERS!N:N,CALC_ORDERS!I:I,A142)</f>
        <v>75.599999999999994</v>
      </c>
      <c r="H142">
        <f>SUMIFS(CALC_ORDERS!$N:$N,CALC_ORDERS!$P:$P,RIGHT(H$1,2),CALC_ORDERS!$I:$I,$A142)</f>
        <v>3.5</v>
      </c>
      <c r="I142">
        <f>SUMIFS(CALC_ORDERS!$N:$N,CALC_ORDERS!$P:$P,RIGHT(I$1,2),CALC_ORDERS!$I:$I,$A142)</f>
        <v>28.9</v>
      </c>
      <c r="J142">
        <f>SUMIFS(CALC_ORDERS!$N:$N,CALC_ORDERS!$P:$P,RIGHT(J$1,2),CALC_ORDERS!$I:$I,$A142)</f>
        <v>19.2</v>
      </c>
      <c r="K142">
        <f>SUMIFS(CALC_ORDERS!$N:$N,CALC_ORDERS!$P:$P,RIGHT(K$1,2),CALC_ORDERS!$I:$I,$A142)</f>
        <v>24</v>
      </c>
    </row>
    <row r="143" spans="1:11" x14ac:dyDescent="0.25">
      <c r="A143" t="s">
        <v>617</v>
      </c>
      <c r="B143">
        <f>COUNTIFS(CALC_ORDERS!I:I,TDB_CUSTOMERS!A143)</f>
        <v>1</v>
      </c>
      <c r="C143">
        <f>SUMIFS(CALC_ORDERS!D:D,CALC_ORDERS!I:I,A143)</f>
        <v>5</v>
      </c>
      <c r="D143">
        <f>SUMIFS(CALC_ORDERS!L:L,CALC_ORDERS!I:I,A143)</f>
        <v>4.5</v>
      </c>
      <c r="E143">
        <f>SUMIFS(CALC_ORDERS!M:M,CALC_ORDERS!I:I,A143)</f>
        <v>0</v>
      </c>
      <c r="F143" s="10">
        <f t="shared" si="2"/>
        <v>0</v>
      </c>
      <c r="G143">
        <f>SUMIFS(CALC_ORDERS!N:N,CALC_ORDERS!I:I,A143)</f>
        <v>4.5</v>
      </c>
      <c r="H143">
        <f>SUMIFS(CALC_ORDERS!$N:$N,CALC_ORDERS!$P:$P,RIGHT(H$1,2),CALC_ORDERS!$I:$I,$A143)</f>
        <v>0</v>
      </c>
      <c r="I143">
        <f>SUMIFS(CALC_ORDERS!$N:$N,CALC_ORDERS!$P:$P,RIGHT(I$1,2),CALC_ORDERS!$I:$I,$A143)</f>
        <v>0</v>
      </c>
      <c r="J143">
        <f>SUMIFS(CALC_ORDERS!$N:$N,CALC_ORDERS!$P:$P,RIGHT(J$1,2),CALC_ORDERS!$I:$I,$A143)</f>
        <v>4.5</v>
      </c>
      <c r="K143">
        <f>SUMIFS(CALC_ORDERS!$N:$N,CALC_ORDERS!$P:$P,RIGHT(K$1,2),CALC_ORDERS!$I:$I,$A143)</f>
        <v>0</v>
      </c>
    </row>
    <row r="144" spans="1:11" x14ac:dyDescent="0.25">
      <c r="A144" t="s">
        <v>618</v>
      </c>
      <c r="B144">
        <f>COUNTIFS(CALC_ORDERS!I:I,TDB_CUSTOMERS!A144)</f>
        <v>2</v>
      </c>
      <c r="C144">
        <f>SUMIFS(CALC_ORDERS!D:D,CALC_ORDERS!I:I,A144)</f>
        <v>9</v>
      </c>
      <c r="D144">
        <f>SUMIFS(CALC_ORDERS!L:L,CALC_ORDERS!I:I,A144)</f>
        <v>8</v>
      </c>
      <c r="E144">
        <f>SUMIFS(CALC_ORDERS!M:M,CALC_ORDERS!I:I,A144)</f>
        <v>0</v>
      </c>
      <c r="F144" s="10">
        <f t="shared" si="2"/>
        <v>0</v>
      </c>
      <c r="G144">
        <f>SUMIFS(CALC_ORDERS!N:N,CALC_ORDERS!I:I,A144)</f>
        <v>8</v>
      </c>
      <c r="H144">
        <f>SUMIFS(CALC_ORDERS!$N:$N,CALC_ORDERS!$P:$P,RIGHT(H$1,2),CALC_ORDERS!$I:$I,$A144)</f>
        <v>0</v>
      </c>
      <c r="I144">
        <f>SUMIFS(CALC_ORDERS!$N:$N,CALC_ORDERS!$P:$P,RIGHT(I$1,2),CALC_ORDERS!$I:$I,$A144)</f>
        <v>0</v>
      </c>
      <c r="J144">
        <f>SUMIFS(CALC_ORDERS!$N:$N,CALC_ORDERS!$P:$P,RIGHT(J$1,2),CALC_ORDERS!$I:$I,$A144)</f>
        <v>8</v>
      </c>
      <c r="K144">
        <f>SUMIFS(CALC_ORDERS!$N:$N,CALC_ORDERS!$P:$P,RIGHT(K$1,2),CALC_ORDERS!$I:$I,$A144)</f>
        <v>0</v>
      </c>
    </row>
    <row r="145" spans="1:11" x14ac:dyDescent="0.25">
      <c r="A145" t="s">
        <v>619</v>
      </c>
      <c r="B145">
        <f>COUNTIFS(CALC_ORDERS!I:I,TDB_CUSTOMERS!A145)</f>
        <v>6</v>
      </c>
      <c r="C145">
        <f>SUMIFS(CALC_ORDERS!D:D,CALC_ORDERS!I:I,A145)</f>
        <v>42</v>
      </c>
      <c r="D145">
        <f>SUMIFS(CALC_ORDERS!L:L,CALC_ORDERS!I:I,A145)</f>
        <v>46.6</v>
      </c>
      <c r="E145">
        <f>SUMIFS(CALC_ORDERS!M:M,CALC_ORDERS!I:I,A145)</f>
        <v>0</v>
      </c>
      <c r="F145" s="10">
        <f t="shared" si="2"/>
        <v>0</v>
      </c>
      <c r="G145">
        <f>SUMIFS(CALC_ORDERS!N:N,CALC_ORDERS!I:I,A145)</f>
        <v>46.6</v>
      </c>
      <c r="H145">
        <f>SUMIFS(CALC_ORDERS!$N:$N,CALC_ORDERS!$P:$P,RIGHT(H$1,2),CALC_ORDERS!$I:$I,$A145)</f>
        <v>2.5</v>
      </c>
      <c r="I145">
        <f>SUMIFS(CALC_ORDERS!$N:$N,CALC_ORDERS!$P:$P,RIGHT(I$1,2),CALC_ORDERS!$I:$I,$A145)</f>
        <v>32.5</v>
      </c>
      <c r="J145">
        <f>SUMIFS(CALC_ORDERS!$N:$N,CALC_ORDERS!$P:$P,RIGHT(J$1,2),CALC_ORDERS!$I:$I,$A145)</f>
        <v>11.6</v>
      </c>
      <c r="K145">
        <f>SUMIFS(CALC_ORDERS!$N:$N,CALC_ORDERS!$P:$P,RIGHT(K$1,2),CALC_ORDERS!$I:$I,$A145)</f>
        <v>0</v>
      </c>
    </row>
    <row r="146" spans="1:11" x14ac:dyDescent="0.25">
      <c r="A146" t="s">
        <v>620</v>
      </c>
      <c r="B146">
        <f>COUNTIFS(CALC_ORDERS!I:I,TDB_CUSTOMERS!A146)</f>
        <v>7</v>
      </c>
      <c r="C146">
        <f>SUMIFS(CALC_ORDERS!D:D,CALC_ORDERS!I:I,A146)</f>
        <v>53</v>
      </c>
      <c r="D146">
        <f>SUMIFS(CALC_ORDERS!L:L,CALC_ORDERS!I:I,A146)</f>
        <v>41.099999999999994</v>
      </c>
      <c r="E146">
        <f>SUMIFS(CALC_ORDERS!M:M,CALC_ORDERS!I:I,A146)</f>
        <v>0</v>
      </c>
      <c r="F146" s="10">
        <f t="shared" si="2"/>
        <v>0</v>
      </c>
      <c r="G146">
        <f>SUMIFS(CALC_ORDERS!N:N,CALC_ORDERS!I:I,A146)</f>
        <v>41.099999999999994</v>
      </c>
      <c r="H146">
        <f>SUMIFS(CALC_ORDERS!$N:$N,CALC_ORDERS!$P:$P,RIGHT(H$1,2),CALC_ORDERS!$I:$I,$A146)</f>
        <v>10.5</v>
      </c>
      <c r="I146">
        <f>SUMIFS(CALC_ORDERS!$N:$N,CALC_ORDERS!$P:$P,RIGHT(I$1,2),CALC_ORDERS!$I:$I,$A146)</f>
        <v>15.6</v>
      </c>
      <c r="J146">
        <f>SUMIFS(CALC_ORDERS!$N:$N,CALC_ORDERS!$P:$P,RIGHT(J$1,2),CALC_ORDERS!$I:$I,$A146)</f>
        <v>3</v>
      </c>
      <c r="K146">
        <f>SUMIFS(CALC_ORDERS!$N:$N,CALC_ORDERS!$P:$P,RIGHT(K$1,2),CALC_ORDERS!$I:$I,$A146)</f>
        <v>12</v>
      </c>
    </row>
    <row r="147" spans="1:11" x14ac:dyDescent="0.25">
      <c r="A147" t="s">
        <v>621</v>
      </c>
      <c r="B147">
        <f>COUNTIFS(CALC_ORDERS!I:I,TDB_CUSTOMERS!A147)</f>
        <v>5</v>
      </c>
      <c r="C147">
        <f>SUMIFS(CALC_ORDERS!D:D,CALC_ORDERS!I:I,A147)</f>
        <v>45</v>
      </c>
      <c r="D147">
        <f>SUMIFS(CALC_ORDERS!L:L,CALC_ORDERS!I:I,A147)</f>
        <v>42.1</v>
      </c>
      <c r="E147">
        <f>SUMIFS(CALC_ORDERS!M:M,CALC_ORDERS!I:I,A147)</f>
        <v>0</v>
      </c>
      <c r="F147" s="10">
        <f t="shared" si="2"/>
        <v>0</v>
      </c>
      <c r="G147">
        <f>SUMIFS(CALC_ORDERS!N:N,CALC_ORDERS!I:I,A147)</f>
        <v>42.1</v>
      </c>
      <c r="H147">
        <f>SUMIFS(CALC_ORDERS!$N:$N,CALC_ORDERS!$P:$P,RIGHT(H$1,2),CALC_ORDERS!$I:$I,$A147)</f>
        <v>0.7</v>
      </c>
      <c r="I147">
        <f>SUMIFS(CALC_ORDERS!$N:$N,CALC_ORDERS!$P:$P,RIGHT(I$1,2),CALC_ORDERS!$I:$I,$A147)</f>
        <v>32.4</v>
      </c>
      <c r="J147">
        <f>SUMIFS(CALC_ORDERS!$N:$N,CALC_ORDERS!$P:$P,RIGHT(J$1,2),CALC_ORDERS!$I:$I,$A147)</f>
        <v>0</v>
      </c>
      <c r="K147">
        <f>SUMIFS(CALC_ORDERS!$N:$N,CALC_ORDERS!$P:$P,RIGHT(K$1,2),CALC_ORDERS!$I:$I,$A147)</f>
        <v>9</v>
      </c>
    </row>
    <row r="148" spans="1:11" x14ac:dyDescent="0.25">
      <c r="A148" t="s">
        <v>622</v>
      </c>
      <c r="B148">
        <f>COUNTIFS(CALC_ORDERS!I:I,TDB_CUSTOMERS!A148)</f>
        <v>1</v>
      </c>
      <c r="C148">
        <f>SUMIFS(CALC_ORDERS!D:D,CALC_ORDERS!I:I,A148)</f>
        <v>16</v>
      </c>
      <c r="D148">
        <f>SUMIFS(CALC_ORDERS!L:L,CALC_ORDERS!I:I,A148)</f>
        <v>12.8</v>
      </c>
      <c r="E148">
        <f>SUMIFS(CALC_ORDERS!M:M,CALC_ORDERS!I:I,A148)</f>
        <v>0</v>
      </c>
      <c r="F148" s="10">
        <f t="shared" si="2"/>
        <v>0</v>
      </c>
      <c r="G148">
        <f>SUMIFS(CALC_ORDERS!N:N,CALC_ORDERS!I:I,A148)</f>
        <v>12.8</v>
      </c>
      <c r="H148">
        <f>SUMIFS(CALC_ORDERS!$N:$N,CALC_ORDERS!$P:$P,RIGHT(H$1,2),CALC_ORDERS!$I:$I,$A148)</f>
        <v>0</v>
      </c>
      <c r="I148">
        <f>SUMIFS(CALC_ORDERS!$N:$N,CALC_ORDERS!$P:$P,RIGHT(I$1,2),CALC_ORDERS!$I:$I,$A148)</f>
        <v>0</v>
      </c>
      <c r="J148">
        <f>SUMIFS(CALC_ORDERS!$N:$N,CALC_ORDERS!$P:$P,RIGHT(J$1,2),CALC_ORDERS!$I:$I,$A148)</f>
        <v>12.8</v>
      </c>
      <c r="K148">
        <f>SUMIFS(CALC_ORDERS!$N:$N,CALC_ORDERS!$P:$P,RIGHT(K$1,2),CALC_ORDERS!$I:$I,$A148)</f>
        <v>0</v>
      </c>
    </row>
    <row r="149" spans="1:11" x14ac:dyDescent="0.25">
      <c r="A149" t="s">
        <v>623</v>
      </c>
      <c r="B149">
        <f>COUNTIFS(CALC_ORDERS!I:I,TDB_CUSTOMERS!A149)</f>
        <v>1</v>
      </c>
      <c r="C149">
        <f>SUMIFS(CALC_ORDERS!D:D,CALC_ORDERS!I:I,A149)</f>
        <v>11</v>
      </c>
      <c r="D149">
        <f>SUMIFS(CALC_ORDERS!L:L,CALC_ORDERS!I:I,A149)</f>
        <v>12.100000000000001</v>
      </c>
      <c r="E149">
        <f>SUMIFS(CALC_ORDERS!M:M,CALC_ORDERS!I:I,A149)</f>
        <v>1.4520000000000002</v>
      </c>
      <c r="F149" s="10">
        <f t="shared" si="2"/>
        <v>0.12</v>
      </c>
      <c r="G149">
        <f>SUMIFS(CALC_ORDERS!N:N,CALC_ORDERS!I:I,A149)</f>
        <v>10.648000000000001</v>
      </c>
      <c r="H149">
        <f>SUMIFS(CALC_ORDERS!$N:$N,CALC_ORDERS!$P:$P,RIGHT(H$1,2),CALC_ORDERS!$I:$I,$A149)</f>
        <v>0</v>
      </c>
      <c r="I149">
        <f>SUMIFS(CALC_ORDERS!$N:$N,CALC_ORDERS!$P:$P,RIGHT(I$1,2),CALC_ORDERS!$I:$I,$A149)</f>
        <v>10.648000000000001</v>
      </c>
      <c r="J149">
        <f>SUMIFS(CALC_ORDERS!$N:$N,CALC_ORDERS!$P:$P,RIGHT(J$1,2),CALC_ORDERS!$I:$I,$A149)</f>
        <v>0</v>
      </c>
      <c r="K149">
        <f>SUMIFS(CALC_ORDERS!$N:$N,CALC_ORDERS!$P:$P,RIGHT(K$1,2),CALC_ORDERS!$I:$I,$A149)</f>
        <v>0</v>
      </c>
    </row>
    <row r="150" spans="1:11" x14ac:dyDescent="0.25">
      <c r="A150" t="s">
        <v>624</v>
      </c>
      <c r="B150">
        <f>COUNTIFS(CALC_ORDERS!I:I,TDB_CUSTOMERS!A150)</f>
        <v>2</v>
      </c>
      <c r="C150">
        <f>SUMIFS(CALC_ORDERS!D:D,CALC_ORDERS!I:I,A150)</f>
        <v>26</v>
      </c>
      <c r="D150">
        <f>SUMIFS(CALC_ORDERS!L:L,CALC_ORDERS!I:I,A150)</f>
        <v>26</v>
      </c>
      <c r="E150">
        <f>SUMIFS(CALC_ORDERS!M:M,CALC_ORDERS!I:I,A150)</f>
        <v>0</v>
      </c>
      <c r="F150" s="10">
        <f t="shared" si="2"/>
        <v>0</v>
      </c>
      <c r="G150">
        <f>SUMIFS(CALC_ORDERS!N:N,CALC_ORDERS!I:I,A150)</f>
        <v>26</v>
      </c>
      <c r="H150">
        <f>SUMIFS(CALC_ORDERS!$N:$N,CALC_ORDERS!$P:$P,RIGHT(H$1,2),CALC_ORDERS!$I:$I,$A150)</f>
        <v>9</v>
      </c>
      <c r="I150">
        <f>SUMIFS(CALC_ORDERS!$N:$N,CALC_ORDERS!$P:$P,RIGHT(I$1,2),CALC_ORDERS!$I:$I,$A150)</f>
        <v>17</v>
      </c>
      <c r="J150">
        <f>SUMIFS(CALC_ORDERS!$N:$N,CALC_ORDERS!$P:$P,RIGHT(J$1,2),CALC_ORDERS!$I:$I,$A150)</f>
        <v>0</v>
      </c>
      <c r="K150">
        <f>SUMIFS(CALC_ORDERS!$N:$N,CALC_ORDERS!$P:$P,RIGHT(K$1,2),CALC_ORDERS!$I:$I,$A150)</f>
        <v>0</v>
      </c>
    </row>
    <row r="151" spans="1:11" x14ac:dyDescent="0.25">
      <c r="A151" t="s">
        <v>625</v>
      </c>
      <c r="B151">
        <f>COUNTIFS(CALC_ORDERS!I:I,TDB_CUSTOMERS!A151)</f>
        <v>10</v>
      </c>
      <c r="C151">
        <f>SUMIFS(CALC_ORDERS!D:D,CALC_ORDERS!I:I,A151)</f>
        <v>126</v>
      </c>
      <c r="D151">
        <f>SUMIFS(CALC_ORDERS!L:L,CALC_ORDERS!I:I,A151)</f>
        <v>120.5</v>
      </c>
      <c r="E151">
        <f>SUMIFS(CALC_ORDERS!M:M,CALC_ORDERS!I:I,A151)</f>
        <v>0.79199999999999993</v>
      </c>
      <c r="F151" s="10">
        <f t="shared" si="2"/>
        <v>6.5726141078838165E-3</v>
      </c>
      <c r="G151">
        <f>SUMIFS(CALC_ORDERS!N:N,CALC_ORDERS!I:I,A151)</f>
        <v>119.708</v>
      </c>
      <c r="H151">
        <f>SUMIFS(CALC_ORDERS!$N:$N,CALC_ORDERS!$P:$P,RIGHT(H$1,2),CALC_ORDERS!$I:$I,$A151)</f>
        <v>17</v>
      </c>
      <c r="I151">
        <f>SUMIFS(CALC_ORDERS!$N:$N,CALC_ORDERS!$P:$P,RIGHT(I$1,2),CALC_ORDERS!$I:$I,$A151)</f>
        <v>21</v>
      </c>
      <c r="J151">
        <f>SUMIFS(CALC_ORDERS!$N:$N,CALC_ORDERS!$P:$P,RIGHT(J$1,2),CALC_ORDERS!$I:$I,$A151)</f>
        <v>44</v>
      </c>
      <c r="K151">
        <f>SUMIFS(CALC_ORDERS!$N:$N,CALC_ORDERS!$P:$P,RIGHT(K$1,2),CALC_ORDERS!$I:$I,$A151)</f>
        <v>37.707999999999998</v>
      </c>
    </row>
    <row r="152" spans="1:11" x14ac:dyDescent="0.25">
      <c r="A152" t="s">
        <v>626</v>
      </c>
      <c r="B152">
        <f>COUNTIFS(CALC_ORDERS!I:I,TDB_CUSTOMERS!A152)</f>
        <v>5</v>
      </c>
      <c r="C152">
        <f>SUMIFS(CALC_ORDERS!D:D,CALC_ORDERS!I:I,A152)</f>
        <v>80</v>
      </c>
      <c r="D152">
        <f>SUMIFS(CALC_ORDERS!L:L,CALC_ORDERS!I:I,A152)</f>
        <v>81.099999999999994</v>
      </c>
      <c r="E152">
        <f>SUMIFS(CALC_ORDERS!M:M,CALC_ORDERS!I:I,A152)</f>
        <v>0</v>
      </c>
      <c r="F152" s="10">
        <f t="shared" si="2"/>
        <v>0</v>
      </c>
      <c r="G152">
        <f>SUMIFS(CALC_ORDERS!N:N,CALC_ORDERS!I:I,A152)</f>
        <v>81.099999999999994</v>
      </c>
      <c r="H152">
        <f>SUMIFS(CALC_ORDERS!$N:$N,CALC_ORDERS!$P:$P,RIGHT(H$1,2),CALC_ORDERS!$I:$I,$A152)</f>
        <v>49.1</v>
      </c>
      <c r="I152">
        <f>SUMIFS(CALC_ORDERS!$N:$N,CALC_ORDERS!$P:$P,RIGHT(I$1,2),CALC_ORDERS!$I:$I,$A152)</f>
        <v>0</v>
      </c>
      <c r="J152">
        <f>SUMIFS(CALC_ORDERS!$N:$N,CALC_ORDERS!$P:$P,RIGHT(J$1,2),CALC_ORDERS!$I:$I,$A152)</f>
        <v>0</v>
      </c>
      <c r="K152">
        <f>SUMIFS(CALC_ORDERS!$N:$N,CALC_ORDERS!$P:$P,RIGHT(K$1,2),CALC_ORDERS!$I:$I,$A152)</f>
        <v>32</v>
      </c>
    </row>
    <row r="153" spans="1:11" x14ac:dyDescent="0.25">
      <c r="A153" t="s">
        <v>627</v>
      </c>
      <c r="B153">
        <f>COUNTIFS(CALC_ORDERS!I:I,TDB_CUSTOMERS!A153)</f>
        <v>6</v>
      </c>
      <c r="C153">
        <f>SUMIFS(CALC_ORDERS!D:D,CALC_ORDERS!I:I,A153)</f>
        <v>59</v>
      </c>
      <c r="D153">
        <f>SUMIFS(CALC_ORDERS!L:L,CALC_ORDERS!I:I,A153)</f>
        <v>70.7</v>
      </c>
      <c r="E153">
        <f>SUMIFS(CALC_ORDERS!M:M,CALC_ORDERS!I:I,A153)</f>
        <v>0.65999999999999992</v>
      </c>
      <c r="F153" s="10">
        <f t="shared" si="2"/>
        <v>9.3352192362093338E-3</v>
      </c>
      <c r="G153">
        <f>SUMIFS(CALC_ORDERS!N:N,CALC_ORDERS!I:I,A153)</f>
        <v>70.040000000000006</v>
      </c>
      <c r="H153">
        <f>SUMIFS(CALC_ORDERS!$N:$N,CALC_ORDERS!$P:$P,RIGHT(H$1,2),CALC_ORDERS!$I:$I,$A153)</f>
        <v>28.5</v>
      </c>
      <c r="I153">
        <f>SUMIFS(CALC_ORDERS!$N:$N,CALC_ORDERS!$P:$P,RIGHT(I$1,2),CALC_ORDERS!$I:$I,$A153)</f>
        <v>9.7399999999999984</v>
      </c>
      <c r="J153">
        <f>SUMIFS(CALC_ORDERS!$N:$N,CALC_ORDERS!$P:$P,RIGHT(J$1,2),CALC_ORDERS!$I:$I,$A153)</f>
        <v>0</v>
      </c>
      <c r="K153">
        <f>SUMIFS(CALC_ORDERS!$N:$N,CALC_ORDERS!$P:$P,RIGHT(K$1,2),CALC_ORDERS!$I:$I,$A153)</f>
        <v>31.8</v>
      </c>
    </row>
    <row r="154" spans="1:11" x14ac:dyDescent="0.25">
      <c r="A154" t="s">
        <v>628</v>
      </c>
      <c r="B154">
        <f>COUNTIFS(CALC_ORDERS!I:I,TDB_CUSTOMERS!A154)</f>
        <v>1</v>
      </c>
      <c r="C154">
        <f>SUMIFS(CALC_ORDERS!D:D,CALC_ORDERS!I:I,A154)</f>
        <v>16</v>
      </c>
      <c r="D154">
        <f>SUMIFS(CALC_ORDERS!L:L,CALC_ORDERS!I:I,A154)</f>
        <v>16</v>
      </c>
      <c r="E154">
        <f>SUMIFS(CALC_ORDERS!M:M,CALC_ORDERS!I:I,A154)</f>
        <v>0</v>
      </c>
      <c r="F154" s="10">
        <f t="shared" si="2"/>
        <v>0</v>
      </c>
      <c r="G154">
        <f>SUMIFS(CALC_ORDERS!N:N,CALC_ORDERS!I:I,A154)</f>
        <v>16</v>
      </c>
      <c r="H154">
        <f>SUMIFS(CALC_ORDERS!$N:$N,CALC_ORDERS!$P:$P,RIGHT(H$1,2),CALC_ORDERS!$I:$I,$A154)</f>
        <v>0</v>
      </c>
      <c r="I154">
        <f>SUMIFS(CALC_ORDERS!$N:$N,CALC_ORDERS!$P:$P,RIGHT(I$1,2),CALC_ORDERS!$I:$I,$A154)</f>
        <v>0</v>
      </c>
      <c r="J154">
        <f>SUMIFS(CALC_ORDERS!$N:$N,CALC_ORDERS!$P:$P,RIGHT(J$1,2),CALC_ORDERS!$I:$I,$A154)</f>
        <v>16</v>
      </c>
      <c r="K154">
        <f>SUMIFS(CALC_ORDERS!$N:$N,CALC_ORDERS!$P:$P,RIGHT(K$1,2),CALC_ORDERS!$I:$I,$A154)</f>
        <v>0</v>
      </c>
    </row>
    <row r="155" spans="1:11" x14ac:dyDescent="0.25">
      <c r="A155" t="s">
        <v>629</v>
      </c>
      <c r="B155">
        <f>COUNTIFS(CALC_ORDERS!I:I,TDB_CUSTOMERS!A155)</f>
        <v>8</v>
      </c>
      <c r="C155">
        <f>SUMIFS(CALC_ORDERS!D:D,CALC_ORDERS!I:I,A155)</f>
        <v>106</v>
      </c>
      <c r="D155">
        <f>SUMIFS(CALC_ORDERS!L:L,CALC_ORDERS!I:I,A155)</f>
        <v>98.199999999999989</v>
      </c>
      <c r="E155">
        <f>SUMIFS(CALC_ORDERS!M:M,CALC_ORDERS!I:I,A155)</f>
        <v>0</v>
      </c>
      <c r="F155" s="10">
        <f t="shared" si="2"/>
        <v>0</v>
      </c>
      <c r="G155">
        <f>SUMIFS(CALC_ORDERS!N:N,CALC_ORDERS!I:I,A155)</f>
        <v>98.199999999999989</v>
      </c>
      <c r="H155">
        <f>SUMIFS(CALC_ORDERS!$N:$N,CALC_ORDERS!$P:$P,RIGHT(H$1,2),CALC_ORDERS!$I:$I,$A155)</f>
        <v>25.699999999999996</v>
      </c>
      <c r="I155">
        <f>SUMIFS(CALC_ORDERS!$N:$N,CALC_ORDERS!$P:$P,RIGHT(I$1,2),CALC_ORDERS!$I:$I,$A155)</f>
        <v>38.9</v>
      </c>
      <c r="J155">
        <f>SUMIFS(CALC_ORDERS!$N:$N,CALC_ORDERS!$P:$P,RIGHT(J$1,2),CALC_ORDERS!$I:$I,$A155)</f>
        <v>29.6</v>
      </c>
      <c r="K155">
        <f>SUMIFS(CALC_ORDERS!$N:$N,CALC_ORDERS!$P:$P,RIGHT(K$1,2),CALC_ORDERS!$I:$I,$A155)</f>
        <v>4</v>
      </c>
    </row>
    <row r="156" spans="1:11" x14ac:dyDescent="0.25">
      <c r="A156" t="s">
        <v>630</v>
      </c>
      <c r="B156">
        <f>COUNTIFS(CALC_ORDERS!I:I,TDB_CUSTOMERS!A156)</f>
        <v>3</v>
      </c>
      <c r="C156">
        <f>SUMIFS(CALC_ORDERS!D:D,CALC_ORDERS!I:I,A156)</f>
        <v>46</v>
      </c>
      <c r="D156">
        <f>SUMIFS(CALC_ORDERS!L:L,CALC_ORDERS!I:I,A156)</f>
        <v>44.7</v>
      </c>
      <c r="E156">
        <f>SUMIFS(CALC_ORDERS!M:M,CALC_ORDERS!I:I,A156)</f>
        <v>2.508</v>
      </c>
      <c r="F156" s="10">
        <f t="shared" si="2"/>
        <v>5.6107382550335566E-2</v>
      </c>
      <c r="G156">
        <f>SUMIFS(CALC_ORDERS!N:N,CALC_ORDERS!I:I,A156)</f>
        <v>42.192000000000007</v>
      </c>
      <c r="H156">
        <f>SUMIFS(CALC_ORDERS!$N:$N,CALC_ORDERS!$P:$P,RIGHT(H$1,2),CALC_ORDERS!$I:$I,$A156)</f>
        <v>31.192000000000004</v>
      </c>
      <c r="I156">
        <f>SUMIFS(CALC_ORDERS!$N:$N,CALC_ORDERS!$P:$P,RIGHT(I$1,2),CALC_ORDERS!$I:$I,$A156)</f>
        <v>0</v>
      </c>
      <c r="J156">
        <f>SUMIFS(CALC_ORDERS!$N:$N,CALC_ORDERS!$P:$P,RIGHT(J$1,2),CALC_ORDERS!$I:$I,$A156)</f>
        <v>0</v>
      </c>
      <c r="K156">
        <f>SUMIFS(CALC_ORDERS!$N:$N,CALC_ORDERS!$P:$P,RIGHT(K$1,2),CALC_ORDERS!$I:$I,$A156)</f>
        <v>11</v>
      </c>
    </row>
    <row r="157" spans="1:11" x14ac:dyDescent="0.25">
      <c r="A157" t="s">
        <v>631</v>
      </c>
      <c r="B157">
        <f>COUNTIFS(CALC_ORDERS!I:I,TDB_CUSTOMERS!A157)</f>
        <v>3</v>
      </c>
      <c r="C157">
        <f>SUMIFS(CALC_ORDERS!D:D,CALC_ORDERS!I:I,A157)</f>
        <v>47</v>
      </c>
      <c r="D157">
        <f>SUMIFS(CALC_ORDERS!L:L,CALC_ORDERS!I:I,A157)</f>
        <v>41.7</v>
      </c>
      <c r="E157">
        <f>SUMIFS(CALC_ORDERS!M:M,CALC_ORDERS!I:I,A157)</f>
        <v>0</v>
      </c>
      <c r="F157" s="10">
        <f t="shared" si="2"/>
        <v>0</v>
      </c>
      <c r="G157">
        <f>SUMIFS(CALC_ORDERS!N:N,CALC_ORDERS!I:I,A157)</f>
        <v>41.7</v>
      </c>
      <c r="H157">
        <f>SUMIFS(CALC_ORDERS!$N:$N,CALC_ORDERS!$P:$P,RIGHT(H$1,2),CALC_ORDERS!$I:$I,$A157)</f>
        <v>30</v>
      </c>
      <c r="I157">
        <f>SUMIFS(CALC_ORDERS!$N:$N,CALC_ORDERS!$P:$P,RIGHT(I$1,2),CALC_ORDERS!$I:$I,$A157)</f>
        <v>11.700000000000001</v>
      </c>
      <c r="J157">
        <f>SUMIFS(CALC_ORDERS!$N:$N,CALC_ORDERS!$P:$P,RIGHT(J$1,2),CALC_ORDERS!$I:$I,$A157)</f>
        <v>0</v>
      </c>
      <c r="K157">
        <f>SUMIFS(CALC_ORDERS!$N:$N,CALC_ORDERS!$P:$P,RIGHT(K$1,2),CALC_ORDERS!$I:$I,$A157)</f>
        <v>0</v>
      </c>
    </row>
    <row r="158" spans="1:11" x14ac:dyDescent="0.25">
      <c r="A158" t="s">
        <v>632</v>
      </c>
      <c r="B158">
        <f>COUNTIFS(CALC_ORDERS!I:I,TDB_CUSTOMERS!A158)</f>
        <v>4</v>
      </c>
      <c r="C158">
        <f>SUMIFS(CALC_ORDERS!D:D,CALC_ORDERS!I:I,A158)</f>
        <v>61</v>
      </c>
      <c r="D158">
        <f>SUMIFS(CALC_ORDERS!L:L,CALC_ORDERS!I:I,A158)</f>
        <v>57.2</v>
      </c>
      <c r="E158">
        <f>SUMIFS(CALC_ORDERS!M:M,CALC_ORDERS!I:I,A158)</f>
        <v>0</v>
      </c>
      <c r="F158" s="10">
        <f t="shared" si="2"/>
        <v>0</v>
      </c>
      <c r="G158">
        <f>SUMIFS(CALC_ORDERS!N:N,CALC_ORDERS!I:I,A158)</f>
        <v>57.2</v>
      </c>
      <c r="H158">
        <f>SUMIFS(CALC_ORDERS!$N:$N,CALC_ORDERS!$P:$P,RIGHT(H$1,2),CALC_ORDERS!$I:$I,$A158)</f>
        <v>35</v>
      </c>
      <c r="I158">
        <f>SUMIFS(CALC_ORDERS!$N:$N,CALC_ORDERS!$P:$P,RIGHT(I$1,2),CALC_ORDERS!$I:$I,$A158)</f>
        <v>15.200000000000001</v>
      </c>
      <c r="J158">
        <f>SUMIFS(CALC_ORDERS!$N:$N,CALC_ORDERS!$P:$P,RIGHT(J$1,2),CALC_ORDERS!$I:$I,$A158)</f>
        <v>7</v>
      </c>
      <c r="K158">
        <f>SUMIFS(CALC_ORDERS!$N:$N,CALC_ORDERS!$P:$P,RIGHT(K$1,2),CALC_ORDERS!$I:$I,$A158)</f>
        <v>0</v>
      </c>
    </row>
    <row r="159" spans="1:11" x14ac:dyDescent="0.25">
      <c r="A159" t="s">
        <v>633</v>
      </c>
      <c r="B159">
        <f>COUNTIFS(CALC_ORDERS!I:I,TDB_CUSTOMERS!A159)</f>
        <v>10</v>
      </c>
      <c r="C159">
        <f>SUMIFS(CALC_ORDERS!D:D,CALC_ORDERS!I:I,A159)</f>
        <v>90</v>
      </c>
      <c r="D159">
        <f>SUMIFS(CALC_ORDERS!L:L,CALC_ORDERS!I:I,A159)</f>
        <v>89.8</v>
      </c>
      <c r="E159">
        <f>SUMIFS(CALC_ORDERS!M:M,CALC_ORDERS!I:I,A159)</f>
        <v>0</v>
      </c>
      <c r="F159" s="10">
        <f t="shared" si="2"/>
        <v>0</v>
      </c>
      <c r="G159">
        <f>SUMIFS(CALC_ORDERS!N:N,CALC_ORDERS!I:I,A159)</f>
        <v>89.8</v>
      </c>
      <c r="H159">
        <f>SUMIFS(CALC_ORDERS!$N:$N,CALC_ORDERS!$P:$P,RIGHT(H$1,2),CALC_ORDERS!$I:$I,$A159)</f>
        <v>2.4</v>
      </c>
      <c r="I159">
        <f>SUMIFS(CALC_ORDERS!$N:$N,CALC_ORDERS!$P:$P,RIGHT(I$1,2),CALC_ORDERS!$I:$I,$A159)</f>
        <v>30.2</v>
      </c>
      <c r="J159">
        <f>SUMIFS(CALC_ORDERS!$N:$N,CALC_ORDERS!$P:$P,RIGHT(J$1,2),CALC_ORDERS!$I:$I,$A159)</f>
        <v>48.6</v>
      </c>
      <c r="K159">
        <f>SUMIFS(CALC_ORDERS!$N:$N,CALC_ORDERS!$P:$P,RIGHT(K$1,2),CALC_ORDERS!$I:$I,$A159)</f>
        <v>8.6</v>
      </c>
    </row>
    <row r="160" spans="1:11" x14ac:dyDescent="0.25">
      <c r="A160" t="s">
        <v>634</v>
      </c>
      <c r="B160">
        <f>COUNTIFS(CALC_ORDERS!I:I,TDB_CUSTOMERS!A160)</f>
        <v>4</v>
      </c>
      <c r="C160">
        <f>SUMIFS(CALC_ORDERS!D:D,CALC_ORDERS!I:I,A160)</f>
        <v>19</v>
      </c>
      <c r="D160">
        <f>SUMIFS(CALC_ORDERS!L:L,CALC_ORDERS!I:I,A160)</f>
        <v>21.1</v>
      </c>
      <c r="E160">
        <f>SUMIFS(CALC_ORDERS!M:M,CALC_ORDERS!I:I,A160)</f>
        <v>0</v>
      </c>
      <c r="F160" s="10">
        <f t="shared" si="2"/>
        <v>0</v>
      </c>
      <c r="G160">
        <f>SUMIFS(CALC_ORDERS!N:N,CALC_ORDERS!I:I,A160)</f>
        <v>21.1</v>
      </c>
      <c r="H160">
        <f>SUMIFS(CALC_ORDERS!$N:$N,CALC_ORDERS!$P:$P,RIGHT(H$1,2),CALC_ORDERS!$I:$I,$A160)</f>
        <v>3</v>
      </c>
      <c r="I160">
        <f>SUMIFS(CALC_ORDERS!$N:$N,CALC_ORDERS!$P:$P,RIGHT(I$1,2),CALC_ORDERS!$I:$I,$A160)</f>
        <v>0.8</v>
      </c>
      <c r="J160">
        <f>SUMIFS(CALC_ORDERS!$N:$N,CALC_ORDERS!$P:$P,RIGHT(J$1,2),CALC_ORDERS!$I:$I,$A160)</f>
        <v>17.3</v>
      </c>
      <c r="K160">
        <f>SUMIFS(CALC_ORDERS!$N:$N,CALC_ORDERS!$P:$P,RIGHT(K$1,2),CALC_ORDERS!$I:$I,$A160)</f>
        <v>0</v>
      </c>
    </row>
    <row r="161" spans="1:11" x14ac:dyDescent="0.25">
      <c r="A161" t="s">
        <v>635</v>
      </c>
      <c r="B161">
        <f>COUNTIFS(CALC_ORDERS!I:I,TDB_CUSTOMERS!A161)</f>
        <v>7</v>
      </c>
      <c r="C161">
        <f>SUMIFS(CALC_ORDERS!D:D,CALC_ORDERS!I:I,A161)</f>
        <v>67</v>
      </c>
      <c r="D161">
        <f>SUMIFS(CALC_ORDERS!L:L,CALC_ORDERS!I:I,A161)</f>
        <v>76.900000000000006</v>
      </c>
      <c r="E161">
        <f>SUMIFS(CALC_ORDERS!M:M,CALC_ORDERS!I:I,A161)</f>
        <v>0.72</v>
      </c>
      <c r="F161" s="10">
        <f t="shared" si="2"/>
        <v>9.362808842652795E-3</v>
      </c>
      <c r="G161">
        <f>SUMIFS(CALC_ORDERS!N:N,CALC_ORDERS!I:I,A161)</f>
        <v>76.180000000000007</v>
      </c>
      <c r="H161">
        <f>SUMIFS(CALC_ORDERS!$N:$N,CALC_ORDERS!$P:$P,RIGHT(H$1,2),CALC_ORDERS!$I:$I,$A161)</f>
        <v>27.400000000000002</v>
      </c>
      <c r="I161">
        <f>SUMIFS(CALC_ORDERS!$N:$N,CALC_ORDERS!$P:$P,RIGHT(I$1,2),CALC_ORDERS!$I:$I,$A161)</f>
        <v>12</v>
      </c>
      <c r="J161">
        <f>SUMIFS(CALC_ORDERS!$N:$N,CALC_ORDERS!$P:$P,RIGHT(J$1,2),CALC_ORDERS!$I:$I,$A161)</f>
        <v>3</v>
      </c>
      <c r="K161">
        <f>SUMIFS(CALC_ORDERS!$N:$N,CALC_ORDERS!$P:$P,RIGHT(K$1,2),CALC_ORDERS!$I:$I,$A161)</f>
        <v>33.78</v>
      </c>
    </row>
    <row r="162" spans="1:11" x14ac:dyDescent="0.25">
      <c r="A162" t="s">
        <v>636</v>
      </c>
      <c r="B162">
        <f>COUNTIFS(CALC_ORDERS!I:I,TDB_CUSTOMERS!A162)</f>
        <v>10</v>
      </c>
      <c r="C162">
        <f>SUMIFS(CALC_ORDERS!D:D,CALC_ORDERS!I:I,A162)</f>
        <v>110</v>
      </c>
      <c r="D162">
        <f>SUMIFS(CALC_ORDERS!L:L,CALC_ORDERS!I:I,A162)</f>
        <v>101</v>
      </c>
      <c r="E162">
        <f>SUMIFS(CALC_ORDERS!M:M,CALC_ORDERS!I:I,A162)</f>
        <v>0</v>
      </c>
      <c r="F162" s="10">
        <f t="shared" si="2"/>
        <v>0</v>
      </c>
      <c r="G162">
        <f>SUMIFS(CALC_ORDERS!N:N,CALC_ORDERS!I:I,A162)</f>
        <v>101</v>
      </c>
      <c r="H162">
        <f>SUMIFS(CALC_ORDERS!$N:$N,CALC_ORDERS!$P:$P,RIGHT(H$1,2),CALC_ORDERS!$I:$I,$A162)</f>
        <v>66.899999999999991</v>
      </c>
      <c r="I162">
        <f>SUMIFS(CALC_ORDERS!$N:$N,CALC_ORDERS!$P:$P,RIGHT(I$1,2),CALC_ORDERS!$I:$I,$A162)</f>
        <v>14.4</v>
      </c>
      <c r="J162">
        <f>SUMIFS(CALC_ORDERS!$N:$N,CALC_ORDERS!$P:$P,RIGHT(J$1,2),CALC_ORDERS!$I:$I,$A162)</f>
        <v>0.7</v>
      </c>
      <c r="K162">
        <f>SUMIFS(CALC_ORDERS!$N:$N,CALC_ORDERS!$P:$P,RIGHT(K$1,2),CALC_ORDERS!$I:$I,$A162)</f>
        <v>19</v>
      </c>
    </row>
    <row r="163" spans="1:11" x14ac:dyDescent="0.25">
      <c r="A163" t="s">
        <v>637</v>
      </c>
      <c r="B163">
        <f>COUNTIFS(CALC_ORDERS!I:I,TDB_CUSTOMERS!A163)</f>
        <v>7</v>
      </c>
      <c r="C163">
        <f>SUMIFS(CALC_ORDERS!D:D,CALC_ORDERS!I:I,A163)</f>
        <v>70</v>
      </c>
      <c r="D163">
        <f>SUMIFS(CALC_ORDERS!L:L,CALC_ORDERS!I:I,A163)</f>
        <v>60.100000000000009</v>
      </c>
      <c r="E163">
        <f>SUMIFS(CALC_ORDERS!M:M,CALC_ORDERS!I:I,A163)</f>
        <v>0</v>
      </c>
      <c r="F163" s="10">
        <f t="shared" si="2"/>
        <v>0</v>
      </c>
      <c r="G163">
        <f>SUMIFS(CALC_ORDERS!N:N,CALC_ORDERS!I:I,A163)</f>
        <v>60.100000000000009</v>
      </c>
      <c r="H163">
        <f>SUMIFS(CALC_ORDERS!$N:$N,CALC_ORDERS!$P:$P,RIGHT(H$1,2),CALC_ORDERS!$I:$I,$A163)</f>
        <v>27.6</v>
      </c>
      <c r="I163">
        <f>SUMIFS(CALC_ORDERS!$N:$N,CALC_ORDERS!$P:$P,RIGHT(I$1,2),CALC_ORDERS!$I:$I,$A163)</f>
        <v>1.4</v>
      </c>
      <c r="J163">
        <f>SUMIFS(CALC_ORDERS!$N:$N,CALC_ORDERS!$P:$P,RIGHT(J$1,2),CALC_ORDERS!$I:$I,$A163)</f>
        <v>18.400000000000002</v>
      </c>
      <c r="K163">
        <f>SUMIFS(CALC_ORDERS!$N:$N,CALC_ORDERS!$P:$P,RIGHT(K$1,2),CALC_ORDERS!$I:$I,$A163)</f>
        <v>12.7</v>
      </c>
    </row>
    <row r="164" spans="1:11" x14ac:dyDescent="0.25">
      <c r="A164" t="s">
        <v>638</v>
      </c>
      <c r="B164">
        <f>COUNTIFS(CALC_ORDERS!I:I,TDB_CUSTOMERS!A164)</f>
        <v>8</v>
      </c>
      <c r="C164">
        <f>SUMIFS(CALC_ORDERS!D:D,CALC_ORDERS!I:I,A164)</f>
        <v>87</v>
      </c>
      <c r="D164">
        <f>SUMIFS(CALC_ORDERS!L:L,CALC_ORDERS!I:I,A164)</f>
        <v>70</v>
      </c>
      <c r="E164">
        <f>SUMIFS(CALC_ORDERS!M:M,CALC_ORDERS!I:I,A164)</f>
        <v>0</v>
      </c>
      <c r="F164" s="10">
        <f t="shared" si="2"/>
        <v>0</v>
      </c>
      <c r="G164">
        <f>SUMIFS(CALC_ORDERS!N:N,CALC_ORDERS!I:I,A164)</f>
        <v>70</v>
      </c>
      <c r="H164">
        <f>SUMIFS(CALC_ORDERS!$N:$N,CALC_ORDERS!$P:$P,RIGHT(H$1,2),CALC_ORDERS!$I:$I,$A164)</f>
        <v>0</v>
      </c>
      <c r="I164">
        <f>SUMIFS(CALC_ORDERS!$N:$N,CALC_ORDERS!$P:$P,RIGHT(I$1,2),CALC_ORDERS!$I:$I,$A164)</f>
        <v>34.4</v>
      </c>
      <c r="J164">
        <f>SUMIFS(CALC_ORDERS!$N:$N,CALC_ORDERS!$P:$P,RIGHT(J$1,2),CALC_ORDERS!$I:$I,$A164)</f>
        <v>15.200000000000001</v>
      </c>
      <c r="K164">
        <f>SUMIFS(CALC_ORDERS!$N:$N,CALC_ORDERS!$P:$P,RIGHT(K$1,2),CALC_ORDERS!$I:$I,$A164)</f>
        <v>20.399999999999999</v>
      </c>
    </row>
    <row r="165" spans="1:11" x14ac:dyDescent="0.25">
      <c r="A165" t="s">
        <v>639</v>
      </c>
      <c r="B165">
        <f>COUNTIFS(CALC_ORDERS!I:I,TDB_CUSTOMERS!A165)</f>
        <v>1</v>
      </c>
      <c r="C165">
        <f>SUMIFS(CALC_ORDERS!D:D,CALC_ORDERS!I:I,A165)</f>
        <v>16</v>
      </c>
      <c r="D165">
        <f>SUMIFS(CALC_ORDERS!L:L,CALC_ORDERS!I:I,A165)</f>
        <v>12.8</v>
      </c>
      <c r="E165">
        <f>SUMIFS(CALC_ORDERS!M:M,CALC_ORDERS!I:I,A165)</f>
        <v>0</v>
      </c>
      <c r="F165" s="10">
        <f t="shared" si="2"/>
        <v>0</v>
      </c>
      <c r="G165">
        <f>SUMIFS(CALC_ORDERS!N:N,CALC_ORDERS!I:I,A165)</f>
        <v>12.8</v>
      </c>
      <c r="H165">
        <f>SUMIFS(CALC_ORDERS!$N:$N,CALC_ORDERS!$P:$P,RIGHT(H$1,2),CALC_ORDERS!$I:$I,$A165)</f>
        <v>0</v>
      </c>
      <c r="I165">
        <f>SUMIFS(CALC_ORDERS!$N:$N,CALC_ORDERS!$P:$P,RIGHT(I$1,2),CALC_ORDERS!$I:$I,$A165)</f>
        <v>12.8</v>
      </c>
      <c r="J165">
        <f>SUMIFS(CALC_ORDERS!$N:$N,CALC_ORDERS!$P:$P,RIGHT(J$1,2),CALC_ORDERS!$I:$I,$A165)</f>
        <v>0</v>
      </c>
      <c r="K165">
        <f>SUMIFS(CALC_ORDERS!$N:$N,CALC_ORDERS!$P:$P,RIGHT(K$1,2),CALC_ORDERS!$I:$I,$A165)</f>
        <v>0</v>
      </c>
    </row>
    <row r="166" spans="1:11" x14ac:dyDescent="0.25">
      <c r="A166" t="s">
        <v>640</v>
      </c>
      <c r="B166">
        <f>COUNTIFS(CALC_ORDERS!I:I,TDB_CUSTOMERS!A166)</f>
        <v>6</v>
      </c>
      <c r="C166">
        <f>SUMIFS(CALC_ORDERS!D:D,CALC_ORDERS!I:I,A166)</f>
        <v>108</v>
      </c>
      <c r="D166">
        <f>SUMIFS(CALC_ORDERS!L:L,CALC_ORDERS!I:I,A166)</f>
        <v>110.6</v>
      </c>
      <c r="E166">
        <f>SUMIFS(CALC_ORDERS!M:M,CALC_ORDERS!I:I,A166)</f>
        <v>11.7</v>
      </c>
      <c r="F166" s="10">
        <f t="shared" si="2"/>
        <v>0.1057866184448463</v>
      </c>
      <c r="G166">
        <f>SUMIFS(CALC_ORDERS!N:N,CALC_ORDERS!I:I,A166)</f>
        <v>98.9</v>
      </c>
      <c r="H166">
        <f>SUMIFS(CALC_ORDERS!$N:$N,CALC_ORDERS!$P:$P,RIGHT(H$1,2),CALC_ORDERS!$I:$I,$A166)</f>
        <v>0</v>
      </c>
      <c r="I166">
        <f>SUMIFS(CALC_ORDERS!$N:$N,CALC_ORDERS!$P:$P,RIGHT(I$1,2),CALC_ORDERS!$I:$I,$A166)</f>
        <v>0</v>
      </c>
      <c r="J166">
        <f>SUMIFS(CALC_ORDERS!$N:$N,CALC_ORDERS!$P:$P,RIGHT(J$1,2),CALC_ORDERS!$I:$I,$A166)</f>
        <v>56.730000000000004</v>
      </c>
      <c r="K166">
        <f>SUMIFS(CALC_ORDERS!$N:$N,CALC_ORDERS!$P:$P,RIGHT(K$1,2),CALC_ORDERS!$I:$I,$A166)</f>
        <v>42.17</v>
      </c>
    </row>
    <row r="167" spans="1:11" x14ac:dyDescent="0.25">
      <c r="A167" t="s">
        <v>641</v>
      </c>
      <c r="B167">
        <f>COUNTIFS(CALC_ORDERS!I:I,TDB_CUSTOMERS!A167)</f>
        <v>4</v>
      </c>
      <c r="C167">
        <f>SUMIFS(CALC_ORDERS!D:D,CALC_ORDERS!I:I,A167)</f>
        <v>52</v>
      </c>
      <c r="D167">
        <f>SUMIFS(CALC_ORDERS!L:L,CALC_ORDERS!I:I,A167)</f>
        <v>61.300000000000004</v>
      </c>
      <c r="E167">
        <f>SUMIFS(CALC_ORDERS!M:M,CALC_ORDERS!I:I,A167)</f>
        <v>0</v>
      </c>
      <c r="F167" s="10">
        <f t="shared" si="2"/>
        <v>0</v>
      </c>
      <c r="G167">
        <f>SUMIFS(CALC_ORDERS!N:N,CALC_ORDERS!I:I,A167)</f>
        <v>61.300000000000004</v>
      </c>
      <c r="H167">
        <f>SUMIFS(CALC_ORDERS!$N:$N,CALC_ORDERS!$P:$P,RIGHT(H$1,2),CALC_ORDERS!$I:$I,$A167)</f>
        <v>20.399999999999999</v>
      </c>
      <c r="I167">
        <f>SUMIFS(CALC_ORDERS!$N:$N,CALC_ORDERS!$P:$P,RIGHT(I$1,2),CALC_ORDERS!$I:$I,$A167)</f>
        <v>27</v>
      </c>
      <c r="J167">
        <f>SUMIFS(CALC_ORDERS!$N:$N,CALC_ORDERS!$P:$P,RIGHT(J$1,2),CALC_ORDERS!$I:$I,$A167)</f>
        <v>13.900000000000002</v>
      </c>
      <c r="K167">
        <f>SUMIFS(CALC_ORDERS!$N:$N,CALC_ORDERS!$P:$P,RIGHT(K$1,2),CALC_ORDERS!$I:$I,$A167)</f>
        <v>0</v>
      </c>
    </row>
    <row r="168" spans="1:11" x14ac:dyDescent="0.25">
      <c r="A168" t="s">
        <v>642</v>
      </c>
      <c r="B168">
        <f>COUNTIFS(CALC_ORDERS!I:I,TDB_CUSTOMERS!A168)</f>
        <v>5</v>
      </c>
      <c r="C168">
        <f>SUMIFS(CALC_ORDERS!D:D,CALC_ORDERS!I:I,A168)</f>
        <v>66</v>
      </c>
      <c r="D168">
        <f>SUMIFS(CALC_ORDERS!L:L,CALC_ORDERS!I:I,A168)</f>
        <v>62.699999999999996</v>
      </c>
      <c r="E168">
        <f>SUMIFS(CALC_ORDERS!M:M,CALC_ORDERS!I:I,A168)</f>
        <v>0</v>
      </c>
      <c r="F168" s="10">
        <f t="shared" si="2"/>
        <v>0</v>
      </c>
      <c r="G168">
        <f>SUMIFS(CALC_ORDERS!N:N,CALC_ORDERS!I:I,A168)</f>
        <v>62.699999999999996</v>
      </c>
      <c r="H168">
        <f>SUMIFS(CALC_ORDERS!$N:$N,CALC_ORDERS!$P:$P,RIGHT(H$1,2),CALC_ORDERS!$I:$I,$A168)</f>
        <v>8.4</v>
      </c>
      <c r="I168">
        <f>SUMIFS(CALC_ORDERS!$N:$N,CALC_ORDERS!$P:$P,RIGHT(I$1,2),CALC_ORDERS!$I:$I,$A168)</f>
        <v>0</v>
      </c>
      <c r="J168">
        <f>SUMIFS(CALC_ORDERS!$N:$N,CALC_ORDERS!$P:$P,RIGHT(J$1,2),CALC_ORDERS!$I:$I,$A168)</f>
        <v>42.4</v>
      </c>
      <c r="K168">
        <f>SUMIFS(CALC_ORDERS!$N:$N,CALC_ORDERS!$P:$P,RIGHT(K$1,2),CALC_ORDERS!$I:$I,$A168)</f>
        <v>11.899999999999999</v>
      </c>
    </row>
    <row r="169" spans="1:11" x14ac:dyDescent="0.25">
      <c r="A169" t="s">
        <v>643</v>
      </c>
      <c r="B169">
        <f>COUNTIFS(CALC_ORDERS!I:I,TDB_CUSTOMERS!A169)</f>
        <v>4</v>
      </c>
      <c r="C169">
        <f>SUMIFS(CALC_ORDERS!D:D,CALC_ORDERS!I:I,A169)</f>
        <v>46</v>
      </c>
      <c r="D169">
        <f>SUMIFS(CALC_ORDERS!L:L,CALC_ORDERS!I:I,A169)</f>
        <v>38.799999999999997</v>
      </c>
      <c r="E169">
        <f>SUMIFS(CALC_ORDERS!M:M,CALC_ORDERS!I:I,A169)</f>
        <v>0</v>
      </c>
      <c r="F169" s="10">
        <f t="shared" si="2"/>
        <v>0</v>
      </c>
      <c r="G169">
        <f>SUMIFS(CALC_ORDERS!N:N,CALC_ORDERS!I:I,A169)</f>
        <v>38.799999999999997</v>
      </c>
      <c r="H169">
        <f>SUMIFS(CALC_ORDERS!$N:$N,CALC_ORDERS!$P:$P,RIGHT(H$1,2),CALC_ORDERS!$I:$I,$A169)</f>
        <v>14.4</v>
      </c>
      <c r="I169">
        <f>SUMIFS(CALC_ORDERS!$N:$N,CALC_ORDERS!$P:$P,RIGHT(I$1,2),CALC_ORDERS!$I:$I,$A169)</f>
        <v>11</v>
      </c>
      <c r="J169">
        <f>SUMIFS(CALC_ORDERS!$N:$N,CALC_ORDERS!$P:$P,RIGHT(J$1,2),CALC_ORDERS!$I:$I,$A169)</f>
        <v>13.399999999999999</v>
      </c>
      <c r="K169">
        <f>SUMIFS(CALC_ORDERS!$N:$N,CALC_ORDERS!$P:$P,RIGHT(K$1,2),CALC_ORDERS!$I:$I,$A169)</f>
        <v>0</v>
      </c>
    </row>
    <row r="170" spans="1:11" x14ac:dyDescent="0.25">
      <c r="A170" t="s">
        <v>644</v>
      </c>
      <c r="B170">
        <f>COUNTIFS(CALC_ORDERS!I:I,TDB_CUSTOMERS!A170)</f>
        <v>6</v>
      </c>
      <c r="C170">
        <f>SUMIFS(CALC_ORDERS!D:D,CALC_ORDERS!I:I,A170)</f>
        <v>87</v>
      </c>
      <c r="D170">
        <f>SUMIFS(CALC_ORDERS!L:L,CALC_ORDERS!I:I,A170)</f>
        <v>89.3</v>
      </c>
      <c r="E170">
        <f>SUMIFS(CALC_ORDERS!M:M,CALC_ORDERS!I:I,A170)</f>
        <v>0</v>
      </c>
      <c r="F170" s="10">
        <f t="shared" si="2"/>
        <v>0</v>
      </c>
      <c r="G170">
        <f>SUMIFS(CALC_ORDERS!N:N,CALC_ORDERS!I:I,A170)</f>
        <v>89.3</v>
      </c>
      <c r="H170">
        <f>SUMIFS(CALC_ORDERS!$N:$N,CALC_ORDERS!$P:$P,RIGHT(H$1,2),CALC_ORDERS!$I:$I,$A170)</f>
        <v>0</v>
      </c>
      <c r="I170">
        <f>SUMIFS(CALC_ORDERS!$N:$N,CALC_ORDERS!$P:$P,RIGHT(I$1,2),CALC_ORDERS!$I:$I,$A170)</f>
        <v>0</v>
      </c>
      <c r="J170">
        <f>SUMIFS(CALC_ORDERS!$N:$N,CALC_ORDERS!$P:$P,RIGHT(J$1,2),CALC_ORDERS!$I:$I,$A170)</f>
        <v>48.8</v>
      </c>
      <c r="K170">
        <f>SUMIFS(CALC_ORDERS!$N:$N,CALC_ORDERS!$P:$P,RIGHT(K$1,2),CALC_ORDERS!$I:$I,$A170)</f>
        <v>40.5</v>
      </c>
    </row>
    <row r="171" spans="1:11" x14ac:dyDescent="0.25">
      <c r="A171" t="s">
        <v>645</v>
      </c>
      <c r="B171">
        <f>COUNTIFS(CALC_ORDERS!I:I,TDB_CUSTOMERS!A171)</f>
        <v>8</v>
      </c>
      <c r="C171">
        <f>SUMIFS(CALC_ORDERS!D:D,CALC_ORDERS!I:I,A171)</f>
        <v>113</v>
      </c>
      <c r="D171">
        <f>SUMIFS(CALC_ORDERS!L:L,CALC_ORDERS!I:I,A171)</f>
        <v>130.70000000000002</v>
      </c>
      <c r="E171">
        <f>SUMIFS(CALC_ORDERS!M:M,CALC_ORDERS!I:I,A171)</f>
        <v>17.010000000000002</v>
      </c>
      <c r="F171" s="10">
        <f t="shared" si="2"/>
        <v>0.13014537107880642</v>
      </c>
      <c r="G171">
        <f>SUMIFS(CALC_ORDERS!N:N,CALC_ORDERS!I:I,A171)</f>
        <v>113.69</v>
      </c>
      <c r="H171">
        <f>SUMIFS(CALC_ORDERS!$N:$N,CALC_ORDERS!$P:$P,RIGHT(H$1,2),CALC_ORDERS!$I:$I,$A171)</f>
        <v>37.74</v>
      </c>
      <c r="I171">
        <f>SUMIFS(CALC_ORDERS!$N:$N,CALC_ORDERS!$P:$P,RIGHT(I$1,2),CALC_ORDERS!$I:$I,$A171)</f>
        <v>45.3</v>
      </c>
      <c r="J171">
        <f>SUMIFS(CALC_ORDERS!$N:$N,CALC_ORDERS!$P:$P,RIGHT(J$1,2),CALC_ORDERS!$I:$I,$A171)</f>
        <v>30.65</v>
      </c>
      <c r="K171">
        <f>SUMIFS(CALC_ORDERS!$N:$N,CALC_ORDERS!$P:$P,RIGHT(K$1,2),CALC_ORDERS!$I:$I,$A171)</f>
        <v>0</v>
      </c>
    </row>
    <row r="172" spans="1:11" x14ac:dyDescent="0.25">
      <c r="A172" t="s">
        <v>646</v>
      </c>
      <c r="B172">
        <f>COUNTIFS(CALC_ORDERS!I:I,TDB_CUSTOMERS!A172)</f>
        <v>5</v>
      </c>
      <c r="C172">
        <f>SUMIFS(CALC_ORDERS!D:D,CALC_ORDERS!I:I,A172)</f>
        <v>55</v>
      </c>
      <c r="D172">
        <f>SUMIFS(CALC_ORDERS!L:L,CALC_ORDERS!I:I,A172)</f>
        <v>68.5</v>
      </c>
      <c r="E172">
        <f>SUMIFS(CALC_ORDERS!M:M,CALC_ORDERS!I:I,A172)</f>
        <v>0</v>
      </c>
      <c r="F172" s="10">
        <f t="shared" si="2"/>
        <v>0</v>
      </c>
      <c r="G172">
        <f>SUMIFS(CALC_ORDERS!N:N,CALC_ORDERS!I:I,A172)</f>
        <v>68.5</v>
      </c>
      <c r="H172">
        <f>SUMIFS(CALC_ORDERS!$N:$N,CALC_ORDERS!$P:$P,RIGHT(H$1,2),CALC_ORDERS!$I:$I,$A172)</f>
        <v>42.5</v>
      </c>
      <c r="I172">
        <f>SUMIFS(CALC_ORDERS!$N:$N,CALC_ORDERS!$P:$P,RIGHT(I$1,2),CALC_ORDERS!$I:$I,$A172)</f>
        <v>22</v>
      </c>
      <c r="J172">
        <f>SUMIFS(CALC_ORDERS!$N:$N,CALC_ORDERS!$P:$P,RIGHT(J$1,2),CALC_ORDERS!$I:$I,$A172)</f>
        <v>0</v>
      </c>
      <c r="K172">
        <f>SUMIFS(CALC_ORDERS!$N:$N,CALC_ORDERS!$P:$P,RIGHT(K$1,2),CALC_ORDERS!$I:$I,$A172)</f>
        <v>4</v>
      </c>
    </row>
    <row r="173" spans="1:11" x14ac:dyDescent="0.25">
      <c r="A173" t="s">
        <v>686</v>
      </c>
      <c r="B173">
        <f>COUNTIFS(CALC_ORDERS!I:I,TDB_CUSTOMERS!A173)</f>
        <v>9</v>
      </c>
      <c r="C173">
        <f>SUMIFS(CALC_ORDERS!D:D,CALC_ORDERS!I:I,A173)</f>
        <v>101</v>
      </c>
      <c r="D173">
        <f>SUMIFS(CALC_ORDERS!L:L,CALC_ORDERS!I:I,A173)</f>
        <v>91.9</v>
      </c>
      <c r="E173">
        <f>SUMIFS(CALC_ORDERS!M:M,CALC_ORDERS!I:I,A173)</f>
        <v>0</v>
      </c>
      <c r="F173" s="10">
        <f t="shared" si="2"/>
        <v>0</v>
      </c>
      <c r="G173">
        <f>SUMIFS(CALC_ORDERS!N:N,CALC_ORDERS!I:I,A173)</f>
        <v>91.9</v>
      </c>
      <c r="H173">
        <f>SUMIFS(CALC_ORDERS!$N:$N,CALC_ORDERS!$P:$P,RIGHT(H$1,2),CALC_ORDERS!$I:$I,$A173)</f>
        <v>0</v>
      </c>
      <c r="I173">
        <f>SUMIFS(CALC_ORDERS!$N:$N,CALC_ORDERS!$P:$P,RIGHT(I$1,2),CALC_ORDERS!$I:$I,$A173)</f>
        <v>14.4</v>
      </c>
      <c r="J173">
        <f>SUMIFS(CALC_ORDERS!$N:$N,CALC_ORDERS!$P:$P,RIGHT(J$1,2),CALC_ORDERS!$I:$I,$A173)</f>
        <v>52</v>
      </c>
      <c r="K173">
        <f>SUMIFS(CALC_ORDERS!$N:$N,CALC_ORDERS!$P:$P,RIGHT(K$1,2),CALC_ORDERS!$I:$I,$A173)</f>
        <v>25.5</v>
      </c>
    </row>
    <row r="174" spans="1:11" x14ac:dyDescent="0.25">
      <c r="A174" t="s">
        <v>647</v>
      </c>
      <c r="B174">
        <f>COUNTIFS(CALC_ORDERS!I:I,TDB_CUSTOMERS!A174)</f>
        <v>9</v>
      </c>
      <c r="C174">
        <f>SUMIFS(CALC_ORDERS!D:D,CALC_ORDERS!I:I,A174)</f>
        <v>104</v>
      </c>
      <c r="D174">
        <f>SUMIFS(CALC_ORDERS!L:L,CALC_ORDERS!I:I,A174)</f>
        <v>116.89999999999999</v>
      </c>
      <c r="E174">
        <f>SUMIFS(CALC_ORDERS!M:M,CALC_ORDERS!I:I,A174)</f>
        <v>0</v>
      </c>
      <c r="F174" s="10">
        <f t="shared" si="2"/>
        <v>0</v>
      </c>
      <c r="G174">
        <f>SUMIFS(CALC_ORDERS!N:N,CALC_ORDERS!I:I,A174)</f>
        <v>116.89999999999999</v>
      </c>
      <c r="H174">
        <f>SUMIFS(CALC_ORDERS!$N:$N,CALC_ORDERS!$P:$P,RIGHT(H$1,2),CALC_ORDERS!$I:$I,$A174)</f>
        <v>89.399999999999991</v>
      </c>
      <c r="I174">
        <f>SUMIFS(CALC_ORDERS!$N:$N,CALC_ORDERS!$P:$P,RIGHT(I$1,2),CALC_ORDERS!$I:$I,$A174)</f>
        <v>11</v>
      </c>
      <c r="J174">
        <f>SUMIFS(CALC_ORDERS!$N:$N,CALC_ORDERS!$P:$P,RIGHT(J$1,2),CALC_ORDERS!$I:$I,$A174)</f>
        <v>16.5</v>
      </c>
      <c r="K174">
        <f>SUMIFS(CALC_ORDERS!$N:$N,CALC_ORDERS!$P:$P,RIGHT(K$1,2),CALC_ORDERS!$I:$I,$A174)</f>
        <v>0</v>
      </c>
    </row>
    <row r="175" spans="1:11" x14ac:dyDescent="0.25">
      <c r="A175" t="s">
        <v>648</v>
      </c>
      <c r="B175">
        <f>COUNTIFS(CALC_ORDERS!I:I,TDB_CUSTOMERS!A175)</f>
        <v>7</v>
      </c>
      <c r="C175">
        <f>SUMIFS(CALC_ORDERS!D:D,CALC_ORDERS!I:I,A175)</f>
        <v>79</v>
      </c>
      <c r="D175">
        <f>SUMIFS(CALC_ORDERS!L:L,CALC_ORDERS!I:I,A175)</f>
        <v>83.5</v>
      </c>
      <c r="E175">
        <f>SUMIFS(CALC_ORDERS!M:M,CALC_ORDERS!I:I,A175)</f>
        <v>0</v>
      </c>
      <c r="F175" s="10">
        <f t="shared" si="2"/>
        <v>0</v>
      </c>
      <c r="G175">
        <f>SUMIFS(CALC_ORDERS!N:N,CALC_ORDERS!I:I,A175)</f>
        <v>83.5</v>
      </c>
      <c r="H175">
        <f>SUMIFS(CALC_ORDERS!$N:$N,CALC_ORDERS!$P:$P,RIGHT(H$1,2),CALC_ORDERS!$I:$I,$A175)</f>
        <v>33.299999999999997</v>
      </c>
      <c r="I175">
        <f>SUMIFS(CALC_ORDERS!$N:$N,CALC_ORDERS!$P:$P,RIGHT(I$1,2),CALC_ORDERS!$I:$I,$A175)</f>
        <v>28</v>
      </c>
      <c r="J175">
        <f>SUMIFS(CALC_ORDERS!$N:$N,CALC_ORDERS!$P:$P,RIGHT(J$1,2),CALC_ORDERS!$I:$I,$A175)</f>
        <v>22.200000000000003</v>
      </c>
      <c r="K175">
        <f>SUMIFS(CALC_ORDERS!$N:$N,CALC_ORDERS!$P:$P,RIGHT(K$1,2),CALC_ORDERS!$I:$I,$A175)</f>
        <v>0</v>
      </c>
    </row>
    <row r="176" spans="1:11" x14ac:dyDescent="0.25">
      <c r="A176" t="s">
        <v>649</v>
      </c>
      <c r="B176">
        <f>COUNTIFS(CALC_ORDERS!I:I,TDB_CUSTOMERS!A176)</f>
        <v>9</v>
      </c>
      <c r="C176">
        <f>SUMIFS(CALC_ORDERS!D:D,CALC_ORDERS!I:I,A176)</f>
        <v>97</v>
      </c>
      <c r="D176">
        <f>SUMIFS(CALC_ORDERS!L:L,CALC_ORDERS!I:I,A176)</f>
        <v>86.899999999999991</v>
      </c>
      <c r="E176">
        <f>SUMIFS(CALC_ORDERS!M:M,CALC_ORDERS!I:I,A176)</f>
        <v>0</v>
      </c>
      <c r="F176" s="10">
        <f t="shared" si="2"/>
        <v>0</v>
      </c>
      <c r="G176">
        <f>SUMIFS(CALC_ORDERS!N:N,CALC_ORDERS!I:I,A176)</f>
        <v>86.899999999999991</v>
      </c>
      <c r="H176">
        <f>SUMIFS(CALC_ORDERS!$N:$N,CALC_ORDERS!$P:$P,RIGHT(H$1,2),CALC_ORDERS!$I:$I,$A176)</f>
        <v>47.800000000000004</v>
      </c>
      <c r="I176">
        <f>SUMIFS(CALC_ORDERS!$N:$N,CALC_ORDERS!$P:$P,RIGHT(I$1,2),CALC_ORDERS!$I:$I,$A176)</f>
        <v>0.8</v>
      </c>
      <c r="J176">
        <f>SUMIFS(CALC_ORDERS!$N:$N,CALC_ORDERS!$P:$P,RIGHT(J$1,2),CALC_ORDERS!$I:$I,$A176)</f>
        <v>19</v>
      </c>
      <c r="K176">
        <f>SUMIFS(CALC_ORDERS!$N:$N,CALC_ORDERS!$P:$P,RIGHT(K$1,2),CALC_ORDERS!$I:$I,$A176)</f>
        <v>19.3</v>
      </c>
    </row>
    <row r="177" spans="1:11" x14ac:dyDescent="0.25">
      <c r="A177" t="s">
        <v>650</v>
      </c>
      <c r="B177">
        <f>COUNTIFS(CALC_ORDERS!I:I,TDB_CUSTOMERS!A177)</f>
        <v>4</v>
      </c>
      <c r="C177">
        <f>SUMIFS(CALC_ORDERS!D:D,CALC_ORDERS!I:I,A177)</f>
        <v>26</v>
      </c>
      <c r="D177">
        <f>SUMIFS(CALC_ORDERS!L:L,CALC_ORDERS!I:I,A177)</f>
        <v>25.1</v>
      </c>
      <c r="E177">
        <f>SUMIFS(CALC_ORDERS!M:M,CALC_ORDERS!I:I,A177)</f>
        <v>0</v>
      </c>
      <c r="F177" s="10">
        <f t="shared" si="2"/>
        <v>0</v>
      </c>
      <c r="G177">
        <f>SUMIFS(CALC_ORDERS!N:N,CALC_ORDERS!I:I,A177)</f>
        <v>25.1</v>
      </c>
      <c r="H177">
        <f>SUMIFS(CALC_ORDERS!$N:$N,CALC_ORDERS!$P:$P,RIGHT(H$1,2),CALC_ORDERS!$I:$I,$A177)</f>
        <v>4</v>
      </c>
      <c r="I177">
        <f>SUMIFS(CALC_ORDERS!$N:$N,CALC_ORDERS!$P:$P,RIGHT(I$1,2),CALC_ORDERS!$I:$I,$A177)</f>
        <v>8.8000000000000007</v>
      </c>
      <c r="J177">
        <f>SUMIFS(CALC_ORDERS!$N:$N,CALC_ORDERS!$P:$P,RIGHT(J$1,2),CALC_ORDERS!$I:$I,$A177)</f>
        <v>0</v>
      </c>
      <c r="K177">
        <f>SUMIFS(CALC_ORDERS!$N:$N,CALC_ORDERS!$P:$P,RIGHT(K$1,2),CALC_ORDERS!$I:$I,$A177)</f>
        <v>12.299999999999999</v>
      </c>
    </row>
    <row r="178" spans="1:11" x14ac:dyDescent="0.25">
      <c r="A178" t="s">
        <v>651</v>
      </c>
      <c r="B178">
        <f>COUNTIFS(CALC_ORDERS!I:I,TDB_CUSTOMERS!A178)</f>
        <v>6</v>
      </c>
      <c r="C178">
        <f>SUMIFS(CALC_ORDERS!D:D,CALC_ORDERS!I:I,A178)</f>
        <v>56</v>
      </c>
      <c r="D178">
        <f>SUMIFS(CALC_ORDERS!L:L,CALC_ORDERS!I:I,A178)</f>
        <v>50.3</v>
      </c>
      <c r="E178">
        <f>SUMIFS(CALC_ORDERS!M:M,CALC_ORDERS!I:I,A178)</f>
        <v>0</v>
      </c>
      <c r="F178" s="10">
        <f t="shared" si="2"/>
        <v>0</v>
      </c>
      <c r="G178">
        <f>SUMIFS(CALC_ORDERS!N:N,CALC_ORDERS!I:I,A178)</f>
        <v>50.3</v>
      </c>
      <c r="H178">
        <f>SUMIFS(CALC_ORDERS!$N:$N,CALC_ORDERS!$P:$P,RIGHT(H$1,2),CALC_ORDERS!$I:$I,$A178)</f>
        <v>17.5</v>
      </c>
      <c r="I178">
        <f>SUMIFS(CALC_ORDERS!$N:$N,CALC_ORDERS!$P:$P,RIGHT(I$1,2),CALC_ORDERS!$I:$I,$A178)</f>
        <v>8</v>
      </c>
      <c r="J178">
        <f>SUMIFS(CALC_ORDERS!$N:$N,CALC_ORDERS!$P:$P,RIGHT(J$1,2),CALC_ORDERS!$I:$I,$A178)</f>
        <v>20</v>
      </c>
      <c r="K178">
        <f>SUMIFS(CALC_ORDERS!$N:$N,CALC_ORDERS!$P:$P,RIGHT(K$1,2),CALC_ORDERS!$I:$I,$A178)</f>
        <v>4.8000000000000007</v>
      </c>
    </row>
    <row r="179" spans="1:11" x14ac:dyDescent="0.25">
      <c r="A179" t="s">
        <v>652</v>
      </c>
      <c r="B179">
        <f>COUNTIFS(CALC_ORDERS!I:I,TDB_CUSTOMERS!A179)</f>
        <v>5</v>
      </c>
      <c r="C179">
        <f>SUMIFS(CALC_ORDERS!D:D,CALC_ORDERS!I:I,A179)</f>
        <v>62</v>
      </c>
      <c r="D179">
        <f>SUMIFS(CALC_ORDERS!L:L,CALC_ORDERS!I:I,A179)</f>
        <v>64</v>
      </c>
      <c r="E179">
        <f>SUMIFS(CALC_ORDERS!M:M,CALC_ORDERS!I:I,A179)</f>
        <v>0</v>
      </c>
      <c r="F179" s="10">
        <f t="shared" si="2"/>
        <v>0</v>
      </c>
      <c r="G179">
        <f>SUMIFS(CALC_ORDERS!N:N,CALC_ORDERS!I:I,A179)</f>
        <v>64</v>
      </c>
      <c r="H179">
        <f>SUMIFS(CALC_ORDERS!$N:$N,CALC_ORDERS!$P:$P,RIGHT(H$1,2),CALC_ORDERS!$I:$I,$A179)</f>
        <v>39.799999999999997</v>
      </c>
      <c r="I179">
        <f>SUMIFS(CALC_ORDERS!$N:$N,CALC_ORDERS!$P:$P,RIGHT(I$1,2),CALC_ORDERS!$I:$I,$A179)</f>
        <v>7.7000000000000011</v>
      </c>
      <c r="J179">
        <f>SUMIFS(CALC_ORDERS!$N:$N,CALC_ORDERS!$P:$P,RIGHT(J$1,2),CALC_ORDERS!$I:$I,$A179)</f>
        <v>16.5</v>
      </c>
      <c r="K179">
        <f>SUMIFS(CALC_ORDERS!$N:$N,CALC_ORDERS!$P:$P,RIGHT(K$1,2),CALC_ORDERS!$I:$I,$A179)</f>
        <v>0</v>
      </c>
    </row>
    <row r="180" spans="1:11" x14ac:dyDescent="0.25">
      <c r="A180" t="s">
        <v>653</v>
      </c>
      <c r="B180">
        <f>COUNTIFS(CALC_ORDERS!I:I,TDB_CUSTOMERS!A180)</f>
        <v>9</v>
      </c>
      <c r="C180">
        <f>SUMIFS(CALC_ORDERS!D:D,CALC_ORDERS!I:I,A180)</f>
        <v>122</v>
      </c>
      <c r="D180">
        <f>SUMIFS(CALC_ORDERS!L:L,CALC_ORDERS!I:I,A180)</f>
        <v>114.80000000000001</v>
      </c>
      <c r="E180">
        <f>SUMIFS(CALC_ORDERS!M:M,CALC_ORDERS!I:I,A180)</f>
        <v>0</v>
      </c>
      <c r="F180" s="10">
        <f t="shared" si="2"/>
        <v>0</v>
      </c>
      <c r="G180">
        <f>SUMIFS(CALC_ORDERS!N:N,CALC_ORDERS!I:I,A180)</f>
        <v>114.80000000000001</v>
      </c>
      <c r="H180">
        <f>SUMIFS(CALC_ORDERS!$N:$N,CALC_ORDERS!$P:$P,RIGHT(H$1,2),CALC_ORDERS!$I:$I,$A180)</f>
        <v>33.4</v>
      </c>
      <c r="I180">
        <f>SUMIFS(CALC_ORDERS!$N:$N,CALC_ORDERS!$P:$P,RIGHT(I$1,2),CALC_ORDERS!$I:$I,$A180)</f>
        <v>16</v>
      </c>
      <c r="J180">
        <f>SUMIFS(CALC_ORDERS!$N:$N,CALC_ORDERS!$P:$P,RIGHT(J$1,2),CALC_ORDERS!$I:$I,$A180)</f>
        <v>22</v>
      </c>
      <c r="K180">
        <f>SUMIFS(CALC_ORDERS!$N:$N,CALC_ORDERS!$P:$P,RIGHT(K$1,2),CALC_ORDERS!$I:$I,$A180)</f>
        <v>43.4</v>
      </c>
    </row>
    <row r="181" spans="1:11" x14ac:dyDescent="0.25">
      <c r="A181" t="s">
        <v>654</v>
      </c>
      <c r="B181">
        <f>COUNTIFS(CALC_ORDERS!I:I,TDB_CUSTOMERS!A181)</f>
        <v>3</v>
      </c>
      <c r="C181">
        <f>SUMIFS(CALC_ORDERS!D:D,CALC_ORDERS!I:I,A181)</f>
        <v>34</v>
      </c>
      <c r="D181">
        <f>SUMIFS(CALC_ORDERS!L:L,CALC_ORDERS!I:I,A181)</f>
        <v>29.799999999999997</v>
      </c>
      <c r="E181">
        <f>SUMIFS(CALC_ORDERS!M:M,CALC_ORDERS!I:I,A181)</f>
        <v>0</v>
      </c>
      <c r="F181" s="10">
        <f t="shared" si="2"/>
        <v>0</v>
      </c>
      <c r="G181">
        <f>SUMIFS(CALC_ORDERS!N:N,CALC_ORDERS!I:I,A181)</f>
        <v>29.799999999999997</v>
      </c>
      <c r="H181">
        <f>SUMIFS(CALC_ORDERS!$N:$N,CALC_ORDERS!$P:$P,RIGHT(H$1,2),CALC_ORDERS!$I:$I,$A181)</f>
        <v>10</v>
      </c>
      <c r="I181">
        <f>SUMIFS(CALC_ORDERS!$N:$N,CALC_ORDERS!$P:$P,RIGHT(I$1,2),CALC_ORDERS!$I:$I,$A181)</f>
        <v>9.7999999999999989</v>
      </c>
      <c r="J181">
        <f>SUMIFS(CALC_ORDERS!$N:$N,CALC_ORDERS!$P:$P,RIGHT(J$1,2),CALC_ORDERS!$I:$I,$A181)</f>
        <v>0</v>
      </c>
      <c r="K181">
        <f>SUMIFS(CALC_ORDERS!$N:$N,CALC_ORDERS!$P:$P,RIGHT(K$1,2),CALC_ORDERS!$I:$I,$A181)</f>
        <v>10</v>
      </c>
    </row>
    <row r="182" spans="1:11" x14ac:dyDescent="0.25">
      <c r="A182" t="s">
        <v>655</v>
      </c>
      <c r="B182">
        <f>COUNTIFS(CALC_ORDERS!I:I,TDB_CUSTOMERS!A182)</f>
        <v>3</v>
      </c>
      <c r="C182">
        <f>SUMIFS(CALC_ORDERS!D:D,CALC_ORDERS!I:I,A182)</f>
        <v>26</v>
      </c>
      <c r="D182">
        <f>SUMIFS(CALC_ORDERS!L:L,CALC_ORDERS!I:I,A182)</f>
        <v>24.2</v>
      </c>
      <c r="E182">
        <f>SUMIFS(CALC_ORDERS!M:M,CALC_ORDERS!I:I,A182)</f>
        <v>0</v>
      </c>
      <c r="F182" s="10">
        <f t="shared" si="2"/>
        <v>0</v>
      </c>
      <c r="G182">
        <f>SUMIFS(CALC_ORDERS!N:N,CALC_ORDERS!I:I,A182)</f>
        <v>24.2</v>
      </c>
      <c r="H182">
        <f>SUMIFS(CALC_ORDERS!$N:$N,CALC_ORDERS!$P:$P,RIGHT(H$1,2),CALC_ORDERS!$I:$I,$A182)</f>
        <v>0</v>
      </c>
      <c r="I182">
        <f>SUMIFS(CALC_ORDERS!$N:$N,CALC_ORDERS!$P:$P,RIGHT(I$1,2),CALC_ORDERS!$I:$I,$A182)</f>
        <v>2.2000000000000002</v>
      </c>
      <c r="J182">
        <f>SUMIFS(CALC_ORDERS!$N:$N,CALC_ORDERS!$P:$P,RIGHT(J$1,2),CALC_ORDERS!$I:$I,$A182)</f>
        <v>16</v>
      </c>
      <c r="K182">
        <f>SUMIFS(CALC_ORDERS!$N:$N,CALC_ORDERS!$P:$P,RIGHT(K$1,2),CALC_ORDERS!$I:$I,$A182)</f>
        <v>6</v>
      </c>
    </row>
    <row r="183" spans="1:11" x14ac:dyDescent="0.25">
      <c r="A183" t="s">
        <v>656</v>
      </c>
      <c r="B183">
        <f>COUNTIFS(CALC_ORDERS!I:I,TDB_CUSTOMERS!A183)</f>
        <v>1</v>
      </c>
      <c r="C183">
        <f>SUMIFS(CALC_ORDERS!D:D,CALC_ORDERS!I:I,A183)</f>
        <v>16</v>
      </c>
      <c r="D183">
        <f>SUMIFS(CALC_ORDERS!L:L,CALC_ORDERS!I:I,A183)</f>
        <v>17.600000000000001</v>
      </c>
      <c r="E183">
        <f>SUMIFS(CALC_ORDERS!M:M,CALC_ORDERS!I:I,A183)</f>
        <v>0</v>
      </c>
      <c r="F183" s="10">
        <f t="shared" si="2"/>
        <v>0</v>
      </c>
      <c r="G183">
        <f>SUMIFS(CALC_ORDERS!N:N,CALC_ORDERS!I:I,A183)</f>
        <v>17.600000000000001</v>
      </c>
      <c r="H183">
        <f>SUMIFS(CALC_ORDERS!$N:$N,CALC_ORDERS!$P:$P,RIGHT(H$1,2),CALC_ORDERS!$I:$I,$A183)</f>
        <v>0</v>
      </c>
      <c r="I183">
        <f>SUMIFS(CALC_ORDERS!$N:$N,CALC_ORDERS!$P:$P,RIGHT(I$1,2),CALC_ORDERS!$I:$I,$A183)</f>
        <v>0</v>
      </c>
      <c r="J183">
        <f>SUMIFS(CALC_ORDERS!$N:$N,CALC_ORDERS!$P:$P,RIGHT(J$1,2),CALC_ORDERS!$I:$I,$A183)</f>
        <v>0</v>
      </c>
      <c r="K183">
        <f>SUMIFS(CALC_ORDERS!$N:$N,CALC_ORDERS!$P:$P,RIGHT(K$1,2),CALC_ORDERS!$I:$I,$A183)</f>
        <v>17.600000000000001</v>
      </c>
    </row>
    <row r="184" spans="1:11" x14ac:dyDescent="0.25">
      <c r="A184" t="s">
        <v>657</v>
      </c>
      <c r="B184">
        <f>COUNTIFS(CALC_ORDERS!I:I,TDB_CUSTOMERS!A184)</f>
        <v>8</v>
      </c>
      <c r="C184">
        <f>SUMIFS(CALC_ORDERS!D:D,CALC_ORDERS!I:I,A184)</f>
        <v>66</v>
      </c>
      <c r="D184">
        <f>SUMIFS(CALC_ORDERS!L:L,CALC_ORDERS!I:I,A184)</f>
        <v>65.099999999999994</v>
      </c>
      <c r="E184">
        <f>SUMIFS(CALC_ORDERS!M:M,CALC_ORDERS!I:I,A184)</f>
        <v>0</v>
      </c>
      <c r="F184" s="10">
        <f t="shared" si="2"/>
        <v>0</v>
      </c>
      <c r="G184">
        <f>SUMIFS(CALC_ORDERS!N:N,CALC_ORDERS!I:I,A184)</f>
        <v>65.099999999999994</v>
      </c>
      <c r="H184">
        <f>SUMIFS(CALC_ORDERS!$N:$N,CALC_ORDERS!$P:$P,RIGHT(H$1,2),CALC_ORDERS!$I:$I,$A184)</f>
        <v>14.9</v>
      </c>
      <c r="I184">
        <f>SUMIFS(CALC_ORDERS!$N:$N,CALC_ORDERS!$P:$P,RIGHT(I$1,2),CALC_ORDERS!$I:$I,$A184)</f>
        <v>6.6000000000000005</v>
      </c>
      <c r="J184">
        <f>SUMIFS(CALC_ORDERS!$N:$N,CALC_ORDERS!$P:$P,RIGHT(J$1,2),CALC_ORDERS!$I:$I,$A184)</f>
        <v>43.6</v>
      </c>
      <c r="K184">
        <f>SUMIFS(CALC_ORDERS!$N:$N,CALC_ORDERS!$P:$P,RIGHT(K$1,2),CALC_ORDERS!$I:$I,$A184)</f>
        <v>0</v>
      </c>
    </row>
    <row r="185" spans="1:11" x14ac:dyDescent="0.25">
      <c r="A185" t="s">
        <v>658</v>
      </c>
      <c r="B185">
        <f>COUNTIFS(CALC_ORDERS!I:I,TDB_CUSTOMERS!A185)</f>
        <v>8</v>
      </c>
      <c r="C185">
        <f>SUMIFS(CALC_ORDERS!D:D,CALC_ORDERS!I:I,A185)</f>
        <v>84</v>
      </c>
      <c r="D185">
        <f>SUMIFS(CALC_ORDERS!L:L,CALC_ORDERS!I:I,A185)</f>
        <v>89.1</v>
      </c>
      <c r="E185">
        <f>SUMIFS(CALC_ORDERS!M:M,CALC_ORDERS!I:I,A185)</f>
        <v>0</v>
      </c>
      <c r="F185" s="10">
        <f t="shared" si="2"/>
        <v>0</v>
      </c>
      <c r="G185">
        <f>SUMIFS(CALC_ORDERS!N:N,CALC_ORDERS!I:I,A185)</f>
        <v>89.1</v>
      </c>
      <c r="H185">
        <f>SUMIFS(CALC_ORDERS!$N:$N,CALC_ORDERS!$P:$P,RIGHT(H$1,2),CALC_ORDERS!$I:$I,$A185)</f>
        <v>23.9</v>
      </c>
      <c r="I185">
        <f>SUMIFS(CALC_ORDERS!$N:$N,CALC_ORDERS!$P:$P,RIGHT(I$1,2),CALC_ORDERS!$I:$I,$A185)</f>
        <v>24</v>
      </c>
      <c r="J185">
        <f>SUMIFS(CALC_ORDERS!$N:$N,CALC_ORDERS!$P:$P,RIGHT(J$1,2),CALC_ORDERS!$I:$I,$A185)</f>
        <v>23.2</v>
      </c>
      <c r="K185">
        <f>SUMIFS(CALC_ORDERS!$N:$N,CALC_ORDERS!$P:$P,RIGHT(K$1,2),CALC_ORDERS!$I:$I,$A185)</f>
        <v>18</v>
      </c>
    </row>
    <row r="186" spans="1:11" x14ac:dyDescent="0.25">
      <c r="A186" t="s">
        <v>659</v>
      </c>
      <c r="B186">
        <f>COUNTIFS(CALC_ORDERS!I:I,TDB_CUSTOMERS!A186)</f>
        <v>2</v>
      </c>
      <c r="C186">
        <f>SUMIFS(CALC_ORDERS!D:D,CALC_ORDERS!I:I,A186)</f>
        <v>12</v>
      </c>
      <c r="D186">
        <f>SUMIFS(CALC_ORDERS!L:L,CALC_ORDERS!I:I,A186)</f>
        <v>8.5</v>
      </c>
      <c r="E186">
        <f>SUMIFS(CALC_ORDERS!M:M,CALC_ORDERS!I:I,A186)</f>
        <v>0</v>
      </c>
      <c r="F186" s="10">
        <f t="shared" si="2"/>
        <v>0</v>
      </c>
      <c r="G186">
        <f>SUMIFS(CALC_ORDERS!N:N,CALC_ORDERS!I:I,A186)</f>
        <v>8.5</v>
      </c>
      <c r="H186">
        <f>SUMIFS(CALC_ORDERS!$N:$N,CALC_ORDERS!$P:$P,RIGHT(H$1,2),CALC_ORDERS!$I:$I,$A186)</f>
        <v>0</v>
      </c>
      <c r="I186">
        <f>SUMIFS(CALC_ORDERS!$N:$N,CALC_ORDERS!$P:$P,RIGHT(I$1,2),CALC_ORDERS!$I:$I,$A186)</f>
        <v>0</v>
      </c>
      <c r="J186">
        <f>SUMIFS(CALC_ORDERS!$N:$N,CALC_ORDERS!$P:$P,RIGHT(J$1,2),CALC_ORDERS!$I:$I,$A186)</f>
        <v>8.5</v>
      </c>
      <c r="K186">
        <f>SUMIFS(CALC_ORDERS!$N:$N,CALC_ORDERS!$P:$P,RIGHT(K$1,2),CALC_ORDERS!$I:$I,$A186)</f>
        <v>0</v>
      </c>
    </row>
    <row r="187" spans="1:11" x14ac:dyDescent="0.25">
      <c r="A187" t="s">
        <v>660</v>
      </c>
      <c r="B187">
        <f>COUNTIFS(CALC_ORDERS!I:I,TDB_CUSTOMERS!A187)</f>
        <v>6</v>
      </c>
      <c r="C187">
        <f>SUMIFS(CALC_ORDERS!D:D,CALC_ORDERS!I:I,A187)</f>
        <v>43</v>
      </c>
      <c r="D187">
        <f>SUMIFS(CALC_ORDERS!L:L,CALC_ORDERS!I:I,A187)</f>
        <v>46</v>
      </c>
      <c r="E187">
        <f>SUMIFS(CALC_ORDERS!M:M,CALC_ORDERS!I:I,A187)</f>
        <v>0</v>
      </c>
      <c r="F187" s="10">
        <f t="shared" si="2"/>
        <v>0</v>
      </c>
      <c r="G187">
        <f>SUMIFS(CALC_ORDERS!N:N,CALC_ORDERS!I:I,A187)</f>
        <v>46</v>
      </c>
      <c r="H187">
        <f>SUMIFS(CALC_ORDERS!$N:$N,CALC_ORDERS!$P:$P,RIGHT(H$1,2),CALC_ORDERS!$I:$I,$A187)</f>
        <v>20.799999999999997</v>
      </c>
      <c r="I187">
        <f>SUMIFS(CALC_ORDERS!$N:$N,CALC_ORDERS!$P:$P,RIGHT(I$1,2),CALC_ORDERS!$I:$I,$A187)</f>
        <v>0</v>
      </c>
      <c r="J187">
        <f>SUMIFS(CALC_ORDERS!$N:$N,CALC_ORDERS!$P:$P,RIGHT(J$1,2),CALC_ORDERS!$I:$I,$A187)</f>
        <v>6.6000000000000005</v>
      </c>
      <c r="K187">
        <f>SUMIFS(CALC_ORDERS!$N:$N,CALC_ORDERS!$P:$P,RIGHT(K$1,2),CALC_ORDERS!$I:$I,$A187)</f>
        <v>18.600000000000001</v>
      </c>
    </row>
    <row r="188" spans="1:11" x14ac:dyDescent="0.25">
      <c r="A188" t="s">
        <v>661</v>
      </c>
      <c r="B188">
        <f>COUNTIFS(CALC_ORDERS!I:I,TDB_CUSTOMERS!A188)</f>
        <v>9</v>
      </c>
      <c r="C188">
        <f>SUMIFS(CALC_ORDERS!D:D,CALC_ORDERS!I:I,A188)</f>
        <v>94</v>
      </c>
      <c r="D188">
        <f>SUMIFS(CALC_ORDERS!L:L,CALC_ORDERS!I:I,A188)</f>
        <v>83.6</v>
      </c>
      <c r="E188">
        <f>SUMIFS(CALC_ORDERS!M:M,CALC_ORDERS!I:I,A188)</f>
        <v>0</v>
      </c>
      <c r="F188" s="10">
        <f t="shared" si="2"/>
        <v>0</v>
      </c>
      <c r="G188">
        <f>SUMIFS(CALC_ORDERS!N:N,CALC_ORDERS!I:I,A188)</f>
        <v>83.6</v>
      </c>
      <c r="H188">
        <f>SUMIFS(CALC_ORDERS!$N:$N,CALC_ORDERS!$P:$P,RIGHT(H$1,2),CALC_ORDERS!$I:$I,$A188)</f>
        <v>49.4</v>
      </c>
      <c r="I188">
        <f>SUMIFS(CALC_ORDERS!$N:$N,CALC_ORDERS!$P:$P,RIGHT(I$1,2),CALC_ORDERS!$I:$I,$A188)</f>
        <v>12.6</v>
      </c>
      <c r="J188">
        <f>SUMIFS(CALC_ORDERS!$N:$N,CALC_ORDERS!$P:$P,RIGHT(J$1,2),CALC_ORDERS!$I:$I,$A188)</f>
        <v>19.200000000000003</v>
      </c>
      <c r="K188">
        <f>SUMIFS(CALC_ORDERS!$N:$N,CALC_ORDERS!$P:$P,RIGHT(K$1,2),CALC_ORDERS!$I:$I,$A188)</f>
        <v>2.4000000000000004</v>
      </c>
    </row>
    <row r="189" spans="1:11" x14ac:dyDescent="0.25">
      <c r="A189" t="s">
        <v>662</v>
      </c>
      <c r="B189">
        <f>COUNTIFS(CALC_ORDERS!I:I,TDB_CUSTOMERS!A189)</f>
        <v>10</v>
      </c>
      <c r="C189">
        <f>SUMIFS(CALC_ORDERS!D:D,CALC_ORDERS!I:I,A189)</f>
        <v>79</v>
      </c>
      <c r="D189">
        <f>SUMIFS(CALC_ORDERS!L:L,CALC_ORDERS!I:I,A189)</f>
        <v>78.900000000000006</v>
      </c>
      <c r="E189">
        <f>SUMIFS(CALC_ORDERS!M:M,CALC_ORDERS!I:I,A189)</f>
        <v>1.3199999999999998</v>
      </c>
      <c r="F189" s="10">
        <f t="shared" si="2"/>
        <v>1.6730038022813684E-2</v>
      </c>
      <c r="G189">
        <f>SUMIFS(CALC_ORDERS!N:N,CALC_ORDERS!I:I,A189)</f>
        <v>77.580000000000013</v>
      </c>
      <c r="H189">
        <f>SUMIFS(CALC_ORDERS!$N:$N,CALC_ORDERS!$P:$P,RIGHT(H$1,2),CALC_ORDERS!$I:$I,$A189)</f>
        <v>41.480000000000004</v>
      </c>
      <c r="I189">
        <f>SUMIFS(CALC_ORDERS!$N:$N,CALC_ORDERS!$P:$P,RIGHT(I$1,2),CALC_ORDERS!$I:$I,$A189)</f>
        <v>0</v>
      </c>
      <c r="J189">
        <f>SUMIFS(CALC_ORDERS!$N:$N,CALC_ORDERS!$P:$P,RIGHT(J$1,2),CALC_ORDERS!$I:$I,$A189)</f>
        <v>12</v>
      </c>
      <c r="K189">
        <f>SUMIFS(CALC_ORDERS!$N:$N,CALC_ORDERS!$P:$P,RIGHT(K$1,2),CALC_ORDERS!$I:$I,$A189)</f>
        <v>24.1</v>
      </c>
    </row>
    <row r="190" spans="1:11" x14ac:dyDescent="0.25">
      <c r="A190" t="s">
        <v>663</v>
      </c>
      <c r="B190">
        <f>COUNTIFS(CALC_ORDERS!I:I,TDB_CUSTOMERS!A190)</f>
        <v>5</v>
      </c>
      <c r="C190">
        <f>SUMIFS(CALC_ORDERS!D:D,CALC_ORDERS!I:I,A190)</f>
        <v>63</v>
      </c>
      <c r="D190">
        <f>SUMIFS(CALC_ORDERS!L:L,CALC_ORDERS!I:I,A190)</f>
        <v>77.3</v>
      </c>
      <c r="E190">
        <f>SUMIFS(CALC_ORDERS!M:M,CALC_ORDERS!I:I,A190)</f>
        <v>0.13200000000000001</v>
      </c>
      <c r="F190" s="10">
        <f t="shared" si="2"/>
        <v>1.7076326002587324E-3</v>
      </c>
      <c r="G190">
        <f>SUMIFS(CALC_ORDERS!N:N,CALC_ORDERS!I:I,A190)</f>
        <v>77.168000000000006</v>
      </c>
      <c r="H190">
        <f>SUMIFS(CALC_ORDERS!$N:$N,CALC_ORDERS!$P:$P,RIGHT(H$1,2),CALC_ORDERS!$I:$I,$A190)</f>
        <v>36.599999999999994</v>
      </c>
      <c r="I190">
        <f>SUMIFS(CALC_ORDERS!$N:$N,CALC_ORDERS!$P:$P,RIGHT(I$1,2),CALC_ORDERS!$I:$I,$A190)</f>
        <v>40.567999999999998</v>
      </c>
      <c r="J190">
        <f>SUMIFS(CALC_ORDERS!$N:$N,CALC_ORDERS!$P:$P,RIGHT(J$1,2),CALC_ORDERS!$I:$I,$A190)</f>
        <v>0</v>
      </c>
      <c r="K190">
        <f>SUMIFS(CALC_ORDERS!$N:$N,CALC_ORDERS!$P:$P,RIGHT(K$1,2),CALC_ORDERS!$I:$I,$A190)</f>
        <v>0</v>
      </c>
    </row>
    <row r="191" spans="1:11" x14ac:dyDescent="0.25">
      <c r="A191" t="s">
        <v>664</v>
      </c>
      <c r="B191">
        <f>COUNTIFS(CALC_ORDERS!I:I,TDB_CUSTOMERS!A191)</f>
        <v>6</v>
      </c>
      <c r="C191">
        <f>SUMIFS(CALC_ORDERS!D:D,CALC_ORDERS!I:I,A191)</f>
        <v>62</v>
      </c>
      <c r="D191">
        <f>SUMIFS(CALC_ORDERS!L:L,CALC_ORDERS!I:I,A191)</f>
        <v>55.6</v>
      </c>
      <c r="E191">
        <f>SUMIFS(CALC_ORDERS!M:M,CALC_ORDERS!I:I,A191)</f>
        <v>1.5840000000000001</v>
      </c>
      <c r="F191" s="10">
        <f t="shared" si="2"/>
        <v>2.8489208633093527E-2</v>
      </c>
      <c r="G191">
        <f>SUMIFS(CALC_ORDERS!N:N,CALC_ORDERS!I:I,A191)</f>
        <v>54.015999999999998</v>
      </c>
      <c r="H191">
        <f>SUMIFS(CALC_ORDERS!$N:$N,CALC_ORDERS!$P:$P,RIGHT(H$1,2),CALC_ORDERS!$I:$I,$A191)</f>
        <v>7.2</v>
      </c>
      <c r="I191">
        <f>SUMIFS(CALC_ORDERS!$N:$N,CALC_ORDERS!$P:$P,RIGHT(I$1,2),CALC_ORDERS!$I:$I,$A191)</f>
        <v>30.016000000000002</v>
      </c>
      <c r="J191">
        <f>SUMIFS(CALC_ORDERS!$N:$N,CALC_ORDERS!$P:$P,RIGHT(J$1,2),CALC_ORDERS!$I:$I,$A191)</f>
        <v>16.799999999999997</v>
      </c>
      <c r="K191">
        <f>SUMIFS(CALC_ORDERS!$N:$N,CALC_ORDERS!$P:$P,RIGHT(K$1,2),CALC_ORDERS!$I:$I,$A191)</f>
        <v>0</v>
      </c>
    </row>
  </sheetData>
  <conditionalFormatting sqref="H1:K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{73AFE0B4-622F-4405-8EB4-56520EEA9CBC}</x14:id>
        </ext>
      </extLst>
    </cfRule>
  </conditionalFormatting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{4EDAFE9F-E4BF-4343-BA1D-2723CB9B4C91}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AFE0B4-622F-4405-8EB4-56520EEA9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H1:K1048576</xm:sqref>
        </x14:conditionalFormatting>
        <x14:conditionalFormatting xmlns:xm="http://schemas.microsoft.com/office/excel/2006/main">
          <x14:cfRule type="dataBar" id="{4EDAFE9F-E4BF-4343-BA1D-2723CB9B4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5235-E829-495F-9104-BB53A25F90A8}">
  <sheetPr>
    <tabColor rgb="FFFFC000"/>
  </sheetPr>
  <dimension ref="A1"/>
  <sheetViews>
    <sheetView workbookViewId="0">
      <selection activeCell="J19" sqref="J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CONSIGNES</vt:lpstr>
      <vt:lpstr>Customers</vt:lpstr>
      <vt:lpstr>Orders</vt:lpstr>
      <vt:lpstr>Beer</vt:lpstr>
      <vt:lpstr>CALC_CUSTOMERS</vt:lpstr>
      <vt:lpstr>CALC_ORDERS</vt:lpstr>
      <vt:lpstr>TDB_SALES</vt:lpstr>
      <vt:lpstr>TDB_CUSTOMERS</vt:lpstr>
      <vt:lpstr>ex1</vt:lpstr>
      <vt:lpstr>ex2</vt:lpstr>
      <vt:lpstr>ex3</vt:lpstr>
      <vt:lpstr>ex4</vt:lpstr>
      <vt:lpstr>ex5</vt:lpstr>
      <vt:lpstr>ex6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2021-04-13T23:34:19Z</dcterms:modified>
</cp:coreProperties>
</file>