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osfa\Desktop\GestionProjet\docs\"/>
    </mc:Choice>
  </mc:AlternateContent>
  <xr:revisionPtr revIDLastSave="0" documentId="13_ncr:1_{8CF2C11E-8F3E-42F6-B42B-03D5FF3D1B33}" xr6:coauthVersionLast="47" xr6:coauthVersionMax="47" xr10:uidLastSave="{00000000-0000-0000-0000-000000000000}"/>
  <bookViews>
    <workbookView xWindow="6420" yWindow="1332" windowWidth="30960" windowHeight="12264" firstSheet="1" activeTab="1" xr2:uid="{00000000-000D-0000-FFFF-FFFF00000000}"/>
  </bookViews>
  <sheets>
    <sheet name="TOPFLOP" sheetId="31" state="hidden" r:id="rId1"/>
    <sheet name="Synthèse" sheetId="35" r:id="rId2"/>
  </sheets>
  <externalReferences>
    <externalReference r:id="rId3"/>
  </externalReferences>
  <definedNames>
    <definedName name="_xlnm._FilterDatabase" localSheetId="1" hidden="1">Synthèse!$A$1:$R$235</definedName>
    <definedName name="_xlnm._FilterDatabase" localSheetId="0" hidden="1">TOPFLOP!$A$3:$DT$135</definedName>
    <definedName name="Comment_imprimer_mon_document_?">#REF!</definedName>
    <definedName name="Comment_lire_les_résultats_?">#REF!</definedName>
    <definedName name="Comment_sont_collectées_les_enquêtes_?">#REF!</definedName>
    <definedName name="Correction_de_l_échantillon__redressement">#REF!</definedName>
    <definedName name="Quels_sont_les_résultats_présentés_?">#REF!</definedName>
    <definedName name="tabledonnees2015">'[1]table données2015'!$A$10:$FY$81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4" i="31" l="1"/>
  <c r="BA135" i="31"/>
  <c r="AZ135" i="31"/>
  <c r="AY135" i="31"/>
  <c r="AX135" i="31"/>
  <c r="AW135" i="31"/>
  <c r="AV135" i="31"/>
  <c r="AU135" i="31"/>
  <c r="AT135" i="31"/>
  <c r="BA134" i="31"/>
  <c r="AZ134" i="31"/>
  <c r="AY134" i="31"/>
  <c r="AX134" i="31"/>
  <c r="AW134" i="31"/>
  <c r="AV134" i="31"/>
  <c r="AU134" i="31"/>
  <c r="AT134" i="31"/>
  <c r="BA133" i="31"/>
  <c r="AZ133" i="31"/>
  <c r="AY133" i="31"/>
  <c r="AX133" i="31"/>
  <c r="AW133" i="31"/>
  <c r="AV133" i="31"/>
  <c r="AU133" i="31"/>
  <c r="AT133" i="31"/>
  <c r="BA132" i="31"/>
  <c r="AZ132" i="31"/>
  <c r="AY132" i="31"/>
  <c r="AX132" i="31"/>
  <c r="AW132" i="31"/>
  <c r="AV132" i="31"/>
  <c r="AU132" i="31"/>
  <c r="AT132" i="31"/>
  <c r="BA131" i="31"/>
  <c r="AZ131" i="31"/>
  <c r="AY131" i="31"/>
  <c r="AX131" i="31"/>
  <c r="AW131" i="31"/>
  <c r="AV131" i="31"/>
  <c r="AU131" i="31"/>
  <c r="AT131" i="31"/>
  <c r="BA130" i="31"/>
  <c r="AZ130" i="31"/>
  <c r="AY130" i="31"/>
  <c r="AX130" i="31"/>
  <c r="AW130" i="31"/>
  <c r="AV130" i="31"/>
  <c r="AU130" i="31"/>
  <c r="AT130" i="31"/>
  <c r="BA129" i="31"/>
  <c r="AZ129" i="31"/>
  <c r="AY129" i="31"/>
  <c r="AX129" i="31"/>
  <c r="AW129" i="31"/>
  <c r="AV129" i="31"/>
  <c r="AU129" i="31"/>
  <c r="AT129" i="31"/>
  <c r="BA128" i="31"/>
  <c r="AZ128" i="31"/>
  <c r="AY128" i="31"/>
  <c r="AX128" i="31"/>
  <c r="AW128" i="31"/>
  <c r="AV128" i="31"/>
  <c r="AU128" i="31"/>
  <c r="AT128" i="31"/>
  <c r="BA127" i="31"/>
  <c r="AZ127" i="31"/>
  <c r="AY127" i="31"/>
  <c r="AX127" i="31"/>
  <c r="AW127" i="31"/>
  <c r="AV127" i="31"/>
  <c r="AU127" i="31"/>
  <c r="AT127" i="31"/>
  <c r="BA126" i="31"/>
  <c r="AZ126" i="31"/>
  <c r="AY126" i="31"/>
  <c r="AX126" i="31"/>
  <c r="AW126" i="31"/>
  <c r="AV126" i="31"/>
  <c r="AU126" i="31"/>
  <c r="AT126" i="31"/>
  <c r="BA125" i="31"/>
  <c r="AZ125" i="31"/>
  <c r="AY125" i="31"/>
  <c r="AX125" i="31"/>
  <c r="AW125" i="31"/>
  <c r="AV125" i="31"/>
  <c r="AU125" i="31"/>
  <c r="AT125" i="31"/>
  <c r="BA124" i="31"/>
  <c r="AZ124" i="31"/>
  <c r="AY124" i="31"/>
  <c r="AX124" i="31"/>
  <c r="AW124" i="31"/>
  <c r="AV124" i="31"/>
  <c r="AU124" i="31"/>
  <c r="AT124" i="31"/>
  <c r="BA123" i="31"/>
  <c r="AZ123" i="31"/>
  <c r="AY123" i="31"/>
  <c r="AX123" i="31"/>
  <c r="AW123" i="31"/>
  <c r="AV123" i="31"/>
  <c r="AU123" i="31"/>
  <c r="AT123" i="31"/>
  <c r="BA122" i="31"/>
  <c r="AZ122" i="31"/>
  <c r="AY122" i="31"/>
  <c r="AX122" i="31"/>
  <c r="AW122" i="31"/>
  <c r="AV122" i="31"/>
  <c r="AU122" i="31"/>
  <c r="AT122" i="31"/>
  <c r="BA121" i="31"/>
  <c r="AZ121" i="31"/>
  <c r="AY121" i="31"/>
  <c r="AX121" i="31"/>
  <c r="AW121" i="31"/>
  <c r="AV121" i="31"/>
  <c r="AU121" i="31"/>
  <c r="AT121" i="31"/>
  <c r="BA120" i="31"/>
  <c r="AZ120" i="31"/>
  <c r="AY120" i="31"/>
  <c r="AX120" i="31"/>
  <c r="AW120" i="31"/>
  <c r="AV120" i="31"/>
  <c r="AU120" i="31"/>
  <c r="AT120" i="31"/>
  <c r="BA119" i="31"/>
  <c r="AZ119" i="31"/>
  <c r="AY119" i="31"/>
  <c r="AX119" i="31"/>
  <c r="AW119" i="31"/>
  <c r="AV119" i="31"/>
  <c r="AU119" i="31"/>
  <c r="AT119" i="31"/>
  <c r="BA118" i="31"/>
  <c r="AZ118" i="31"/>
  <c r="AY118" i="31"/>
  <c r="AX118" i="31"/>
  <c r="AW118" i="31"/>
  <c r="AV118" i="31"/>
  <c r="AU118" i="31"/>
  <c r="AT118" i="31"/>
  <c r="BA117" i="31"/>
  <c r="AZ117" i="31"/>
  <c r="AY117" i="31"/>
  <c r="AX117" i="31"/>
  <c r="AW117" i="31"/>
  <c r="AV117" i="31"/>
  <c r="AU117" i="31"/>
  <c r="AT117" i="31"/>
  <c r="BA116" i="31"/>
  <c r="AZ116" i="31"/>
  <c r="AY116" i="31"/>
  <c r="AX116" i="31"/>
  <c r="AW116" i="31"/>
  <c r="AV116" i="31"/>
  <c r="AU116" i="31"/>
  <c r="AT116" i="31"/>
  <c r="BA115" i="31"/>
  <c r="AZ115" i="31"/>
  <c r="AY115" i="31"/>
  <c r="AX115" i="31"/>
  <c r="AW115" i="31"/>
  <c r="AV115" i="31"/>
  <c r="AU115" i="31"/>
  <c r="AT115" i="31"/>
  <c r="BA114" i="31"/>
  <c r="AZ114" i="31"/>
  <c r="AY114" i="31"/>
  <c r="AX114" i="31"/>
  <c r="AW114" i="31"/>
  <c r="AV114" i="31"/>
  <c r="AU114" i="31"/>
  <c r="AT114" i="31"/>
  <c r="BA113" i="31"/>
  <c r="AZ113" i="31"/>
  <c r="AY113" i="31"/>
  <c r="AX113" i="31"/>
  <c r="AW113" i="31"/>
  <c r="AV113" i="31"/>
  <c r="AU113" i="31"/>
  <c r="AT113" i="31"/>
  <c r="BA112" i="31"/>
  <c r="AZ112" i="31"/>
  <c r="AY112" i="31"/>
  <c r="AX112" i="31"/>
  <c r="AW112" i="31"/>
  <c r="AV112" i="31"/>
  <c r="AU112" i="31"/>
  <c r="AT112" i="31"/>
  <c r="BA111" i="31"/>
  <c r="AZ111" i="31"/>
  <c r="AY111" i="31"/>
  <c r="AX111" i="31"/>
  <c r="AW111" i="31"/>
  <c r="AV111" i="31"/>
  <c r="AU111" i="31"/>
  <c r="AT111" i="31"/>
  <c r="BA110" i="31"/>
  <c r="AZ110" i="31"/>
  <c r="AY110" i="31"/>
  <c r="AX110" i="31"/>
  <c r="AW110" i="31"/>
  <c r="AV110" i="31"/>
  <c r="AU110" i="31"/>
  <c r="AT110" i="31"/>
  <c r="BA109" i="31"/>
  <c r="AZ109" i="31"/>
  <c r="AY109" i="31"/>
  <c r="AX109" i="31"/>
  <c r="AW109" i="31"/>
  <c r="AV109" i="31"/>
  <c r="AU109" i="31"/>
  <c r="AT109" i="31"/>
  <c r="BA108" i="31"/>
  <c r="AZ108" i="31"/>
  <c r="AY108" i="31"/>
  <c r="AX108" i="31"/>
  <c r="AW108" i="31"/>
  <c r="AV108" i="31"/>
  <c r="AU108" i="31"/>
  <c r="AT108" i="31"/>
  <c r="BA107" i="31"/>
  <c r="AZ107" i="31"/>
  <c r="AY107" i="31"/>
  <c r="AX107" i="31"/>
  <c r="AW107" i="31"/>
  <c r="AV107" i="31"/>
  <c r="AU107" i="31"/>
  <c r="AT107" i="31"/>
  <c r="BA106" i="31"/>
  <c r="AZ106" i="31"/>
  <c r="AY106" i="31"/>
  <c r="AX106" i="31"/>
  <c r="AW106" i="31"/>
  <c r="AV106" i="31"/>
  <c r="AU106" i="31"/>
  <c r="AT106" i="31"/>
  <c r="BA105" i="31"/>
  <c r="AZ105" i="31"/>
  <c r="AY105" i="31"/>
  <c r="AX105" i="31"/>
  <c r="AW105" i="31"/>
  <c r="AV105" i="31"/>
  <c r="AU105" i="31"/>
  <c r="AT105" i="31"/>
  <c r="BA104" i="31"/>
  <c r="AZ104" i="31"/>
  <c r="AY104" i="31"/>
  <c r="AX104" i="31"/>
  <c r="AW104" i="31"/>
  <c r="AV104" i="31"/>
  <c r="AU104" i="31"/>
  <c r="AT104" i="31"/>
  <c r="BA103" i="31"/>
  <c r="AZ103" i="31"/>
  <c r="AY103" i="31"/>
  <c r="AX103" i="31"/>
  <c r="AW103" i="31"/>
  <c r="AV103" i="31"/>
  <c r="AU103" i="31"/>
  <c r="AT103" i="31"/>
  <c r="BA102" i="31"/>
  <c r="AZ102" i="31"/>
  <c r="AY102" i="31"/>
  <c r="AX102" i="31"/>
  <c r="AW102" i="31"/>
  <c r="AV102" i="31"/>
  <c r="AU102" i="31"/>
  <c r="AT102" i="31"/>
  <c r="BA101" i="31"/>
  <c r="AZ101" i="31"/>
  <c r="AY101" i="31"/>
  <c r="AX101" i="31"/>
  <c r="AW101" i="31"/>
  <c r="AV101" i="31"/>
  <c r="AU101" i="31"/>
  <c r="AT101" i="31"/>
  <c r="BA100" i="31"/>
  <c r="AZ100" i="31"/>
  <c r="AY100" i="31"/>
  <c r="AX100" i="31"/>
  <c r="AW100" i="31"/>
  <c r="AV100" i="31"/>
  <c r="AU100" i="31"/>
  <c r="AT100" i="31"/>
  <c r="BA99" i="31"/>
  <c r="AZ99" i="31"/>
  <c r="AY99" i="31"/>
  <c r="AX99" i="31"/>
  <c r="AW99" i="31"/>
  <c r="AV99" i="31"/>
  <c r="AU99" i="31"/>
  <c r="AT99" i="31"/>
  <c r="BA98" i="31"/>
  <c r="AZ98" i="31"/>
  <c r="AY98" i="31"/>
  <c r="AX98" i="31"/>
  <c r="AW98" i="31"/>
  <c r="AV98" i="31"/>
  <c r="AU98" i="31"/>
  <c r="AT98" i="31"/>
  <c r="BA97" i="31"/>
  <c r="AZ97" i="31"/>
  <c r="AY97" i="31"/>
  <c r="AX97" i="31"/>
  <c r="AW97" i="31"/>
  <c r="AV97" i="31"/>
  <c r="AU97" i="31"/>
  <c r="AT97" i="31"/>
  <c r="BA96" i="31"/>
  <c r="AZ96" i="31"/>
  <c r="AY96" i="31"/>
  <c r="AX96" i="31"/>
  <c r="AW96" i="31"/>
  <c r="AV96" i="31"/>
  <c r="AU96" i="31"/>
  <c r="AT96" i="31"/>
  <c r="DY95" i="31"/>
  <c r="DY96" i="31" s="1"/>
  <c r="DY97" i="31" s="1"/>
  <c r="DY98" i="31" s="1"/>
  <c r="BA95" i="31"/>
  <c r="AZ95" i="31"/>
  <c r="AY95" i="31"/>
  <c r="AX95" i="31"/>
  <c r="AW95" i="31"/>
  <c r="AV95" i="31"/>
  <c r="AU95" i="31"/>
  <c r="AT95" i="31"/>
  <c r="BA94" i="31"/>
  <c r="AZ94" i="31"/>
  <c r="AY94" i="31"/>
  <c r="AX94" i="31"/>
  <c r="AW94" i="31"/>
  <c r="AV94" i="31"/>
  <c r="AU94" i="31"/>
  <c r="AT94" i="31"/>
  <c r="BA93" i="31"/>
  <c r="AZ93" i="31"/>
  <c r="AY93" i="31"/>
  <c r="AX93" i="31"/>
  <c r="AW93" i="31"/>
  <c r="AV93" i="31"/>
  <c r="AU93" i="31"/>
  <c r="AT93" i="31"/>
  <c r="BA92" i="31"/>
  <c r="AZ92" i="31"/>
  <c r="AY92" i="31"/>
  <c r="AX92" i="31"/>
  <c r="AW92" i="31"/>
  <c r="AV92" i="31"/>
  <c r="AU92" i="31"/>
  <c r="AT92" i="31"/>
  <c r="BA91" i="31"/>
  <c r="AZ91" i="31"/>
  <c r="AY91" i="31"/>
  <c r="AX91" i="31"/>
  <c r="AW91" i="31"/>
  <c r="AV91" i="31"/>
  <c r="AU91" i="31"/>
  <c r="AT91" i="31"/>
  <c r="BA90" i="31"/>
  <c r="AZ90" i="31"/>
  <c r="AY90" i="31"/>
  <c r="AX90" i="31"/>
  <c r="AW90" i="31"/>
  <c r="AV90" i="31"/>
  <c r="AU90" i="31"/>
  <c r="AT90" i="31"/>
  <c r="BA89" i="31"/>
  <c r="AZ89" i="31"/>
  <c r="AY89" i="31"/>
  <c r="AX89" i="31"/>
  <c r="AW89" i="31"/>
  <c r="AV89" i="31"/>
  <c r="AU89" i="31"/>
  <c r="AT89" i="31"/>
  <c r="BA88" i="31"/>
  <c r="AZ88" i="31"/>
  <c r="AY88" i="31"/>
  <c r="AX88" i="31"/>
  <c r="AW88" i="31"/>
  <c r="AV88" i="31"/>
  <c r="AU88" i="31"/>
  <c r="AT88" i="31"/>
  <c r="BA87" i="31"/>
  <c r="AZ87" i="31"/>
  <c r="AY87" i="31"/>
  <c r="AX87" i="31"/>
  <c r="AW87" i="31"/>
  <c r="AV87" i="31"/>
  <c r="AU87" i="31"/>
  <c r="AT87" i="31"/>
  <c r="BA86" i="31"/>
  <c r="AZ86" i="31"/>
  <c r="AY86" i="31"/>
  <c r="AX86" i="31"/>
  <c r="AW86" i="31"/>
  <c r="AV86" i="31"/>
  <c r="AU86" i="31"/>
  <c r="AT86" i="31"/>
  <c r="BA85" i="31"/>
  <c r="AZ85" i="31"/>
  <c r="AY85" i="31"/>
  <c r="AX85" i="31"/>
  <c r="AW85" i="31"/>
  <c r="AV85" i="31"/>
  <c r="AU85" i="31"/>
  <c r="AT85" i="31"/>
  <c r="BA84" i="31"/>
  <c r="AZ84" i="31"/>
  <c r="AY84" i="31"/>
  <c r="AX84" i="31"/>
  <c r="AW84" i="31"/>
  <c r="AV84" i="31"/>
  <c r="AU84" i="31"/>
  <c r="AT84" i="31"/>
  <c r="DY83" i="31"/>
  <c r="DY84" i="31" s="1"/>
  <c r="DY85" i="31" s="1"/>
  <c r="DY86" i="31" s="1"/>
  <c r="BA83" i="31"/>
  <c r="AZ83" i="31"/>
  <c r="AY83" i="31"/>
  <c r="AX83" i="31"/>
  <c r="AW83" i="31"/>
  <c r="AV83" i="31"/>
  <c r="AU83" i="31"/>
  <c r="AT83" i="31"/>
  <c r="BA82" i="31"/>
  <c r="AZ82" i="31"/>
  <c r="AY82" i="31"/>
  <c r="AX82" i="31"/>
  <c r="AW82" i="31"/>
  <c r="AV82" i="31"/>
  <c r="AU82" i="31"/>
  <c r="AT82" i="31"/>
  <c r="BA81" i="31"/>
  <c r="AZ81" i="31"/>
  <c r="AY81" i="31"/>
  <c r="AX81" i="31"/>
  <c r="AW81" i="31"/>
  <c r="AV81" i="31"/>
  <c r="AU81" i="31"/>
  <c r="AT81" i="31"/>
  <c r="BA80" i="31"/>
  <c r="AZ80" i="31"/>
  <c r="AY80" i="31"/>
  <c r="AX80" i="31"/>
  <c r="AW80" i="31"/>
  <c r="AV80" i="31"/>
  <c r="AU80" i="31"/>
  <c r="AT80" i="31"/>
  <c r="BA79" i="31"/>
  <c r="AZ79" i="31"/>
  <c r="AY79" i="31"/>
  <c r="AX79" i="31"/>
  <c r="AW79" i="31"/>
  <c r="AV79" i="31"/>
  <c r="AU79" i="31"/>
  <c r="AT79" i="31"/>
  <c r="BA78" i="31"/>
  <c r="AZ78" i="31"/>
  <c r="AY78" i="31"/>
  <c r="AX78" i="31"/>
  <c r="AW78" i="31"/>
  <c r="AV78" i="31"/>
  <c r="AU78" i="31"/>
  <c r="AT78" i="31"/>
  <c r="BA77" i="31"/>
  <c r="AZ77" i="31"/>
  <c r="AY77" i="31"/>
  <c r="AX77" i="31"/>
  <c r="AW77" i="31"/>
  <c r="AV77" i="31"/>
  <c r="AU77" i="31"/>
  <c r="AT77" i="31"/>
  <c r="BA76" i="31"/>
  <c r="AZ76" i="31"/>
  <c r="AY76" i="31"/>
  <c r="AX76" i="31"/>
  <c r="AW76" i="31"/>
  <c r="AV76" i="31"/>
  <c r="AU76" i="31"/>
  <c r="AT76" i="31"/>
  <c r="BA75" i="31"/>
  <c r="AZ75" i="31"/>
  <c r="AY75" i="31"/>
  <c r="AX75" i="31"/>
  <c r="AW75" i="31"/>
  <c r="AV75" i="31"/>
  <c r="AU75" i="31"/>
  <c r="AT75" i="31"/>
  <c r="BA74" i="31"/>
  <c r="AZ74" i="31"/>
  <c r="AY74" i="31"/>
  <c r="AX74" i="31"/>
  <c r="AW74" i="31"/>
  <c r="AV74" i="31"/>
  <c r="AU74" i="31"/>
  <c r="AT74" i="31"/>
  <c r="BA73" i="31"/>
  <c r="AZ73" i="31"/>
  <c r="AY73" i="31"/>
  <c r="AX73" i="31"/>
  <c r="AW73" i="31"/>
  <c r="AV73" i="31"/>
  <c r="AU73" i="31"/>
  <c r="AT73" i="31"/>
  <c r="BA72" i="31"/>
  <c r="AZ72" i="31"/>
  <c r="AY72" i="31"/>
  <c r="AX72" i="31"/>
  <c r="AW72" i="31"/>
  <c r="AV72" i="31"/>
  <c r="AU72" i="31"/>
  <c r="AT72" i="31"/>
  <c r="DY71" i="31"/>
  <c r="DY72" i="31" s="1"/>
  <c r="DY73" i="31" s="1"/>
  <c r="DY74" i="31" s="1"/>
  <c r="BA71" i="31"/>
  <c r="AZ71" i="31"/>
  <c r="AY71" i="31"/>
  <c r="AX71" i="31"/>
  <c r="AW71" i="31"/>
  <c r="AV71" i="31"/>
  <c r="AU71" i="31"/>
  <c r="AT71" i="31"/>
  <c r="BA70" i="31"/>
  <c r="AZ70" i="31"/>
  <c r="AY70" i="31"/>
  <c r="AX70" i="31"/>
  <c r="AW70" i="31"/>
  <c r="AV70" i="31"/>
  <c r="AU70" i="31"/>
  <c r="AT70" i="31"/>
  <c r="BA69" i="31"/>
  <c r="AZ69" i="31"/>
  <c r="AY69" i="31"/>
  <c r="AX69" i="31"/>
  <c r="AW69" i="31"/>
  <c r="AV69" i="31"/>
  <c r="AU69" i="31"/>
  <c r="AT69" i="31"/>
  <c r="BA68" i="31"/>
  <c r="AZ68" i="31"/>
  <c r="AY68" i="31"/>
  <c r="AX68" i="31"/>
  <c r="AW68" i="31"/>
  <c r="AV68" i="31"/>
  <c r="AU68" i="31"/>
  <c r="AT68" i="31"/>
  <c r="BA67" i="31"/>
  <c r="AZ67" i="31"/>
  <c r="AY67" i="31"/>
  <c r="AX67" i="31"/>
  <c r="AW67" i="31"/>
  <c r="AV67" i="31"/>
  <c r="AU67" i="31"/>
  <c r="AT67" i="31"/>
  <c r="BA66" i="31"/>
  <c r="AZ66" i="31"/>
  <c r="AY66" i="31"/>
  <c r="AX66" i="31"/>
  <c r="AW66" i="31"/>
  <c r="AV66" i="31"/>
  <c r="AU66" i="31"/>
  <c r="AT66" i="31"/>
  <c r="BA65" i="31"/>
  <c r="AZ65" i="31"/>
  <c r="AY65" i="31"/>
  <c r="AX65" i="31"/>
  <c r="AW65" i="31"/>
  <c r="AV65" i="31"/>
  <c r="AU65" i="31"/>
  <c r="AT65" i="31"/>
  <c r="BA64" i="31"/>
  <c r="AZ64" i="31"/>
  <c r="AY64" i="31"/>
  <c r="AX64" i="31"/>
  <c r="AW64" i="31"/>
  <c r="AV64" i="31"/>
  <c r="AU64" i="31"/>
  <c r="AT64" i="31"/>
  <c r="BA63" i="31"/>
  <c r="AZ63" i="31"/>
  <c r="AY63" i="31"/>
  <c r="AX63" i="31"/>
  <c r="AW63" i="31"/>
  <c r="AV63" i="31"/>
  <c r="AU63" i="31"/>
  <c r="AT63" i="31"/>
  <c r="BA62" i="31"/>
  <c r="AZ62" i="31"/>
  <c r="AY62" i="31"/>
  <c r="AX62" i="31"/>
  <c r="AW62" i="31"/>
  <c r="AV62" i="31"/>
  <c r="AU62" i="31"/>
  <c r="AT62" i="31"/>
  <c r="BA61" i="31"/>
  <c r="AZ61" i="31"/>
  <c r="AY61" i="31"/>
  <c r="AX61" i="31"/>
  <c r="AW61" i="31"/>
  <c r="AV61" i="31"/>
  <c r="AU61" i="31"/>
  <c r="AT61" i="31"/>
  <c r="BA60" i="31"/>
  <c r="AZ60" i="31"/>
  <c r="AY60" i="31"/>
  <c r="AX60" i="31"/>
  <c r="AW60" i="31"/>
  <c r="AV60" i="31"/>
  <c r="AU60" i="31"/>
  <c r="AT60" i="31"/>
  <c r="DY59" i="31"/>
  <c r="DY60" i="31" s="1"/>
  <c r="DY61" i="31" s="1"/>
  <c r="DY62" i="31" s="1"/>
  <c r="BA59" i="31"/>
  <c r="AZ59" i="31"/>
  <c r="AY59" i="31"/>
  <c r="AX59" i="31"/>
  <c r="AW59" i="31"/>
  <c r="AV59" i="31"/>
  <c r="AU59" i="31"/>
  <c r="AT59" i="31"/>
  <c r="BA58" i="31"/>
  <c r="AZ58" i="31"/>
  <c r="AY58" i="31"/>
  <c r="AX58" i="31"/>
  <c r="AW58" i="31"/>
  <c r="AV58" i="31"/>
  <c r="AU58" i="31"/>
  <c r="AT58" i="31"/>
  <c r="BA57" i="31"/>
  <c r="AZ57" i="31"/>
  <c r="AY57" i="31"/>
  <c r="AX57" i="31"/>
  <c r="AW57" i="31"/>
  <c r="AV57" i="31"/>
  <c r="AU57" i="31"/>
  <c r="AT57" i="31"/>
  <c r="BA56" i="31"/>
  <c r="AZ56" i="31"/>
  <c r="AY56" i="31"/>
  <c r="AX56" i="31"/>
  <c r="AW56" i="31"/>
  <c r="AV56" i="31"/>
  <c r="AU56" i="31"/>
  <c r="AT56" i="31"/>
  <c r="BA55" i="31"/>
  <c r="AZ55" i="31"/>
  <c r="AY55" i="31"/>
  <c r="AX55" i="31"/>
  <c r="AW55" i="31"/>
  <c r="AV55" i="31"/>
  <c r="AU55" i="31"/>
  <c r="AT55" i="31"/>
  <c r="BA54" i="31"/>
  <c r="AZ54" i="31"/>
  <c r="AY54" i="31"/>
  <c r="AX54" i="31"/>
  <c r="AW54" i="31"/>
  <c r="AV54" i="31"/>
  <c r="AU54" i="31"/>
  <c r="AT54" i="31"/>
  <c r="BA53" i="31"/>
  <c r="AZ53" i="31"/>
  <c r="AY53" i="31"/>
  <c r="AX53" i="31"/>
  <c r="AW53" i="31"/>
  <c r="AV53" i="31"/>
  <c r="AU53" i="31"/>
  <c r="AT53" i="31"/>
  <c r="BA52" i="31"/>
  <c r="AZ52" i="31"/>
  <c r="AY52" i="31"/>
  <c r="AX52" i="31"/>
  <c r="AW52" i="31"/>
  <c r="AV52" i="31"/>
  <c r="AU52" i="31"/>
  <c r="AT52" i="31"/>
  <c r="BA51" i="31"/>
  <c r="AZ51" i="31"/>
  <c r="AY51" i="31"/>
  <c r="AX51" i="31"/>
  <c r="AW51" i="31"/>
  <c r="AV51" i="31"/>
  <c r="AU51" i="31"/>
  <c r="AT51" i="31"/>
  <c r="BA50" i="31"/>
  <c r="AZ50" i="31"/>
  <c r="AY50" i="31"/>
  <c r="AX50" i="31"/>
  <c r="AW50" i="31"/>
  <c r="AV50" i="31"/>
  <c r="AU50" i="31"/>
  <c r="AT50" i="31"/>
  <c r="BA49" i="31"/>
  <c r="AZ49" i="31"/>
  <c r="AY49" i="31"/>
  <c r="AX49" i="31"/>
  <c r="AW49" i="31"/>
  <c r="AV49" i="31"/>
  <c r="AU49" i="31"/>
  <c r="AT49" i="31"/>
  <c r="BA48" i="31"/>
  <c r="AZ48" i="31"/>
  <c r="AY48" i="31"/>
  <c r="AX48" i="31"/>
  <c r="AW48" i="31"/>
  <c r="AV48" i="31"/>
  <c r="AU48" i="31"/>
  <c r="AT48" i="31"/>
  <c r="DY47" i="31"/>
  <c r="DY48" i="31" s="1"/>
  <c r="DY49" i="31" s="1"/>
  <c r="DY50" i="31" s="1"/>
  <c r="BA47" i="31"/>
  <c r="AZ47" i="31"/>
  <c r="AY47" i="31"/>
  <c r="AX47" i="31"/>
  <c r="AW47" i="31"/>
  <c r="AV47" i="31"/>
  <c r="AU47" i="31"/>
  <c r="AT47" i="31"/>
  <c r="BA46" i="31"/>
  <c r="AZ46" i="31"/>
  <c r="AY46" i="31"/>
  <c r="AX46" i="31"/>
  <c r="AW46" i="31"/>
  <c r="AV46" i="31"/>
  <c r="AU46" i="31"/>
  <c r="AT46" i="31"/>
  <c r="BA45" i="31"/>
  <c r="AZ45" i="31"/>
  <c r="AY45" i="31"/>
  <c r="AX45" i="31"/>
  <c r="AW45" i="31"/>
  <c r="AV45" i="31"/>
  <c r="AU45" i="31"/>
  <c r="AT45" i="31"/>
  <c r="BA44" i="31"/>
  <c r="AZ44" i="31"/>
  <c r="AY44" i="31"/>
  <c r="AX44" i="31"/>
  <c r="AW44" i="31"/>
  <c r="AV44" i="31"/>
  <c r="AU44" i="31"/>
  <c r="AT44" i="31"/>
  <c r="BA43" i="31"/>
  <c r="AZ43" i="31"/>
  <c r="AY43" i="31"/>
  <c r="AX43" i="31"/>
  <c r="AW43" i="31"/>
  <c r="AV43" i="31"/>
  <c r="AU43" i="31"/>
  <c r="AT43" i="31"/>
  <c r="BA42" i="31"/>
  <c r="AZ42" i="31"/>
  <c r="AY42" i="31"/>
  <c r="AX42" i="31"/>
  <c r="AW42" i="31"/>
  <c r="AV42" i="31"/>
  <c r="AU42" i="31"/>
  <c r="AT42" i="31"/>
  <c r="BA41" i="31"/>
  <c r="AZ41" i="31"/>
  <c r="AY41" i="31"/>
  <c r="AX41" i="31"/>
  <c r="AW41" i="31"/>
  <c r="AV41" i="31"/>
  <c r="AU41" i="31"/>
  <c r="AT41" i="31"/>
  <c r="BA40" i="31"/>
  <c r="AZ40" i="31"/>
  <c r="AY40" i="31"/>
  <c r="AX40" i="31"/>
  <c r="AW40" i="31"/>
  <c r="AV40" i="31"/>
  <c r="AU40" i="31"/>
  <c r="AT40" i="31"/>
  <c r="BA39" i="31"/>
  <c r="AZ39" i="31"/>
  <c r="AY39" i="31"/>
  <c r="AX39" i="31"/>
  <c r="AW39" i="31"/>
  <c r="AV39" i="31"/>
  <c r="AU39" i="31"/>
  <c r="AT39" i="31"/>
  <c r="BA38" i="31"/>
  <c r="AZ38" i="31"/>
  <c r="AY38" i="31"/>
  <c r="AX38" i="31"/>
  <c r="AW38" i="31"/>
  <c r="AV38" i="31"/>
  <c r="AU38" i="31"/>
  <c r="AT38" i="31"/>
  <c r="BA37" i="31"/>
  <c r="AZ37" i="31"/>
  <c r="AY37" i="31"/>
  <c r="AX37" i="31"/>
  <c r="AW37" i="31"/>
  <c r="AV37" i="31"/>
  <c r="AU37" i="31"/>
  <c r="AT37" i="31"/>
  <c r="BA36" i="31"/>
  <c r="AZ36" i="31"/>
  <c r="AY36" i="31"/>
  <c r="AX36" i="31"/>
  <c r="AW36" i="31"/>
  <c r="AV36" i="31"/>
  <c r="AU36" i="31"/>
  <c r="AT36" i="31"/>
  <c r="DY35" i="31"/>
  <c r="DY36" i="31" s="1"/>
  <c r="DY37" i="31" s="1"/>
  <c r="DY38" i="31" s="1"/>
  <c r="BA35" i="31"/>
  <c r="AZ35" i="31"/>
  <c r="AY35" i="31"/>
  <c r="AX35" i="31"/>
  <c r="AW35" i="31"/>
  <c r="AV35" i="31"/>
  <c r="AU35" i="31"/>
  <c r="AT35" i="31"/>
  <c r="BA34" i="31"/>
  <c r="AZ34" i="31"/>
  <c r="AY34" i="31"/>
  <c r="AX34" i="31"/>
  <c r="AW34" i="31"/>
  <c r="AV34" i="31"/>
  <c r="AU34" i="31"/>
  <c r="AT34" i="31"/>
  <c r="BA33" i="31"/>
  <c r="AZ33" i="31"/>
  <c r="AY33" i="31"/>
  <c r="AX33" i="31"/>
  <c r="AW33" i="31"/>
  <c r="AV33" i="31"/>
  <c r="AU33" i="31"/>
  <c r="AT33" i="31"/>
  <c r="BA32" i="31"/>
  <c r="AZ32" i="31"/>
  <c r="AY32" i="31"/>
  <c r="AX32" i="31"/>
  <c r="AW32" i="31"/>
  <c r="AV32" i="31"/>
  <c r="AU32" i="31"/>
  <c r="AT32" i="31"/>
  <c r="BA31" i="31"/>
  <c r="AZ31" i="31"/>
  <c r="AY31" i="31"/>
  <c r="AX31" i="31"/>
  <c r="AW31" i="31"/>
  <c r="AV31" i="31"/>
  <c r="AU31" i="31"/>
  <c r="AT31" i="31"/>
  <c r="BA30" i="31"/>
  <c r="AZ30" i="31"/>
  <c r="AY30" i="31"/>
  <c r="AX30" i="31"/>
  <c r="AW30" i="31"/>
  <c r="AV30" i="31"/>
  <c r="AU30" i="31"/>
  <c r="AT30" i="31"/>
  <c r="BA29" i="31"/>
  <c r="AZ29" i="31"/>
  <c r="AY29" i="31"/>
  <c r="AX29" i="31"/>
  <c r="AW29" i="31"/>
  <c r="AV29" i="31"/>
  <c r="AU29" i="31"/>
  <c r="AT29" i="31"/>
  <c r="BA28" i="31"/>
  <c r="AZ28" i="31"/>
  <c r="AY28" i="31"/>
  <c r="AX28" i="31"/>
  <c r="AW28" i="31"/>
  <c r="AV28" i="31"/>
  <c r="AU28" i="31"/>
  <c r="AT28" i="31"/>
  <c r="BA27" i="31"/>
  <c r="AZ27" i="31"/>
  <c r="AY27" i="31"/>
  <c r="AX27" i="31"/>
  <c r="AW27" i="31"/>
  <c r="AV27" i="31"/>
  <c r="AU27" i="31"/>
  <c r="AT27" i="31"/>
  <c r="BA26" i="31"/>
  <c r="AZ26" i="31"/>
  <c r="AY26" i="31"/>
  <c r="AX26" i="31"/>
  <c r="AW26" i="31"/>
  <c r="AV26" i="31"/>
  <c r="AU26" i="31"/>
  <c r="AT26" i="31"/>
  <c r="BA25" i="31"/>
  <c r="AZ25" i="31"/>
  <c r="AY25" i="31"/>
  <c r="AX25" i="31"/>
  <c r="AW25" i="31"/>
  <c r="AV25" i="31"/>
  <c r="AU25" i="31"/>
  <c r="AT25" i="31"/>
  <c r="BA24" i="31"/>
  <c r="AZ24" i="31"/>
  <c r="AY24" i="31"/>
  <c r="AX24" i="31"/>
  <c r="AW24" i="31"/>
  <c r="AV24" i="31"/>
  <c r="AU24" i="31"/>
  <c r="AT24" i="31"/>
  <c r="DY23" i="31"/>
  <c r="DY24" i="31" s="1"/>
  <c r="DY25" i="31" s="1"/>
  <c r="DY26" i="31" s="1"/>
  <c r="BA23" i="31"/>
  <c r="AZ23" i="31"/>
  <c r="AY23" i="31"/>
  <c r="AX23" i="31"/>
  <c r="AW23" i="31"/>
  <c r="AV23" i="31"/>
  <c r="AU23" i="31"/>
  <c r="AT23" i="31"/>
  <c r="BA22" i="31"/>
  <c r="AZ22" i="31"/>
  <c r="AY22" i="31"/>
  <c r="AX22" i="31"/>
  <c r="AW22" i="31"/>
  <c r="AV22" i="31"/>
  <c r="AU22" i="31"/>
  <c r="AT22" i="31"/>
  <c r="BA21" i="31"/>
  <c r="AZ21" i="31"/>
  <c r="AY21" i="31"/>
  <c r="AX21" i="31"/>
  <c r="AW21" i="31"/>
  <c r="AV21" i="31"/>
  <c r="AU21" i="31"/>
  <c r="AT21" i="31"/>
  <c r="BA20" i="31"/>
  <c r="AZ20" i="31"/>
  <c r="AY20" i="31"/>
  <c r="AX20" i="31"/>
  <c r="AW20" i="31"/>
  <c r="AV20" i="31"/>
  <c r="AU20" i="31"/>
  <c r="AT20" i="31"/>
  <c r="BA19" i="31"/>
  <c r="AZ19" i="31"/>
  <c r="AY19" i="31"/>
  <c r="AX19" i="31"/>
  <c r="AW19" i="31"/>
  <c r="AV19" i="31"/>
  <c r="AU19" i="31"/>
  <c r="AT19" i="31"/>
  <c r="BA18" i="31"/>
  <c r="AZ18" i="31"/>
  <c r="AY18" i="31"/>
  <c r="AX18" i="31"/>
  <c r="AW18" i="31"/>
  <c r="AV18" i="31"/>
  <c r="AU18" i="31"/>
  <c r="AT18" i="31"/>
  <c r="BA17" i="31"/>
  <c r="AZ17" i="31"/>
  <c r="AY17" i="31"/>
  <c r="AX17" i="31"/>
  <c r="AW17" i="31"/>
  <c r="AV17" i="31"/>
  <c r="AU17" i="31"/>
  <c r="AT17" i="31"/>
  <c r="BA16" i="31"/>
  <c r="AZ16" i="31"/>
  <c r="AY16" i="31"/>
  <c r="AX16" i="31"/>
  <c r="AW16" i="31"/>
  <c r="AV16" i="31"/>
  <c r="AU16" i="31"/>
  <c r="AT16" i="31"/>
  <c r="BA15" i="31"/>
  <c r="AZ15" i="31"/>
  <c r="AY15" i="31"/>
  <c r="AX15" i="31"/>
  <c r="AW15" i="31"/>
  <c r="AV15" i="31"/>
  <c r="AU15" i="31"/>
  <c r="AT15" i="31"/>
  <c r="BA14" i="31"/>
  <c r="AZ14" i="31"/>
  <c r="AY14" i="31"/>
  <c r="AX14" i="31"/>
  <c r="AW14" i="31"/>
  <c r="AV14" i="31"/>
  <c r="AU14" i="31"/>
  <c r="AT14" i="31"/>
  <c r="BA13" i="31"/>
  <c r="AZ13" i="31"/>
  <c r="AY13" i="31"/>
  <c r="AX13" i="31"/>
  <c r="AW13" i="31"/>
  <c r="AV13" i="31"/>
  <c r="AU13" i="31"/>
  <c r="AT13" i="31"/>
  <c r="BA12" i="31"/>
  <c r="AZ12" i="31"/>
  <c r="AY12" i="31"/>
  <c r="AX12" i="31"/>
  <c r="AW12" i="31"/>
  <c r="AV12" i="31"/>
  <c r="AU12" i="31"/>
  <c r="AT12" i="31"/>
  <c r="DY11" i="31"/>
  <c r="DY12" i="31" s="1"/>
  <c r="DY13" i="31" s="1"/>
  <c r="DY14" i="31" s="1"/>
  <c r="BA11" i="31"/>
  <c r="AZ11" i="31"/>
  <c r="AY11" i="31"/>
  <c r="AX11" i="31"/>
  <c r="AW11" i="31"/>
  <c r="AV11" i="31"/>
  <c r="AU11" i="31"/>
  <c r="AT11" i="31"/>
  <c r="BA10" i="31"/>
  <c r="AZ10" i="31"/>
  <c r="AY10" i="31"/>
  <c r="AX10" i="31"/>
  <c r="AW10" i="31"/>
  <c r="AV10" i="31"/>
  <c r="AU10" i="31"/>
  <c r="AT10" i="31"/>
  <c r="BA9" i="31"/>
  <c r="AZ9" i="31"/>
  <c r="AY9" i="31"/>
  <c r="AX9" i="31"/>
  <c r="AW9" i="31"/>
  <c r="AV9" i="31"/>
  <c r="AU9" i="31"/>
  <c r="AT9" i="31"/>
  <c r="BA8" i="31"/>
  <c r="AZ8" i="31"/>
  <c r="AY8" i="31"/>
  <c r="AX8" i="31"/>
  <c r="AW8" i="31"/>
  <c r="AV8" i="31"/>
  <c r="AU8" i="31"/>
  <c r="AT8" i="31"/>
  <c r="BA7" i="31"/>
  <c r="AZ7" i="31"/>
  <c r="AY7" i="31"/>
  <c r="AX7" i="31"/>
  <c r="AW7" i="31"/>
  <c r="AV7" i="31"/>
  <c r="AU7" i="31"/>
  <c r="AT7" i="31"/>
  <c r="BA6" i="31"/>
  <c r="AZ6" i="31"/>
  <c r="AY6" i="31"/>
  <c r="AX6" i="31"/>
  <c r="AW6" i="31"/>
  <c r="AV6" i="31"/>
  <c r="AU6" i="31"/>
  <c r="AT6" i="31"/>
  <c r="EJ5" i="31"/>
  <c r="BA5" i="31"/>
  <c r="AZ5" i="31"/>
  <c r="AY5" i="31"/>
  <c r="AX5" i="31"/>
  <c r="AW5" i="31"/>
  <c r="AV5" i="31"/>
  <c r="AU5" i="31"/>
  <c r="AT5" i="31"/>
  <c r="EJ4" i="31"/>
  <c r="B6" i="31" s="1"/>
  <c r="EI4" i="31"/>
  <c r="EH4" i="31"/>
  <c r="C21" i="31" s="1"/>
  <c r="EG4" i="31"/>
  <c r="A18" i="31" s="1"/>
  <c r="BA4" i="31"/>
  <c r="AY4" i="31"/>
  <c r="AX4" i="31"/>
  <c r="AW4" i="31"/>
  <c r="AV4" i="31"/>
  <c r="AU4" i="31"/>
  <c r="AT4" i="31"/>
  <c r="BQ3" i="31"/>
  <c r="BP3" i="31"/>
  <c r="BO3" i="31"/>
  <c r="BN3" i="31"/>
  <c r="BM3" i="31"/>
  <c r="BL3" i="31"/>
  <c r="BK3" i="31"/>
  <c r="BJ3" i="31"/>
  <c r="U3" i="31"/>
  <c r="T3" i="31"/>
  <c r="S3" i="31"/>
  <c r="R3" i="31"/>
  <c r="Q3" i="31"/>
  <c r="P3" i="31"/>
  <c r="O3" i="31"/>
  <c r="A4" i="31" l="1"/>
  <c r="A9" i="31"/>
  <c r="A12" i="31"/>
  <c r="EP13" i="31"/>
  <c r="EP14" i="31"/>
  <c r="EG5" i="31"/>
  <c r="D6" i="31"/>
  <c r="EP7" i="31"/>
  <c r="EQ7" i="31" s="1"/>
  <c r="D9" i="31"/>
  <c r="EP11" i="31"/>
  <c r="C14" i="31"/>
  <c r="C16" i="31"/>
  <c r="A19" i="31"/>
  <c r="A26" i="31"/>
  <c r="D129" i="31"/>
  <c r="D134" i="31"/>
  <c r="D126" i="31"/>
  <c r="D131" i="31"/>
  <c r="D123" i="31"/>
  <c r="D133" i="31"/>
  <c r="D135" i="31"/>
  <c r="D127" i="31"/>
  <c r="D120" i="31"/>
  <c r="D124" i="31"/>
  <c r="D117" i="31"/>
  <c r="D119" i="31"/>
  <c r="D116" i="31"/>
  <c r="D125" i="31"/>
  <c r="D132" i="31"/>
  <c r="D130" i="31"/>
  <c r="D128" i="31"/>
  <c r="D112" i="31"/>
  <c r="D122" i="31"/>
  <c r="D107" i="31"/>
  <c r="D113" i="31"/>
  <c r="D106" i="31"/>
  <c r="D100" i="31"/>
  <c r="D115" i="31"/>
  <c r="D103" i="31"/>
  <c r="D121" i="31"/>
  <c r="D110" i="31"/>
  <c r="D102" i="31"/>
  <c r="D108" i="31"/>
  <c r="D101" i="31"/>
  <c r="D105" i="31"/>
  <c r="D95" i="31"/>
  <c r="D118" i="31"/>
  <c r="D114" i="31"/>
  <c r="D96" i="31"/>
  <c r="D93" i="31"/>
  <c r="D90" i="31"/>
  <c r="D99" i="31"/>
  <c r="D98" i="31"/>
  <c r="D97" i="31"/>
  <c r="D109" i="31"/>
  <c r="D111" i="31"/>
  <c r="D104" i="31"/>
  <c r="D91" i="31"/>
  <c r="D81" i="31"/>
  <c r="D89" i="31"/>
  <c r="D84" i="31"/>
  <c r="D76" i="31"/>
  <c r="D83" i="31"/>
  <c r="D79" i="31"/>
  <c r="D88" i="31"/>
  <c r="D87" i="31"/>
  <c r="D80" i="31"/>
  <c r="D60" i="31"/>
  <c r="D94" i="31"/>
  <c r="D92" i="31"/>
  <c r="D78" i="31"/>
  <c r="D70" i="31"/>
  <c r="D68" i="31"/>
  <c r="D77" i="31"/>
  <c r="D85" i="31"/>
  <c r="D73" i="31"/>
  <c r="D66" i="31"/>
  <c r="D86" i="31"/>
  <c r="D75" i="31"/>
  <c r="D74" i="31"/>
  <c r="D47" i="31"/>
  <c r="D71" i="31"/>
  <c r="D61" i="31"/>
  <c r="D52" i="31"/>
  <c r="D50" i="31"/>
  <c r="D43" i="31"/>
  <c r="D82" i="31"/>
  <c r="D55" i="31"/>
  <c r="D72" i="31"/>
  <c r="D59" i="31"/>
  <c r="D48" i="31"/>
  <c r="D65" i="31"/>
  <c r="D63" i="31"/>
  <c r="D58" i="31"/>
  <c r="D53" i="31"/>
  <c r="D51" i="31"/>
  <c r="D46" i="31"/>
  <c r="D44" i="31"/>
  <c r="D67" i="31"/>
  <c r="D57" i="31"/>
  <c r="D54" i="31"/>
  <c r="D64" i="31"/>
  <c r="D45" i="31"/>
  <c r="D69" i="31"/>
  <c r="D37" i="31"/>
  <c r="D42" i="31"/>
  <c r="D33" i="31"/>
  <c r="D27" i="31"/>
  <c r="D26" i="31"/>
  <c r="D25" i="31"/>
  <c r="D56" i="31"/>
  <c r="D41" i="31"/>
  <c r="D36" i="31"/>
  <c r="D62" i="31"/>
  <c r="D38" i="31"/>
  <c r="D29" i="31"/>
  <c r="D49" i="31"/>
  <c r="D39" i="31"/>
  <c r="D32" i="31"/>
  <c r="D21" i="31"/>
  <c r="D20" i="31"/>
  <c r="D19" i="31"/>
  <c r="D18" i="31"/>
  <c r="D17" i="31"/>
  <c r="D16" i="31"/>
  <c r="D31" i="31"/>
  <c r="D28" i="31"/>
  <c r="D22" i="31"/>
  <c r="D35" i="31"/>
  <c r="D10" i="31"/>
  <c r="EH5" i="31"/>
  <c r="C19" i="31"/>
  <c r="B135" i="31"/>
  <c r="B127" i="31"/>
  <c r="B132" i="31"/>
  <c r="B124" i="31"/>
  <c r="B129" i="31"/>
  <c r="B121" i="31"/>
  <c r="B131" i="31"/>
  <c r="B133" i="31"/>
  <c r="B130" i="31"/>
  <c r="B128" i="31"/>
  <c r="B122" i="31"/>
  <c r="B115" i="31"/>
  <c r="B120" i="31"/>
  <c r="B117" i="31"/>
  <c r="B123" i="31"/>
  <c r="B114" i="31"/>
  <c r="B126" i="31"/>
  <c r="B134" i="31"/>
  <c r="B125" i="31"/>
  <c r="B118" i="31"/>
  <c r="B112" i="31"/>
  <c r="B105" i="31"/>
  <c r="B119" i="31"/>
  <c r="B109" i="31"/>
  <c r="B113" i="31"/>
  <c r="B106" i="31"/>
  <c r="B116" i="31"/>
  <c r="B104" i="31"/>
  <c r="B111" i="31"/>
  <c r="B97" i="31"/>
  <c r="B107" i="31"/>
  <c r="B102" i="31"/>
  <c r="B100" i="31"/>
  <c r="B98" i="31"/>
  <c r="B92" i="31"/>
  <c r="B94" i="31"/>
  <c r="B93" i="31"/>
  <c r="B96" i="31"/>
  <c r="B95" i="31"/>
  <c r="B103" i="31"/>
  <c r="B101" i="31"/>
  <c r="B91" i="31"/>
  <c r="B108" i="31"/>
  <c r="B84" i="31"/>
  <c r="B99" i="31"/>
  <c r="B90" i="31"/>
  <c r="B83" i="31"/>
  <c r="B85" i="31"/>
  <c r="B78" i="31"/>
  <c r="B77" i="31"/>
  <c r="B75" i="31"/>
  <c r="B86" i="31"/>
  <c r="B71" i="31"/>
  <c r="B64" i="31"/>
  <c r="B62" i="31"/>
  <c r="B82" i="31"/>
  <c r="B79" i="31"/>
  <c r="B60" i="31"/>
  <c r="B88" i="31"/>
  <c r="B87" i="31"/>
  <c r="B81" i="31"/>
  <c r="B72" i="31"/>
  <c r="B65" i="31"/>
  <c r="B63" i="31"/>
  <c r="B70" i="31"/>
  <c r="B68" i="31"/>
  <c r="B89" i="31"/>
  <c r="B76" i="31"/>
  <c r="B69" i="31"/>
  <c r="B110" i="31"/>
  <c r="B74" i="31"/>
  <c r="B67" i="31"/>
  <c r="B49" i="31"/>
  <c r="B57" i="31"/>
  <c r="B54" i="31"/>
  <c r="B45" i="31"/>
  <c r="B66" i="31"/>
  <c r="B61" i="31"/>
  <c r="B47" i="31"/>
  <c r="B52" i="31"/>
  <c r="B50" i="31"/>
  <c r="B55" i="31"/>
  <c r="B73" i="31"/>
  <c r="B56" i="31"/>
  <c r="B80" i="31"/>
  <c r="B44" i="31"/>
  <c r="B39" i="31"/>
  <c r="B34" i="31"/>
  <c r="B32" i="31"/>
  <c r="B43" i="31"/>
  <c r="B53" i="31"/>
  <c r="B51" i="31"/>
  <c r="B48" i="31"/>
  <c r="B46" i="31"/>
  <c r="B42" i="31"/>
  <c r="B59" i="31"/>
  <c r="B58" i="31"/>
  <c r="B40" i="31"/>
  <c r="B38" i="31"/>
  <c r="B31" i="31"/>
  <c r="B30" i="31"/>
  <c r="B29" i="31"/>
  <c r="B28" i="31"/>
  <c r="B25" i="31"/>
  <c r="B24" i="31"/>
  <c r="B33" i="31"/>
  <c r="B27" i="31"/>
  <c r="B15" i="31"/>
  <c r="B14" i="31"/>
  <c r="B13" i="31"/>
  <c r="B12" i="31"/>
  <c r="B11" i="31"/>
  <c r="B41" i="31"/>
  <c r="B37" i="31"/>
  <c r="B21" i="31"/>
  <c r="B20" i="31"/>
  <c r="B19" i="31"/>
  <c r="B18" i="31"/>
  <c r="B17" i="31"/>
  <c r="B16" i="31"/>
  <c r="B26" i="31"/>
  <c r="B35" i="31"/>
  <c r="B9" i="31"/>
  <c r="A7" i="31"/>
  <c r="A8" i="31"/>
  <c r="C12" i="31"/>
  <c r="A15" i="31"/>
  <c r="A17" i="31"/>
  <c r="EP21" i="31"/>
  <c r="A28" i="31"/>
  <c r="C135" i="31"/>
  <c r="C132" i="31"/>
  <c r="C124" i="31"/>
  <c r="C129" i="31"/>
  <c r="C121" i="31"/>
  <c r="C134" i="31"/>
  <c r="C126" i="31"/>
  <c r="C128" i="31"/>
  <c r="C130" i="31"/>
  <c r="C127" i="31"/>
  <c r="C120" i="31"/>
  <c r="C112" i="31"/>
  <c r="C123" i="31"/>
  <c r="C114" i="31"/>
  <c r="C119" i="31"/>
  <c r="C115" i="31"/>
  <c r="C110" i="31"/>
  <c r="C125" i="31"/>
  <c r="C117" i="31"/>
  <c r="C109" i="31"/>
  <c r="C113" i="31"/>
  <c r="C106" i="31"/>
  <c r="C100" i="31"/>
  <c r="C133" i="31"/>
  <c r="C103" i="31"/>
  <c r="C131" i="31"/>
  <c r="C118" i="31"/>
  <c r="C111" i="31"/>
  <c r="C122" i="31"/>
  <c r="C116" i="31"/>
  <c r="C108" i="31"/>
  <c r="C101" i="31"/>
  <c r="C93" i="31"/>
  <c r="C104" i="31"/>
  <c r="C94" i="31"/>
  <c r="C105" i="31"/>
  <c r="C96" i="31"/>
  <c r="C95" i="31"/>
  <c r="C90" i="31"/>
  <c r="C99" i="31"/>
  <c r="C98" i="31"/>
  <c r="C97" i="31"/>
  <c r="C107" i="31"/>
  <c r="C102" i="31"/>
  <c r="C91" i="31"/>
  <c r="C92" i="31"/>
  <c r="C87" i="31"/>
  <c r="C82" i="31"/>
  <c r="C85" i="31"/>
  <c r="C88" i="31"/>
  <c r="C86" i="31"/>
  <c r="C84" i="31"/>
  <c r="C76" i="31"/>
  <c r="C89" i="31"/>
  <c r="C81" i="31"/>
  <c r="C80" i="31"/>
  <c r="C75" i="31"/>
  <c r="C74" i="31"/>
  <c r="C67" i="31"/>
  <c r="C72" i="31"/>
  <c r="C65" i="31"/>
  <c r="C63" i="31"/>
  <c r="C58" i="31"/>
  <c r="C56" i="31"/>
  <c r="C78" i="31"/>
  <c r="C70" i="31"/>
  <c r="C68" i="31"/>
  <c r="C77" i="31"/>
  <c r="C61" i="31"/>
  <c r="C83" i="31"/>
  <c r="C73" i="31"/>
  <c r="C71" i="31"/>
  <c r="C57" i="31"/>
  <c r="C54" i="31"/>
  <c r="C66" i="31"/>
  <c r="C47" i="31"/>
  <c r="C52" i="31"/>
  <c r="C50" i="31"/>
  <c r="C43" i="31"/>
  <c r="C60" i="31"/>
  <c r="C55" i="31"/>
  <c r="C59" i="31"/>
  <c r="C48" i="31"/>
  <c r="C41" i="31"/>
  <c r="C69" i="31"/>
  <c r="C64" i="31"/>
  <c r="C62" i="31"/>
  <c r="C49" i="31"/>
  <c r="C45" i="31"/>
  <c r="C44" i="31"/>
  <c r="C39" i="31"/>
  <c r="C79" i="31"/>
  <c r="C53" i="31"/>
  <c r="C51" i="31"/>
  <c r="C46" i="31"/>
  <c r="C37" i="31"/>
  <c r="C42" i="31"/>
  <c r="C38" i="31"/>
  <c r="C33" i="31"/>
  <c r="C29" i="31"/>
  <c r="C23" i="31"/>
  <c r="C32" i="31"/>
  <c r="C31" i="31"/>
  <c r="C26" i="31"/>
  <c r="C36" i="31"/>
  <c r="C28" i="31"/>
  <c r="C22" i="31"/>
  <c r="C40" i="31"/>
  <c r="C34" i="31"/>
  <c r="C30" i="31"/>
  <c r="C25" i="31"/>
  <c r="C24" i="31"/>
  <c r="D40" i="31"/>
  <c r="EI5" i="31"/>
  <c r="B4" i="31"/>
  <c r="A5" i="31"/>
  <c r="D12" i="31"/>
  <c r="C17" i="31"/>
  <c r="A20" i="31"/>
  <c r="B22" i="31"/>
  <c r="B23" i="31"/>
  <c r="A25" i="31"/>
  <c r="D30" i="31"/>
  <c r="D34" i="31"/>
  <c r="EP12" i="31"/>
  <c r="C15" i="31"/>
  <c r="C4" i="31"/>
  <c r="B5" i="31"/>
  <c r="C7" i="31"/>
  <c r="C8" i="31"/>
  <c r="C10" i="31"/>
  <c r="EP10" i="31"/>
  <c r="A13" i="31"/>
  <c r="D15" i="31"/>
  <c r="C20" i="31"/>
  <c r="D23" i="31"/>
  <c r="A24" i="31"/>
  <c r="B36" i="31"/>
  <c r="B7" i="31"/>
  <c r="B8" i="31"/>
  <c r="B10" i="31"/>
  <c r="D4" i="31"/>
  <c r="C5" i="31"/>
  <c r="A6" i="31"/>
  <c r="D7" i="31"/>
  <c r="D8" i="31"/>
  <c r="A11" i="31"/>
  <c r="C13" i="31"/>
  <c r="D24" i="31"/>
  <c r="C27" i="31"/>
  <c r="D5" i="31"/>
  <c r="C18" i="31"/>
  <c r="D14" i="31"/>
  <c r="C11" i="31"/>
  <c r="D13" i="31"/>
  <c r="A130" i="31"/>
  <c r="A135" i="31"/>
  <c r="A127" i="31"/>
  <c r="A132" i="31"/>
  <c r="A124" i="31"/>
  <c r="A134" i="31"/>
  <c r="A128" i="31"/>
  <c r="A133" i="31"/>
  <c r="A131" i="31"/>
  <c r="A129" i="31"/>
  <c r="A125" i="31"/>
  <c r="A121" i="31"/>
  <c r="A122" i="31"/>
  <c r="A118" i="31"/>
  <c r="A120" i="31"/>
  <c r="A112" i="31"/>
  <c r="A117" i="31"/>
  <c r="A123" i="31"/>
  <c r="E123" i="31" s="1"/>
  <c r="A126" i="31"/>
  <c r="A115" i="31"/>
  <c r="A108" i="31"/>
  <c r="A105" i="31"/>
  <c r="A101" i="31"/>
  <c r="A119" i="31"/>
  <c r="A109" i="31"/>
  <c r="A114" i="31"/>
  <c r="A107" i="31"/>
  <c r="A102" i="31"/>
  <c r="A116" i="31"/>
  <c r="A111" i="31"/>
  <c r="A110" i="31"/>
  <c r="A95" i="31"/>
  <c r="A89" i="31"/>
  <c r="A100" i="31"/>
  <c r="A92" i="31"/>
  <c r="A94" i="31"/>
  <c r="A93" i="31"/>
  <c r="A99" i="31"/>
  <c r="A113" i="31"/>
  <c r="A106" i="31"/>
  <c r="A103" i="31"/>
  <c r="A96" i="31"/>
  <c r="A87" i="31"/>
  <c r="A82" i="31"/>
  <c r="A104" i="31"/>
  <c r="A97" i="31"/>
  <c r="A81" i="31"/>
  <c r="A91" i="31"/>
  <c r="A86" i="31"/>
  <c r="A98" i="31"/>
  <c r="A90" i="31"/>
  <c r="A85" i="31"/>
  <c r="A78" i="31"/>
  <c r="A69" i="31"/>
  <c r="A59" i="31"/>
  <c r="A80" i="31"/>
  <c r="A74" i="31"/>
  <c r="A67" i="31"/>
  <c r="A79" i="31"/>
  <c r="A88" i="31"/>
  <c r="A72" i="31"/>
  <c r="A65" i="31"/>
  <c r="A63" i="31"/>
  <c r="A58" i="31"/>
  <c r="A77" i="31"/>
  <c r="A73" i="31"/>
  <c r="A64" i="31"/>
  <c r="A62" i="31"/>
  <c r="A56" i="31"/>
  <c r="A49" i="31"/>
  <c r="A42" i="31"/>
  <c r="A71" i="31"/>
  <c r="A57" i="31"/>
  <c r="A54" i="31"/>
  <c r="A45" i="31"/>
  <c r="A68" i="31"/>
  <c r="A66" i="31"/>
  <c r="A61" i="31"/>
  <c r="A47" i="31"/>
  <c r="A60" i="31"/>
  <c r="A52" i="31"/>
  <c r="A50" i="31"/>
  <c r="A43" i="31"/>
  <c r="A83" i="31"/>
  <c r="A84" i="31"/>
  <c r="A76" i="31"/>
  <c r="A70" i="31"/>
  <c r="A53" i="31"/>
  <c r="A51" i="31"/>
  <c r="A40" i="31"/>
  <c r="A55" i="31"/>
  <c r="A36" i="31"/>
  <c r="EP30" i="31"/>
  <c r="EP29" i="31"/>
  <c r="EP28" i="31"/>
  <c r="EP27" i="31"/>
  <c r="A44" i="31"/>
  <c r="A39" i="31"/>
  <c r="A34" i="31"/>
  <c r="A32" i="31"/>
  <c r="A48" i="31"/>
  <c r="A46" i="31"/>
  <c r="A35" i="31"/>
  <c r="A30" i="31"/>
  <c r="A75" i="31"/>
  <c r="A38" i="31"/>
  <c r="EP24" i="31"/>
  <c r="EP23" i="31"/>
  <c r="A10" i="31"/>
  <c r="EP8" i="31"/>
  <c r="A33" i="31"/>
  <c r="A29" i="31"/>
  <c r="A27" i="31"/>
  <c r="EP26" i="31"/>
  <c r="A23" i="31"/>
  <c r="EP9" i="31"/>
  <c r="A41" i="31"/>
  <c r="A37" i="31"/>
  <c r="A31" i="31"/>
  <c r="EP22" i="31"/>
  <c r="A21" i="31"/>
  <c r="EP25" i="31"/>
  <c r="A22" i="31"/>
  <c r="EP20" i="31"/>
  <c r="EP19" i="31"/>
  <c r="EP18" i="31"/>
  <c r="EP17" i="31"/>
  <c r="EP16" i="31"/>
  <c r="EP15" i="31"/>
  <c r="C6" i="31"/>
  <c r="C9" i="31"/>
  <c r="D11" i="31"/>
  <c r="A14" i="31"/>
  <c r="A16" i="31"/>
  <c r="C35" i="31"/>
  <c r="E34" i="31" l="1"/>
  <c r="E12" i="31"/>
  <c r="BN12" i="31" s="1"/>
  <c r="E30" i="31"/>
  <c r="BK30" i="31" s="1"/>
  <c r="E29" i="31"/>
  <c r="DP29" i="31" s="1"/>
  <c r="E71" i="31"/>
  <c r="BN71" i="31" s="1"/>
  <c r="E80" i="31"/>
  <c r="DT80" i="31" s="1"/>
  <c r="E65" i="31"/>
  <c r="DS65" i="31" s="1"/>
  <c r="E112" i="31"/>
  <c r="DT112" i="31" s="1"/>
  <c r="E39" i="31"/>
  <c r="CF39" i="31" s="1"/>
  <c r="E66" i="31"/>
  <c r="DQ66" i="31" s="1"/>
  <c r="E60" i="31"/>
  <c r="BN60" i="31" s="1"/>
  <c r="E91" i="31"/>
  <c r="BJ91" i="31" s="1"/>
  <c r="E106" i="31"/>
  <c r="DP106" i="31" s="1"/>
  <c r="E14" i="31"/>
  <c r="DQ14" i="31" s="1"/>
  <c r="E48" i="31"/>
  <c r="BZ48" i="31" s="1"/>
  <c r="E95" i="31"/>
  <c r="BZ95" i="31" s="1"/>
  <c r="E119" i="31"/>
  <c r="BJ119" i="31" s="1"/>
  <c r="E83" i="31"/>
  <c r="BN83" i="31" s="1"/>
  <c r="E62" i="31"/>
  <c r="DQ62" i="31" s="1"/>
  <c r="EQ14" i="31"/>
  <c r="E10" i="31"/>
  <c r="CA10" i="31" s="1"/>
  <c r="E9" i="31"/>
  <c r="CA9" i="31" s="1"/>
  <c r="E107" i="31"/>
  <c r="BJ107" i="31" s="1"/>
  <c r="EQ8" i="31"/>
  <c r="E116" i="31"/>
  <c r="CA116" i="31" s="1"/>
  <c r="E108" i="31"/>
  <c r="BM108" i="31" s="1"/>
  <c r="E122" i="31"/>
  <c r="CA122" i="31" s="1"/>
  <c r="E21" i="31"/>
  <c r="BP21" i="31" s="1"/>
  <c r="E27" i="31"/>
  <c r="BL27" i="31" s="1"/>
  <c r="E52" i="31"/>
  <c r="BQ52" i="31" s="1"/>
  <c r="E103" i="31"/>
  <c r="DQ103" i="31" s="1"/>
  <c r="E109" i="31"/>
  <c r="CG109" i="31" s="1"/>
  <c r="E53" i="31"/>
  <c r="CB53" i="31" s="1"/>
  <c r="E58" i="31"/>
  <c r="BQ58" i="31" s="1"/>
  <c r="E133" i="31"/>
  <c r="BL133" i="31" s="1"/>
  <c r="EQ9" i="31"/>
  <c r="E16" i="31"/>
  <c r="DP16" i="31" s="1"/>
  <c r="E85" i="31"/>
  <c r="DT85" i="31" s="1"/>
  <c r="E82" i="31"/>
  <c r="CS82" i="31" s="1"/>
  <c r="E102" i="31"/>
  <c r="CG102" i="31" s="1"/>
  <c r="E67" i="31"/>
  <c r="CC67" i="31" s="1"/>
  <c r="E76" i="31"/>
  <c r="CF76" i="31" s="1"/>
  <c r="E118" i="31"/>
  <c r="BM118" i="31" s="1"/>
  <c r="EQ16" i="31"/>
  <c r="E68" i="31"/>
  <c r="BP68" i="31" s="1"/>
  <c r="E55" i="31"/>
  <c r="CG55" i="31" s="1"/>
  <c r="E36" i="31"/>
  <c r="DQ36" i="31" s="1"/>
  <c r="E37" i="31"/>
  <c r="DS37" i="31" s="1"/>
  <c r="E46" i="31"/>
  <c r="DQ46" i="31" s="1"/>
  <c r="E61" i="31"/>
  <c r="BK61" i="31" s="1"/>
  <c r="E69" i="31"/>
  <c r="BK69" i="31" s="1"/>
  <c r="E99" i="31"/>
  <c r="BL99" i="31" s="1"/>
  <c r="E105" i="31"/>
  <c r="CD105" i="31" s="1"/>
  <c r="E134" i="31"/>
  <c r="CE134" i="31" s="1"/>
  <c r="E72" i="31"/>
  <c r="DS72" i="31" s="1"/>
  <c r="E18" i="31"/>
  <c r="BP18" i="31" s="1"/>
  <c r="E43" i="31"/>
  <c r="BM43" i="31" s="1"/>
  <c r="E40" i="31"/>
  <c r="BM40" i="31" s="1"/>
  <c r="E129" i="31"/>
  <c r="CF129" i="31" s="1"/>
  <c r="E57" i="31"/>
  <c r="DO57" i="31" s="1"/>
  <c r="E77" i="31"/>
  <c r="DO77" i="31" s="1"/>
  <c r="E84" i="31"/>
  <c r="BL84" i="31" s="1"/>
  <c r="E94" i="31"/>
  <c r="CB94" i="31" s="1"/>
  <c r="E115" i="31"/>
  <c r="DQ115" i="31" s="1"/>
  <c r="E121" i="31"/>
  <c r="BP121" i="31" s="1"/>
  <c r="E20" i="31"/>
  <c r="DS20" i="31" s="1"/>
  <c r="E124" i="31"/>
  <c r="CD124" i="31" s="1"/>
  <c r="E23" i="31"/>
  <c r="CB23" i="31" s="1"/>
  <c r="E45" i="31"/>
  <c r="CD45" i="31" s="1"/>
  <c r="E64" i="31"/>
  <c r="BL64" i="31" s="1"/>
  <c r="E90" i="31"/>
  <c r="BO90" i="31" s="1"/>
  <c r="E92" i="31"/>
  <c r="CC92" i="31" s="1"/>
  <c r="E19" i="31"/>
  <c r="BK19" i="31" s="1"/>
  <c r="E73" i="31"/>
  <c r="CG73" i="31" s="1"/>
  <c r="E96" i="31"/>
  <c r="CB96" i="31" s="1"/>
  <c r="E56" i="31"/>
  <c r="DO56" i="31" s="1"/>
  <c r="E51" i="31"/>
  <c r="DP51" i="31" s="1"/>
  <c r="E86" i="31"/>
  <c r="CB86" i="31" s="1"/>
  <c r="E89" i="31"/>
  <c r="BM89" i="31" s="1"/>
  <c r="E117" i="31"/>
  <c r="DS117" i="31" s="1"/>
  <c r="CD12" i="31"/>
  <c r="BL12" i="31"/>
  <c r="BK12" i="31"/>
  <c r="BJ12" i="31"/>
  <c r="CC12" i="31"/>
  <c r="BP12" i="31"/>
  <c r="CC80" i="31"/>
  <c r="BP80" i="31"/>
  <c r="BN80" i="31"/>
  <c r="EQ17" i="31"/>
  <c r="E31" i="31"/>
  <c r="E33" i="31"/>
  <c r="E35" i="31"/>
  <c r="EQ28" i="31"/>
  <c r="E70" i="31"/>
  <c r="E47" i="31"/>
  <c r="E42" i="31"/>
  <c r="E63" i="31"/>
  <c r="E59" i="31"/>
  <c r="E81" i="31"/>
  <c r="E113" i="31"/>
  <c r="E110" i="31"/>
  <c r="E101" i="31"/>
  <c r="E120" i="31"/>
  <c r="E128" i="31"/>
  <c r="EQ12" i="31"/>
  <c r="E25" i="31"/>
  <c r="E5" i="31"/>
  <c r="EQ22" i="31"/>
  <c r="EQ29" i="31"/>
  <c r="E49" i="31"/>
  <c r="BQ65" i="31"/>
  <c r="DP65" i="31"/>
  <c r="BK65" i="31"/>
  <c r="CB65" i="31"/>
  <c r="E97" i="31"/>
  <c r="E111" i="31"/>
  <c r="E28" i="31"/>
  <c r="DO30" i="31"/>
  <c r="BJ30" i="31"/>
  <c r="BP30" i="31"/>
  <c r="BM30" i="31"/>
  <c r="BL30" i="31"/>
  <c r="CC30" i="31"/>
  <c r="BK106" i="31"/>
  <c r="DR106" i="31"/>
  <c r="CB106" i="31"/>
  <c r="BM106" i="31"/>
  <c r="BN106" i="31"/>
  <c r="CD106" i="31"/>
  <c r="BZ106" i="31"/>
  <c r="E11" i="31"/>
  <c r="EQ18" i="31"/>
  <c r="EQ19" i="31"/>
  <c r="E41" i="31"/>
  <c r="BJ10" i="31"/>
  <c r="EQ30" i="31"/>
  <c r="E78" i="31"/>
  <c r="E104" i="31"/>
  <c r="E93" i="31"/>
  <c r="E8" i="31"/>
  <c r="DS71" i="31"/>
  <c r="CD71" i="31"/>
  <c r="CB71" i="31"/>
  <c r="BL71" i="31"/>
  <c r="CA71" i="31"/>
  <c r="BQ71" i="31"/>
  <c r="CE71" i="31"/>
  <c r="BO71" i="31"/>
  <c r="DR71" i="31"/>
  <c r="BP71" i="31"/>
  <c r="EQ20" i="31"/>
  <c r="E32" i="31"/>
  <c r="E88" i="31"/>
  <c r="E132" i="31"/>
  <c r="EQ13" i="31"/>
  <c r="E6" i="31"/>
  <c r="EQ21" i="31"/>
  <c r="E7" i="31"/>
  <c r="EK5" i="31"/>
  <c r="EQ24" i="31"/>
  <c r="E79" i="31"/>
  <c r="E87" i="31"/>
  <c r="E126" i="31"/>
  <c r="E125" i="31"/>
  <c r="E127" i="31"/>
  <c r="E24" i="31"/>
  <c r="E13" i="31"/>
  <c r="E17" i="31"/>
  <c r="EQ11" i="31"/>
  <c r="DO29" i="31"/>
  <c r="DQ29" i="31"/>
  <c r="BM29" i="31"/>
  <c r="E22" i="31"/>
  <c r="DS34" i="31"/>
  <c r="CD34" i="31"/>
  <c r="BN34" i="31"/>
  <c r="DR34" i="31"/>
  <c r="CC34" i="31"/>
  <c r="BM34" i="31"/>
  <c r="CG34" i="31"/>
  <c r="BQ34" i="31"/>
  <c r="DP34" i="31"/>
  <c r="BZ34" i="31"/>
  <c r="DO34" i="31"/>
  <c r="BP34" i="31"/>
  <c r="BO34" i="31"/>
  <c r="BL34" i="31"/>
  <c r="CF34" i="31"/>
  <c r="BK34" i="31"/>
  <c r="CE34" i="31"/>
  <c r="BJ34" i="31"/>
  <c r="DQ34" i="31"/>
  <c r="CA34" i="31"/>
  <c r="DT34" i="31"/>
  <c r="CB34" i="31"/>
  <c r="EQ25" i="31"/>
  <c r="E38" i="31"/>
  <c r="E50" i="31"/>
  <c r="E54" i="31"/>
  <c r="E98" i="31"/>
  <c r="E100" i="31"/>
  <c r="E114" i="31"/>
  <c r="DO123" i="31"/>
  <c r="BZ123" i="31"/>
  <c r="BJ123" i="31"/>
  <c r="CG123" i="31"/>
  <c r="BQ123" i="31"/>
  <c r="CF123" i="31"/>
  <c r="BP123" i="31"/>
  <c r="BM123" i="31"/>
  <c r="CE123" i="31"/>
  <c r="BL123" i="31"/>
  <c r="DT123" i="31"/>
  <c r="CD123" i="31"/>
  <c r="BK123" i="31"/>
  <c r="DS123" i="31"/>
  <c r="CC123" i="31"/>
  <c r="DR123" i="31"/>
  <c r="CB123" i="31"/>
  <c r="DQ123" i="31"/>
  <c r="CA123" i="31"/>
  <c r="BO123" i="31"/>
  <c r="DP123" i="31"/>
  <c r="BN123" i="31"/>
  <c r="E135" i="31"/>
  <c r="EQ10" i="31"/>
  <c r="E4" i="31"/>
  <c r="CF4" i="31" s="1"/>
  <c r="E26" i="31"/>
  <c r="EQ27" i="31"/>
  <c r="EQ23" i="31"/>
  <c r="EQ26" i="31"/>
  <c r="BN14" i="31"/>
  <c r="DP14" i="31"/>
  <c r="EQ15" i="31"/>
  <c r="BP27" i="31"/>
  <c r="BO27" i="31"/>
  <c r="BK27" i="31"/>
  <c r="E75" i="31"/>
  <c r="E44" i="31"/>
  <c r="CG52" i="31"/>
  <c r="DP52" i="31"/>
  <c r="E74" i="31"/>
  <c r="E131" i="31"/>
  <c r="E130" i="31"/>
  <c r="E15" i="31"/>
  <c r="CF112" i="31" l="1"/>
  <c r="BN112" i="31"/>
  <c r="BP65" i="31"/>
  <c r="BP112" i="31"/>
  <c r="BM65" i="31"/>
  <c r="BM112" i="31"/>
  <c r="CE65" i="31"/>
  <c r="BM12" i="31"/>
  <c r="DT65" i="31"/>
  <c r="BO12" i="31"/>
  <c r="DT30" i="31"/>
  <c r="CC55" i="31"/>
  <c r="CB30" i="31"/>
  <c r="BN30" i="31"/>
  <c r="CD65" i="31"/>
  <c r="DT12" i="31"/>
  <c r="DS12" i="31"/>
  <c r="DQ30" i="31"/>
  <c r="CE30" i="31"/>
  <c r="DS30" i="31"/>
  <c r="BZ65" i="31"/>
  <c r="BO65" i="31"/>
  <c r="CG30" i="31"/>
  <c r="CA30" i="31"/>
  <c r="BO30" i="31"/>
  <c r="DP30" i="31"/>
  <c r="DQ65" i="31"/>
  <c r="BQ12" i="31"/>
  <c r="DP112" i="31"/>
  <c r="BJ55" i="31"/>
  <c r="BL85" i="31"/>
  <c r="CE80" i="31"/>
  <c r="CE12" i="31"/>
  <c r="CG12" i="31"/>
  <c r="CE112" i="31"/>
  <c r="DT84" i="31"/>
  <c r="DO12" i="31"/>
  <c r="CF12" i="31"/>
  <c r="CB12" i="31"/>
  <c r="BL39" i="31"/>
  <c r="CA12" i="31"/>
  <c r="DP12" i="31"/>
  <c r="DQ12" i="31"/>
  <c r="DR12" i="31"/>
  <c r="BZ12" i="31"/>
  <c r="DP39" i="31"/>
  <c r="BK112" i="31"/>
  <c r="CC112" i="31"/>
  <c r="BZ52" i="31"/>
  <c r="CE14" i="31"/>
  <c r="BQ39" i="31"/>
  <c r="CD112" i="31"/>
  <c r="BO112" i="31"/>
  <c r="CE64" i="31"/>
  <c r="CF30" i="31"/>
  <c r="CD30" i="31"/>
  <c r="DO80" i="31"/>
  <c r="DR39" i="31"/>
  <c r="DS14" i="31"/>
  <c r="BN39" i="31"/>
  <c r="BZ112" i="31"/>
  <c r="BQ29" i="31"/>
  <c r="BZ30" i="31"/>
  <c r="CB80" i="31"/>
  <c r="DS39" i="31"/>
  <c r="CA112" i="31"/>
  <c r="CD29" i="31"/>
  <c r="DR30" i="31"/>
  <c r="BQ30" i="31"/>
  <c r="BJ80" i="31"/>
  <c r="CA39" i="31"/>
  <c r="BQ112" i="31"/>
  <c r="DR112" i="31"/>
  <c r="CB29" i="31"/>
  <c r="DR29" i="31"/>
  <c r="DS29" i="31"/>
  <c r="BJ112" i="31"/>
  <c r="CB112" i="31"/>
  <c r="BL29" i="31"/>
  <c r="BJ29" i="31"/>
  <c r="CG112" i="31"/>
  <c r="DQ112" i="31"/>
  <c r="CF29" i="31"/>
  <c r="BZ29" i="31"/>
  <c r="DO112" i="31"/>
  <c r="DS112" i="31"/>
  <c r="CG29" i="31"/>
  <c r="CC29" i="31"/>
  <c r="DT29" i="31"/>
  <c r="BK29" i="31"/>
  <c r="CG71" i="31"/>
  <c r="CC106" i="31"/>
  <c r="CF65" i="31"/>
  <c r="CC65" i="31"/>
  <c r="CG65" i="31"/>
  <c r="CF80" i="31"/>
  <c r="BK80" i="31"/>
  <c r="BO29" i="31"/>
  <c r="CE29" i="31"/>
  <c r="CA29" i="31"/>
  <c r="DO71" i="31"/>
  <c r="BP106" i="31"/>
  <c r="BJ65" i="31"/>
  <c r="DR65" i="31"/>
  <c r="DR80" i="31"/>
  <c r="CA80" i="31"/>
  <c r="BP29" i="31"/>
  <c r="BN29" i="31"/>
  <c r="CC71" i="31"/>
  <c r="BK71" i="31"/>
  <c r="CG106" i="31"/>
  <c r="DO65" i="31"/>
  <c r="BN65" i="31"/>
  <c r="CG80" i="31"/>
  <c r="BL80" i="31"/>
  <c r="CG39" i="31"/>
  <c r="CD39" i="31"/>
  <c r="CB122" i="31"/>
  <c r="BZ39" i="31"/>
  <c r="CB39" i="31"/>
  <c r="BO39" i="31"/>
  <c r="CE39" i="31"/>
  <c r="DQ39" i="31"/>
  <c r="BJ39" i="31"/>
  <c r="DO39" i="31"/>
  <c r="BM39" i="31"/>
  <c r="DT39" i="31"/>
  <c r="BJ129" i="31"/>
  <c r="BK39" i="31"/>
  <c r="CC39" i="31"/>
  <c r="BP39" i="31"/>
  <c r="CE96" i="31"/>
  <c r="BM122" i="31"/>
  <c r="DR96" i="31"/>
  <c r="CE60" i="31"/>
  <c r="CD60" i="31"/>
  <c r="BL129" i="31"/>
  <c r="EJ8" i="31"/>
  <c r="BN129" i="31"/>
  <c r="BP96" i="31"/>
  <c r="DS60" i="31"/>
  <c r="CD129" i="31"/>
  <c r="CF96" i="31"/>
  <c r="BZ62" i="31"/>
  <c r="DS129" i="31"/>
  <c r="DO62" i="31"/>
  <c r="BQ60" i="31"/>
  <c r="BZ118" i="31"/>
  <c r="BK129" i="31"/>
  <c r="CA129" i="31"/>
  <c r="DT129" i="31"/>
  <c r="CG129" i="31"/>
  <c r="BO96" i="31"/>
  <c r="DO60" i="31"/>
  <c r="DR129" i="31"/>
  <c r="DQ96" i="31"/>
  <c r="BJ60" i="31"/>
  <c r="BM133" i="31"/>
  <c r="CB124" i="31"/>
  <c r="BO106" i="31"/>
  <c r="CA124" i="31"/>
  <c r="CE106" i="31"/>
  <c r="DQ106" i="31"/>
  <c r="DR91" i="31"/>
  <c r="CG21" i="31"/>
  <c r="BM129" i="31"/>
  <c r="BZ129" i="31"/>
  <c r="BO129" i="31"/>
  <c r="CD96" i="31"/>
  <c r="BN96" i="31"/>
  <c r="BK96" i="31"/>
  <c r="BZ60" i="31"/>
  <c r="BK60" i="31"/>
  <c r="BP60" i="31"/>
  <c r="BK62" i="31"/>
  <c r="CE133" i="31"/>
  <c r="CE124" i="31"/>
  <c r="CE91" i="31"/>
  <c r="BL57" i="31"/>
  <c r="BO21" i="31"/>
  <c r="BQ129" i="31"/>
  <c r="DO129" i="31"/>
  <c r="CE129" i="31"/>
  <c r="BL96" i="31"/>
  <c r="CG96" i="31"/>
  <c r="CA96" i="31"/>
  <c r="DP60" i="31"/>
  <c r="CG60" i="31"/>
  <c r="CF60" i="31"/>
  <c r="DP62" i="31"/>
  <c r="CG133" i="31"/>
  <c r="BZ122" i="31"/>
  <c r="DO91" i="31"/>
  <c r="DO96" i="31"/>
  <c r="DS96" i="31"/>
  <c r="DP96" i="31"/>
  <c r="CA60" i="31"/>
  <c r="BL60" i="31"/>
  <c r="BM62" i="31"/>
  <c r="BN62" i="31"/>
  <c r="BN133" i="31"/>
  <c r="DT122" i="31"/>
  <c r="DP91" i="31"/>
  <c r="CF21" i="31"/>
  <c r="CC129" i="31"/>
  <c r="CB129" i="31"/>
  <c r="BP129" i="31"/>
  <c r="CC96" i="31"/>
  <c r="BQ96" i="31"/>
  <c r="DR60" i="31"/>
  <c r="CB60" i="31"/>
  <c r="DR62" i="31"/>
  <c r="CD62" i="31"/>
  <c r="CF133" i="31"/>
  <c r="BN122" i="31"/>
  <c r="CG91" i="31"/>
  <c r="DP129" i="31"/>
  <c r="DQ129" i="31"/>
  <c r="DT96" i="31"/>
  <c r="BZ96" i="31"/>
  <c r="BO60" i="31"/>
  <c r="CC60" i="31"/>
  <c r="DQ60" i="31"/>
  <c r="BO62" i="31"/>
  <c r="DS62" i="31"/>
  <c r="BZ133" i="31"/>
  <c r="BQ122" i="31"/>
  <c r="BJ96" i="31"/>
  <c r="BM96" i="31"/>
  <c r="BM60" i="31"/>
  <c r="DT60" i="31"/>
  <c r="BP62" i="31"/>
  <c r="CB133" i="31"/>
  <c r="CG124" i="31"/>
  <c r="DP122" i="31"/>
  <c r="DS66" i="31"/>
  <c r="DR21" i="31"/>
  <c r="CA94" i="31"/>
  <c r="BZ91" i="31"/>
  <c r="CF103" i="31"/>
  <c r="DR67" i="31"/>
  <c r="CB91" i="31"/>
  <c r="BP53" i="31"/>
  <c r="CD66" i="31"/>
  <c r="DQ91" i="31"/>
  <c r="BJ66" i="31"/>
  <c r="BN91" i="31"/>
  <c r="CD83" i="31"/>
  <c r="CA66" i="31"/>
  <c r="BQ66" i="31"/>
  <c r="DP21" i="31"/>
  <c r="DS55" i="31"/>
  <c r="DT71" i="31"/>
  <c r="DP71" i="31"/>
  <c r="CC66" i="31"/>
  <c r="CG66" i="31"/>
  <c r="DS106" i="31"/>
  <c r="BL106" i="31"/>
  <c r="BQ106" i="31"/>
  <c r="BQ91" i="31"/>
  <c r="BK91" i="31"/>
  <c r="BZ80" i="31"/>
  <c r="BQ80" i="31"/>
  <c r="DP80" i="31"/>
  <c r="BN66" i="31"/>
  <c r="CE66" i="31"/>
  <c r="BZ66" i="31"/>
  <c r="DT86" i="31"/>
  <c r="DO21" i="31"/>
  <c r="CF71" i="31"/>
  <c r="BJ71" i="31"/>
  <c r="DQ71" i="31"/>
  <c r="DS108" i="31"/>
  <c r="BM66" i="31"/>
  <c r="BK66" i="31"/>
  <c r="DO66" i="31"/>
  <c r="DT106" i="31"/>
  <c r="CF106" i="31"/>
  <c r="CA106" i="31"/>
  <c r="CD91" i="31"/>
  <c r="CD80" i="31"/>
  <c r="DS80" i="31"/>
  <c r="DQ80" i="31"/>
  <c r="DO58" i="31"/>
  <c r="CE20" i="31"/>
  <c r="BM71" i="31"/>
  <c r="BZ71" i="31"/>
  <c r="DQ108" i="31"/>
  <c r="DR66" i="31"/>
  <c r="DP66" i="31"/>
  <c r="BL66" i="31"/>
  <c r="DO46" i="31"/>
  <c r="BJ106" i="31"/>
  <c r="DO106" i="31"/>
  <c r="CC91" i="31"/>
  <c r="BO91" i="31"/>
  <c r="BM80" i="31"/>
  <c r="BO80" i="31"/>
  <c r="BN58" i="31"/>
  <c r="CC108" i="31"/>
  <c r="BO66" i="31"/>
  <c r="BP66" i="31"/>
  <c r="CB66" i="31"/>
  <c r="BZ73" i="31"/>
  <c r="CG58" i="31"/>
  <c r="CB83" i="31"/>
  <c r="DT66" i="31"/>
  <c r="CF66" i="31"/>
  <c r="BM64" i="31"/>
  <c r="CE55" i="31"/>
  <c r="CD84" i="31"/>
  <c r="CC118" i="31"/>
  <c r="BP91" i="31"/>
  <c r="DS91" i="31"/>
  <c r="CA91" i="31"/>
  <c r="CC64" i="31"/>
  <c r="DS85" i="31"/>
  <c r="CD52" i="31"/>
  <c r="BK14" i="31"/>
  <c r="CB64" i="31"/>
  <c r="BM85" i="31"/>
  <c r="BQ69" i="31"/>
  <c r="CF91" i="31"/>
  <c r="DT91" i="31"/>
  <c r="BL9" i="31"/>
  <c r="CA86" i="31"/>
  <c r="BZ64" i="31"/>
  <c r="DO55" i="31"/>
  <c r="CG86" i="31"/>
  <c r="BO86" i="31"/>
  <c r="BO52" i="31"/>
  <c r="DT14" i="31"/>
  <c r="BL112" i="31"/>
  <c r="BN64" i="31"/>
  <c r="CA85" i="31"/>
  <c r="BP84" i="31"/>
  <c r="CA65" i="31"/>
  <c r="BL65" i="31"/>
  <c r="BM91" i="31"/>
  <c r="BL91" i="31"/>
  <c r="BP9" i="31"/>
  <c r="CE84" i="31"/>
  <c r="BZ134" i="31"/>
  <c r="DQ86" i="31"/>
  <c r="DQ55" i="31"/>
  <c r="BQ85" i="31"/>
  <c r="DR84" i="31"/>
  <c r="CF134" i="31"/>
  <c r="DT48" i="31"/>
  <c r="BP48" i="31"/>
  <c r="DO48" i="31"/>
  <c r="DQ82" i="31"/>
  <c r="BK48" i="31"/>
  <c r="DP107" i="31"/>
  <c r="BN48" i="31"/>
  <c r="CA48" i="31"/>
  <c r="CA107" i="31"/>
  <c r="DS48" i="31"/>
  <c r="CC48" i="31"/>
  <c r="BZ109" i="31"/>
  <c r="BO89" i="31"/>
  <c r="CE48" i="31"/>
  <c r="CC86" i="31"/>
  <c r="CE86" i="31"/>
  <c r="BJ52" i="31"/>
  <c r="DS52" i="31"/>
  <c r="CF14" i="31"/>
  <c r="BZ14" i="31"/>
  <c r="CD14" i="31"/>
  <c r="CG64" i="31"/>
  <c r="BJ64" i="31"/>
  <c r="DQ64" i="31"/>
  <c r="BL55" i="31"/>
  <c r="BO55" i="31"/>
  <c r="BZ55" i="31"/>
  <c r="DR102" i="31"/>
  <c r="BJ85" i="31"/>
  <c r="DR85" i="31"/>
  <c r="CG85" i="31"/>
  <c r="BZ84" i="31"/>
  <c r="CC84" i="31"/>
  <c r="DS84" i="31"/>
  <c r="CA134" i="31"/>
  <c r="BO9" i="31"/>
  <c r="BK86" i="31"/>
  <c r="DS86" i="31"/>
  <c r="BJ86" i="31"/>
  <c r="CA52" i="31"/>
  <c r="DO52" i="31"/>
  <c r="CE52" i="31"/>
  <c r="BM14" i="31"/>
  <c r="BQ14" i="31"/>
  <c r="DR64" i="31"/>
  <c r="DO64" i="31"/>
  <c r="CD64" i="31"/>
  <c r="BK55" i="31"/>
  <c r="DT55" i="31"/>
  <c r="BP85" i="31"/>
  <c r="CB85" i="31"/>
  <c r="DO84" i="31"/>
  <c r="BQ84" i="31"/>
  <c r="CG134" i="31"/>
  <c r="BZ9" i="31"/>
  <c r="CA109" i="31"/>
  <c r="CF86" i="31"/>
  <c r="CD86" i="31"/>
  <c r="BZ86" i="31"/>
  <c r="BL52" i="31"/>
  <c r="BM52" i="31"/>
  <c r="DT52" i="31"/>
  <c r="BO14" i="31"/>
  <c r="CG14" i="31"/>
  <c r="BO64" i="31"/>
  <c r="BK64" i="31"/>
  <c r="DS64" i="31"/>
  <c r="CA55" i="31"/>
  <c r="BP55" i="31"/>
  <c r="DO85" i="31"/>
  <c r="BK85" i="31"/>
  <c r="DQ85" i="31"/>
  <c r="CF84" i="31"/>
  <c r="CG84" i="31"/>
  <c r="BN9" i="31"/>
  <c r="DT109" i="31"/>
  <c r="DR86" i="31"/>
  <c r="BP86" i="31"/>
  <c r="DO86" i="31"/>
  <c r="DQ52" i="31"/>
  <c r="CC52" i="31"/>
  <c r="BP52" i="31"/>
  <c r="CA14" i="31"/>
  <c r="CC14" i="31"/>
  <c r="BL14" i="31"/>
  <c r="CE95" i="31"/>
  <c r="DT64" i="31"/>
  <c r="CA64" i="31"/>
  <c r="CB55" i="31"/>
  <c r="DP55" i="31"/>
  <c r="CF55" i="31"/>
  <c r="BN85" i="31"/>
  <c r="CF85" i="31"/>
  <c r="BO85" i="31"/>
  <c r="DP84" i="31"/>
  <c r="CB84" i="31"/>
  <c r="CD9" i="31"/>
  <c r="BN109" i="31"/>
  <c r="BM86" i="31"/>
  <c r="BQ86" i="31"/>
  <c r="BL86" i="31"/>
  <c r="CB52" i="31"/>
  <c r="DR52" i="31"/>
  <c r="CF52" i="31"/>
  <c r="DR14" i="31"/>
  <c r="BP14" i="31"/>
  <c r="CB14" i="31"/>
  <c r="DQ95" i="31"/>
  <c r="BP64" i="31"/>
  <c r="DP64" i="31"/>
  <c r="BM55" i="31"/>
  <c r="BN55" i="31"/>
  <c r="BQ55" i="31"/>
  <c r="CD85" i="31"/>
  <c r="BZ85" i="31"/>
  <c r="CE85" i="31"/>
  <c r="BM84" i="31"/>
  <c r="DQ84" i="31"/>
  <c r="BQ9" i="31"/>
  <c r="CE109" i="31"/>
  <c r="BN86" i="31"/>
  <c r="DP86" i="31"/>
  <c r="BK52" i="31"/>
  <c r="BN52" i="31"/>
  <c r="BJ14" i="31"/>
  <c r="DO14" i="31"/>
  <c r="CA95" i="31"/>
  <c r="CF64" i="31"/>
  <c r="BQ64" i="31"/>
  <c r="DR55" i="31"/>
  <c r="CD55" i="31"/>
  <c r="CC85" i="31"/>
  <c r="DP85" i="31"/>
  <c r="BK84" i="31"/>
  <c r="CA84" i="31"/>
  <c r="BN84" i="31"/>
  <c r="BL134" i="31"/>
  <c r="DP9" i="31"/>
  <c r="CA72" i="31"/>
  <c r="CD48" i="31"/>
  <c r="CF48" i="31"/>
  <c r="DP48" i="31"/>
  <c r="CF90" i="31"/>
  <c r="DQ43" i="31"/>
  <c r="BL48" i="31"/>
  <c r="BQ48" i="31"/>
  <c r="CC43" i="31"/>
  <c r="BL119" i="31"/>
  <c r="DP121" i="31"/>
  <c r="DR116" i="31"/>
  <c r="CB48" i="31"/>
  <c r="CG48" i="31"/>
  <c r="BQ67" i="31"/>
  <c r="BO119" i="31"/>
  <c r="BQ121" i="31"/>
  <c r="BM116" i="31"/>
  <c r="BM48" i="31"/>
  <c r="DQ48" i="31"/>
  <c r="BJ48" i="31"/>
  <c r="BK67" i="31"/>
  <c r="BZ119" i="31"/>
  <c r="CE102" i="31"/>
  <c r="DP116" i="31"/>
  <c r="DR48" i="31"/>
  <c r="BO48" i="31"/>
  <c r="CD46" i="31"/>
  <c r="BN116" i="31"/>
  <c r="CD67" i="31"/>
  <c r="DP67" i="31"/>
  <c r="CE67" i="31"/>
  <c r="BL43" i="31"/>
  <c r="DS43" i="31"/>
  <c r="BO43" i="31"/>
  <c r="DS119" i="31"/>
  <c r="DT119" i="31"/>
  <c r="CA119" i="31"/>
  <c r="CA121" i="31"/>
  <c r="CF121" i="31"/>
  <c r="CD121" i="31"/>
  <c r="CC102" i="31"/>
  <c r="DO116" i="31"/>
  <c r="BP116" i="31"/>
  <c r="DT46" i="31"/>
  <c r="CB46" i="31"/>
  <c r="BJ53" i="31"/>
  <c r="BZ67" i="31"/>
  <c r="CB43" i="31"/>
  <c r="CC46" i="31"/>
  <c r="CF109" i="31"/>
  <c r="BM95" i="31"/>
  <c r="BM109" i="31"/>
  <c r="DP109" i="31"/>
  <c r="DO95" i="31"/>
  <c r="CC95" i="31"/>
  <c r="DO67" i="31"/>
  <c r="BL67" i="31"/>
  <c r="DT67" i="31"/>
  <c r="BQ43" i="31"/>
  <c r="BJ43" i="31"/>
  <c r="CE43" i="31"/>
  <c r="CC119" i="31"/>
  <c r="BP119" i="31"/>
  <c r="DP119" i="31"/>
  <c r="BJ121" i="31"/>
  <c r="DQ121" i="31"/>
  <c r="DS121" i="31"/>
  <c r="DO102" i="31"/>
  <c r="BK133" i="31"/>
  <c r="BO122" i="31"/>
  <c r="CB116" i="31"/>
  <c r="BL116" i="31"/>
  <c r="CF116" i="31"/>
  <c r="BN46" i="31"/>
  <c r="CF69" i="31"/>
  <c r="BN53" i="31"/>
  <c r="BZ53" i="31"/>
  <c r="BN43" i="31"/>
  <c r="DR119" i="31"/>
  <c r="CE119" i="31"/>
  <c r="BZ121" i="31"/>
  <c r="BQ53" i="31"/>
  <c r="CC109" i="31"/>
  <c r="DR109" i="31"/>
  <c r="DQ109" i="31"/>
  <c r="BK95" i="31"/>
  <c r="CG67" i="31"/>
  <c r="CB67" i="31"/>
  <c r="DO43" i="31"/>
  <c r="CD43" i="31"/>
  <c r="DT43" i="31"/>
  <c r="DQ119" i="31"/>
  <c r="CF119" i="31"/>
  <c r="CB121" i="31"/>
  <c r="BM121" i="31"/>
  <c r="BO121" i="31"/>
  <c r="BZ102" i="31"/>
  <c r="CC116" i="31"/>
  <c r="DS116" i="31"/>
  <c r="BQ116" i="31"/>
  <c r="DR46" i="31"/>
  <c r="BO53" i="31"/>
  <c r="DO53" i="31"/>
  <c r="BM19" i="31"/>
  <c r="BO67" i="31"/>
  <c r="DO119" i="31"/>
  <c r="BL121" i="31"/>
  <c r="CD116" i="31"/>
  <c r="CA46" i="31"/>
  <c r="BQ109" i="31"/>
  <c r="BJ109" i="31"/>
  <c r="CD95" i="31"/>
  <c r="DS67" i="31"/>
  <c r="DQ67" i="31"/>
  <c r="BZ43" i="31"/>
  <c r="BK43" i="31"/>
  <c r="BP43" i="31"/>
  <c r="BM119" i="31"/>
  <c r="BQ119" i="31"/>
  <c r="DO121" i="31"/>
  <c r="CG121" i="31"/>
  <c r="CE121" i="31"/>
  <c r="CE116" i="31"/>
  <c r="BO116" i="31"/>
  <c r="CG116" i="31"/>
  <c r="CF46" i="31"/>
  <c r="CD53" i="31"/>
  <c r="CA53" i="31"/>
  <c r="CA67" i="31"/>
  <c r="DR43" i="31"/>
  <c r="BL95" i="31"/>
  <c r="BJ67" i="31"/>
  <c r="BP67" i="31"/>
  <c r="BM67" i="31"/>
  <c r="BO92" i="31"/>
  <c r="DP43" i="31"/>
  <c r="CG43" i="31"/>
  <c r="CF43" i="31"/>
  <c r="BK119" i="31"/>
  <c r="BN119" i="31"/>
  <c r="CG119" i="31"/>
  <c r="BK121" i="31"/>
  <c r="DR121" i="31"/>
  <c r="DT121" i="31"/>
  <c r="DQ116" i="31"/>
  <c r="DT116" i="31"/>
  <c r="BK116" i="31"/>
  <c r="CG46" i="31"/>
  <c r="BM53" i="31"/>
  <c r="BL53" i="31"/>
  <c r="BN121" i="31"/>
  <c r="BN67" i="31"/>
  <c r="CF67" i="31"/>
  <c r="CD92" i="31"/>
  <c r="CA43" i="31"/>
  <c r="CD119" i="31"/>
  <c r="CB119" i="31"/>
  <c r="CC121" i="31"/>
  <c r="DQ102" i="31"/>
  <c r="BJ116" i="31"/>
  <c r="BZ116" i="31"/>
  <c r="BJ46" i="31"/>
  <c r="CC53" i="31"/>
  <c r="DQ53" i="31"/>
  <c r="CB58" i="31"/>
  <c r="BM58" i="31"/>
  <c r="DP92" i="31"/>
  <c r="DP20" i="31"/>
  <c r="BK102" i="31"/>
  <c r="BM102" i="31"/>
  <c r="BJ102" i="31"/>
  <c r="BZ83" i="31"/>
  <c r="DO83" i="31"/>
  <c r="DS83" i="31"/>
  <c r="CA108" i="31"/>
  <c r="BK108" i="31"/>
  <c r="DR108" i="31"/>
  <c r="CC58" i="31"/>
  <c r="DR83" i="31"/>
  <c r="BQ83" i="31"/>
  <c r="BQ117" i="31"/>
  <c r="BL109" i="31"/>
  <c r="BO109" i="31"/>
  <c r="DO109" i="31"/>
  <c r="CB95" i="31"/>
  <c r="BN95" i="31"/>
  <c r="DR95" i="31"/>
  <c r="BO40" i="31"/>
  <c r="BZ58" i="31"/>
  <c r="BJ58" i="31"/>
  <c r="DR58" i="31"/>
  <c r="BN102" i="31"/>
  <c r="DS102" i="31"/>
  <c r="DP102" i="31"/>
  <c r="CF83" i="31"/>
  <c r="CC83" i="31"/>
  <c r="CG83" i="31"/>
  <c r="CF108" i="31"/>
  <c r="BL108" i="31"/>
  <c r="CA76" i="31"/>
  <c r="CF20" i="31"/>
  <c r="CB108" i="31"/>
  <c r="DT95" i="31"/>
  <c r="CG95" i="31"/>
  <c r="BP95" i="31"/>
  <c r="BJ40" i="31"/>
  <c r="CA58" i="31"/>
  <c r="CD58" i="31"/>
  <c r="BO58" i="31"/>
  <c r="CC115" i="31"/>
  <c r="BO102" i="31"/>
  <c r="BP102" i="31"/>
  <c r="DT102" i="31"/>
  <c r="DQ83" i="31"/>
  <c r="DT83" i="31"/>
  <c r="BK83" i="31"/>
  <c r="DT108" i="31"/>
  <c r="DO108" i="31"/>
  <c r="CD108" i="31"/>
  <c r="CF95" i="31"/>
  <c r="BK58" i="31"/>
  <c r="CE58" i="31"/>
  <c r="DR115" i="31"/>
  <c r="CA102" i="31"/>
  <c r="CF102" i="31"/>
  <c r="BL83" i="31"/>
  <c r="BJ83" i="31"/>
  <c r="CA83" i="31"/>
  <c r="BP108" i="31"/>
  <c r="CG108" i="31"/>
  <c r="BN108" i="31"/>
  <c r="CG37" i="31"/>
  <c r="BO83" i="31"/>
  <c r="BZ108" i="31"/>
  <c r="CF117" i="31"/>
  <c r="BJ95" i="31"/>
  <c r="DP58" i="31"/>
  <c r="CD109" i="31"/>
  <c r="BK109" i="31"/>
  <c r="BP109" i="31"/>
  <c r="BO95" i="31"/>
  <c r="BQ95" i="31"/>
  <c r="DP73" i="31"/>
  <c r="DQ58" i="31"/>
  <c r="CF58" i="31"/>
  <c r="DT58" i="31"/>
  <c r="CD115" i="31"/>
  <c r="CD102" i="31"/>
  <c r="BQ102" i="31"/>
  <c r="BM83" i="31"/>
  <c r="CE83" i="31"/>
  <c r="DP83" i="31"/>
  <c r="BJ108" i="31"/>
  <c r="DP108" i="31"/>
  <c r="CE108" i="31"/>
  <c r="DS58" i="31"/>
  <c r="CE117" i="31"/>
  <c r="DS95" i="31"/>
  <c r="DO40" i="31"/>
  <c r="DS109" i="31"/>
  <c r="CB109" i="31"/>
  <c r="DP95" i="31"/>
  <c r="BO73" i="31"/>
  <c r="BP58" i="31"/>
  <c r="BL58" i="31"/>
  <c r="CB102" i="31"/>
  <c r="BL102" i="31"/>
  <c r="BP83" i="31"/>
  <c r="BO108" i="31"/>
  <c r="BQ108" i="31"/>
  <c r="CE27" i="31"/>
  <c r="CF27" i="31"/>
  <c r="DR133" i="31"/>
  <c r="BJ133" i="31"/>
  <c r="DQ133" i="31"/>
  <c r="BJ124" i="31"/>
  <c r="DQ124" i="31"/>
  <c r="DS122" i="31"/>
  <c r="CG122" i="31"/>
  <c r="BL122" i="31"/>
  <c r="DP10" i="31"/>
  <c r="CA118" i="31"/>
  <c r="CD69" i="31"/>
  <c r="BM9" i="31"/>
  <c r="DS9" i="31"/>
  <c r="DP27" i="31"/>
  <c r="CE16" i="31"/>
  <c r="DT62" i="31"/>
  <c r="CA62" i="31"/>
  <c r="DQ68" i="31"/>
  <c r="DT133" i="31"/>
  <c r="DO133" i="31"/>
  <c r="BK124" i="31"/>
  <c r="CC124" i="31"/>
  <c r="CD122" i="31"/>
  <c r="BP122" i="31"/>
  <c r="DQ122" i="31"/>
  <c r="CD118" i="31"/>
  <c r="DR118" i="31"/>
  <c r="BZ69" i="31"/>
  <c r="DO9" i="31"/>
  <c r="CG9" i="31"/>
  <c r="DR27" i="31"/>
  <c r="BO16" i="31"/>
  <c r="BL124" i="31"/>
  <c r="DR124" i="31"/>
  <c r="DS118" i="31"/>
  <c r="DP69" i="31"/>
  <c r="BQ77" i="31"/>
  <c r="DS27" i="31"/>
  <c r="BZ16" i="31"/>
  <c r="CF62" i="31"/>
  <c r="BQ62" i="31"/>
  <c r="BL62" i="31"/>
  <c r="BO133" i="31"/>
  <c r="CD133" i="31"/>
  <c r="CA133" i="31"/>
  <c r="BQ124" i="31"/>
  <c r="BN124" i="31"/>
  <c r="CE122" i="31"/>
  <c r="DO122" i="31"/>
  <c r="CC122" i="31"/>
  <c r="BL118" i="31"/>
  <c r="BM69" i="31"/>
  <c r="CC9" i="31"/>
  <c r="DQ9" i="31"/>
  <c r="CD27" i="31"/>
  <c r="BN16" i="31"/>
  <c r="CE62" i="31"/>
  <c r="CC62" i="31"/>
  <c r="CB62" i="31"/>
  <c r="BQ133" i="31"/>
  <c r="DS133" i="31"/>
  <c r="DP133" i="31"/>
  <c r="DO124" i="31"/>
  <c r="DS124" i="31"/>
  <c r="BJ122" i="31"/>
  <c r="BK122" i="31"/>
  <c r="DR122" i="31"/>
  <c r="BN118" i="31"/>
  <c r="BP69" i="31"/>
  <c r="DR69" i="31"/>
  <c r="DT9" i="31"/>
  <c r="DR9" i="31"/>
  <c r="DR16" i="31"/>
  <c r="BM27" i="31"/>
  <c r="CB27" i="31"/>
  <c r="BP16" i="31"/>
  <c r="CG62" i="31"/>
  <c r="BJ62" i="31"/>
  <c r="CC133" i="31"/>
  <c r="BP133" i="31"/>
  <c r="BZ124" i="31"/>
  <c r="BO124" i="31"/>
  <c r="CF122" i="31"/>
  <c r="DO10" i="31"/>
  <c r="DQ118" i="31"/>
  <c r="DQ69" i="31"/>
  <c r="CC27" i="31"/>
  <c r="CA27" i="31"/>
  <c r="DQ27" i="31"/>
  <c r="BL45" i="31"/>
  <c r="DT16" i="31"/>
  <c r="BQ16" i="31"/>
  <c r="CD16" i="31"/>
  <c r="BN68" i="31"/>
  <c r="BO10" i="31"/>
  <c r="CE10" i="31"/>
  <c r="BM10" i="31"/>
  <c r="BJ16" i="31"/>
  <c r="DO16" i="31"/>
  <c r="DS16" i="31"/>
  <c r="BJ68" i="31"/>
  <c r="BZ10" i="31"/>
  <c r="BL10" i="31"/>
  <c r="CC10" i="31"/>
  <c r="CF9" i="31"/>
  <c r="CE9" i="31"/>
  <c r="BK9" i="31"/>
  <c r="BJ9" i="31"/>
  <c r="CB9" i="31"/>
  <c r="DQ10" i="31"/>
  <c r="CG10" i="31"/>
  <c r="DR10" i="31"/>
  <c r="CG77" i="31"/>
  <c r="BN27" i="31"/>
  <c r="BJ27" i="31"/>
  <c r="BQ27" i="31"/>
  <c r="CC16" i="31"/>
  <c r="DQ16" i="31"/>
  <c r="CF16" i="31"/>
  <c r="CB10" i="31"/>
  <c r="BP10" i="31"/>
  <c r="CG16" i="31"/>
  <c r="BK16" i="31"/>
  <c r="DS10" i="31"/>
  <c r="CF10" i="31"/>
  <c r="CA77" i="31"/>
  <c r="BL51" i="31"/>
  <c r="BL16" i="31"/>
  <c r="CA16" i="31"/>
  <c r="BN10" i="31"/>
  <c r="CD10" i="31"/>
  <c r="BK10" i="31"/>
  <c r="CG27" i="31"/>
  <c r="DO27" i="31"/>
  <c r="DT27" i="31"/>
  <c r="BZ27" i="31"/>
  <c r="CB16" i="31"/>
  <c r="BM16" i="31"/>
  <c r="BQ10" i="31"/>
  <c r="DT10" i="31"/>
  <c r="CE103" i="31"/>
  <c r="CD107" i="31"/>
  <c r="BM107" i="31"/>
  <c r="DS107" i="31"/>
  <c r="CF94" i="31"/>
  <c r="BP82" i="31"/>
  <c r="BP124" i="31"/>
  <c r="BM124" i="31"/>
  <c r="DT124" i="31"/>
  <c r="CB72" i="31"/>
  <c r="BM46" i="31"/>
  <c r="BZ46" i="31"/>
  <c r="BO118" i="31"/>
  <c r="DS69" i="31"/>
  <c r="CE53" i="31"/>
  <c r="DR53" i="31"/>
  <c r="BK53" i="31"/>
  <c r="BL107" i="31"/>
  <c r="BN107" i="31"/>
  <c r="BK107" i="31"/>
  <c r="CD94" i="31"/>
  <c r="CD82" i="31"/>
  <c r="CC72" i="31"/>
  <c r="CC103" i="31"/>
  <c r="BK89" i="31"/>
  <c r="DP103" i="31"/>
  <c r="DO36" i="31"/>
  <c r="BO107" i="31"/>
  <c r="CE107" i="31"/>
  <c r="CB107" i="31"/>
  <c r="DS90" i="31"/>
  <c r="BO94" i="31"/>
  <c r="BJ82" i="31"/>
  <c r="BO72" i="31"/>
  <c r="BO46" i="31"/>
  <c r="BK46" i="31"/>
  <c r="CB118" i="31"/>
  <c r="BJ118" i="31"/>
  <c r="BO69" i="31"/>
  <c r="BJ69" i="31"/>
  <c r="DS53" i="31"/>
  <c r="CF53" i="31"/>
  <c r="DP53" i="31"/>
  <c r="DR19" i="31"/>
  <c r="DS89" i="31"/>
  <c r="CD36" i="31"/>
  <c r="BQ107" i="31"/>
  <c r="DO107" i="31"/>
  <c r="DT107" i="31"/>
  <c r="BZ94" i="31"/>
  <c r="DF82" i="31"/>
  <c r="BQ72" i="31"/>
  <c r="BZ103" i="31"/>
  <c r="BZ90" i="31"/>
  <c r="DP89" i="31"/>
  <c r="CG36" i="31"/>
  <c r="CC107" i="31"/>
  <c r="BZ107" i="31"/>
  <c r="BP107" i="31"/>
  <c r="BQ90" i="31"/>
  <c r="DQ94" i="31"/>
  <c r="DI82" i="31"/>
  <c r="CF124" i="31"/>
  <c r="DP124" i="31"/>
  <c r="DS46" i="31"/>
  <c r="BP46" i="31"/>
  <c r="DP46" i="31"/>
  <c r="CG118" i="31"/>
  <c r="BK118" i="31"/>
  <c r="CB69" i="31"/>
  <c r="CA69" i="31"/>
  <c r="DT53" i="31"/>
  <c r="CG53" i="31"/>
  <c r="BP36" i="31"/>
  <c r="DQ107" i="31"/>
  <c r="DR107" i="31"/>
  <c r="CF107" i="31"/>
  <c r="DP90" i="31"/>
  <c r="CT82" i="31"/>
  <c r="CE82" i="31"/>
  <c r="CC89" i="31"/>
  <c r="BM36" i="31"/>
  <c r="CG107" i="31"/>
  <c r="CE90" i="31"/>
  <c r="CB82" i="31"/>
  <c r="BK72" i="31"/>
  <c r="BL89" i="31"/>
  <c r="DR89" i="31"/>
  <c r="DT103" i="31"/>
  <c r="BQ103" i="31"/>
  <c r="BL21" i="31"/>
  <c r="BM21" i="31"/>
  <c r="BJ21" i="31"/>
  <c r="CA36" i="31"/>
  <c r="BN36" i="31"/>
  <c r="CC36" i="31"/>
  <c r="BJ90" i="31"/>
  <c r="BK90" i="31"/>
  <c r="DT90" i="31"/>
  <c r="BJ94" i="31"/>
  <c r="DT94" i="31"/>
  <c r="DJ82" i="31"/>
  <c r="DP82" i="31"/>
  <c r="CR82" i="31"/>
  <c r="BZ82" i="31"/>
  <c r="DR82" i="31"/>
  <c r="DP72" i="31"/>
  <c r="DQ72" i="31"/>
  <c r="CE72" i="31"/>
  <c r="DR99" i="31"/>
  <c r="CB89" i="31"/>
  <c r="CF89" i="31"/>
  <c r="CE89" i="31"/>
  <c r="BK103" i="31"/>
  <c r="BN103" i="31"/>
  <c r="DR103" i="31"/>
  <c r="DS57" i="31"/>
  <c r="DT21" i="31"/>
  <c r="CC21" i="31"/>
  <c r="BZ21" i="31"/>
  <c r="DS36" i="31"/>
  <c r="BO36" i="31"/>
  <c r="DR36" i="31"/>
  <c r="CC90" i="31"/>
  <c r="CA90" i="31"/>
  <c r="BP90" i="31"/>
  <c r="BK94" i="31"/>
  <c r="BP94" i="31"/>
  <c r="BQ82" i="31"/>
  <c r="CG82" i="31"/>
  <c r="DM82" i="31"/>
  <c r="CP82" i="31"/>
  <c r="BO82" i="31"/>
  <c r="BP72" i="31"/>
  <c r="BM72" i="31"/>
  <c r="DT72" i="31"/>
  <c r="CD134" i="31"/>
  <c r="CD89" i="31"/>
  <c r="BN89" i="31"/>
  <c r="BQ89" i="31"/>
  <c r="BJ103" i="31"/>
  <c r="BM103" i="31"/>
  <c r="DS103" i="31"/>
  <c r="CF57" i="31"/>
  <c r="BQ21" i="31"/>
  <c r="BN21" i="31"/>
  <c r="DR23" i="31"/>
  <c r="DT36" i="31"/>
  <c r="CF36" i="31"/>
  <c r="DO90" i="31"/>
  <c r="BL90" i="31"/>
  <c r="DS94" i="31"/>
  <c r="DP94" i="31"/>
  <c r="BQ94" i="31"/>
  <c r="BN82" i="31"/>
  <c r="CQ82" i="31"/>
  <c r="DG82" i="31"/>
  <c r="DO82" i="31"/>
  <c r="CU82" i="31"/>
  <c r="BJ72" i="31"/>
  <c r="DR72" i="31"/>
  <c r="CG72" i="31"/>
  <c r="BM134" i="31"/>
  <c r="DO89" i="31"/>
  <c r="BP89" i="31"/>
  <c r="CG89" i="31"/>
  <c r="BO103" i="31"/>
  <c r="CD103" i="31"/>
  <c r="BL103" i="31"/>
  <c r="DP57" i="31"/>
  <c r="CB21" i="31"/>
  <c r="CD21" i="31"/>
  <c r="BO23" i="31"/>
  <c r="BZ36" i="31"/>
  <c r="BJ36" i="31"/>
  <c r="BL36" i="31"/>
  <c r="CD90" i="31"/>
  <c r="CB90" i="31"/>
  <c r="BN94" i="31"/>
  <c r="BM94" i="31"/>
  <c r="CG94" i="31"/>
  <c r="CW82" i="31"/>
  <c r="DS82" i="31"/>
  <c r="BK82" i="31"/>
  <c r="BM82" i="31"/>
  <c r="DK82" i="31"/>
  <c r="BZ72" i="31"/>
  <c r="BN72" i="31"/>
  <c r="BN56" i="31"/>
  <c r="CC134" i="31"/>
  <c r="BJ89" i="31"/>
  <c r="BZ89" i="31"/>
  <c r="DQ89" i="31"/>
  <c r="CA103" i="31"/>
  <c r="BP103" i="31"/>
  <c r="CB103" i="31"/>
  <c r="DQ57" i="31"/>
  <c r="CE21" i="31"/>
  <c r="BK21" i="31"/>
  <c r="DS21" i="31"/>
  <c r="DQ23" i="31"/>
  <c r="DP36" i="31"/>
  <c r="CE36" i="31"/>
  <c r="CB36" i="31"/>
  <c r="BN90" i="31"/>
  <c r="BM90" i="31"/>
  <c r="DQ90" i="31"/>
  <c r="DO94" i="31"/>
  <c r="CE94" i="31"/>
  <c r="BL94" i="31"/>
  <c r="CA82" i="31"/>
  <c r="BL82" i="31"/>
  <c r="CF82" i="31"/>
  <c r="CC82" i="31"/>
  <c r="DT82" i="31"/>
  <c r="DO72" i="31"/>
  <c r="CD72" i="31"/>
  <c r="DT134" i="31"/>
  <c r="DT89" i="31"/>
  <c r="CA89" i="31"/>
  <c r="DO103" i="31"/>
  <c r="CG103" i="31"/>
  <c r="DQ21" i="31"/>
  <c r="CA21" i="31"/>
  <c r="BQ36" i="31"/>
  <c r="BK36" i="31"/>
  <c r="CG90" i="31"/>
  <c r="DR90" i="31"/>
  <c r="CC94" i="31"/>
  <c r="DR94" i="31"/>
  <c r="DL82" i="31"/>
  <c r="CV82" i="31"/>
  <c r="DH82" i="31"/>
  <c r="CF72" i="31"/>
  <c r="BL72" i="31"/>
  <c r="BJ134" i="31"/>
  <c r="BP134" i="31"/>
  <c r="BK73" i="31"/>
  <c r="DR73" i="31"/>
  <c r="BJ73" i="31"/>
  <c r="DR40" i="31"/>
  <c r="BQ40" i="31"/>
  <c r="CC40" i="31"/>
  <c r="BQ20" i="31"/>
  <c r="CA20" i="31"/>
  <c r="BP20" i="31"/>
  <c r="BJ56" i="31"/>
  <c r="BO84" i="31"/>
  <c r="BJ84" i="31"/>
  <c r="CE46" i="31"/>
  <c r="BQ46" i="31"/>
  <c r="BL46" i="31"/>
  <c r="DP134" i="31"/>
  <c r="BQ134" i="31"/>
  <c r="CG105" i="31"/>
  <c r="CF61" i="31"/>
  <c r="BK76" i="31"/>
  <c r="CD19" i="31"/>
  <c r="BN73" i="31"/>
  <c r="CE73" i="31"/>
  <c r="DO73" i="31"/>
  <c r="BP40" i="31"/>
  <c r="BZ40" i="31"/>
  <c r="DQ40" i="31"/>
  <c r="DQ20" i="31"/>
  <c r="BM20" i="31"/>
  <c r="BZ20" i="31"/>
  <c r="DR61" i="31"/>
  <c r="BM76" i="31"/>
  <c r="DP76" i="31"/>
  <c r="DS73" i="31"/>
  <c r="DT73" i="31"/>
  <c r="BL73" i="31"/>
  <c r="CF40" i="31"/>
  <c r="BK40" i="31"/>
  <c r="CD40" i="31"/>
  <c r="CG20" i="31"/>
  <c r="CC20" i="31"/>
  <c r="DO20" i="31"/>
  <c r="DQ134" i="31"/>
  <c r="DR134" i="31"/>
  <c r="CA99" i="31"/>
  <c r="BN61" i="31"/>
  <c r="DQ76" i="31"/>
  <c r="DT76" i="31"/>
  <c r="CA73" i="31"/>
  <c r="BP73" i="31"/>
  <c r="CB73" i="31"/>
  <c r="CG40" i="31"/>
  <c r="CA40" i="31"/>
  <c r="DS40" i="31"/>
  <c r="DT20" i="31"/>
  <c r="DR20" i="31"/>
  <c r="BN134" i="31"/>
  <c r="BO134" i="31"/>
  <c r="BZ61" i="31"/>
  <c r="BQ76" i="31"/>
  <c r="CD73" i="31"/>
  <c r="CF73" i="31"/>
  <c r="DQ73" i="31"/>
  <c r="BN40" i="31"/>
  <c r="BL40" i="31"/>
  <c r="DT40" i="31"/>
  <c r="BJ20" i="31"/>
  <c r="BN20" i="31"/>
  <c r="CD61" i="31"/>
  <c r="CC76" i="31"/>
  <c r="CA61" i="31"/>
  <c r="BM73" i="31"/>
  <c r="BQ73" i="31"/>
  <c r="CE40" i="31"/>
  <c r="CB40" i="31"/>
  <c r="BO20" i="31"/>
  <c r="BL20" i="31"/>
  <c r="CD20" i="31"/>
  <c r="BO61" i="31"/>
  <c r="CD76" i="31"/>
  <c r="CC73" i="31"/>
  <c r="DP40" i="31"/>
  <c r="CB20" i="31"/>
  <c r="BK20" i="31"/>
  <c r="CE61" i="31"/>
  <c r="BL76" i="31"/>
  <c r="CC57" i="31"/>
  <c r="BP57" i="31"/>
  <c r="CA23" i="31"/>
  <c r="DT23" i="31"/>
  <c r="BQ23" i="31"/>
  <c r="CA56" i="31"/>
  <c r="CF56" i="31"/>
  <c r="CB134" i="31"/>
  <c r="DS134" i="31"/>
  <c r="DO134" i="31"/>
  <c r="CE105" i="31"/>
  <c r="CB99" i="31"/>
  <c r="DP99" i="31"/>
  <c r="BM61" i="31"/>
  <c r="DT61" i="31"/>
  <c r="DR76" i="31"/>
  <c r="CE76" i="31"/>
  <c r="BM57" i="31"/>
  <c r="BK23" i="31"/>
  <c r="BZ23" i="31"/>
  <c r="CG23" i="31"/>
  <c r="DQ56" i="31"/>
  <c r="DS56" i="31"/>
  <c r="BO56" i="31"/>
  <c r="DT99" i="31"/>
  <c r="CA57" i="31"/>
  <c r="CG57" i="31"/>
  <c r="BK57" i="31"/>
  <c r="CD57" i="31"/>
  <c r="DR57" i="31"/>
  <c r="CD23" i="31"/>
  <c r="BJ23" i="31"/>
  <c r="DR56" i="31"/>
  <c r="CB56" i="31"/>
  <c r="CE56" i="31"/>
  <c r="BK134" i="31"/>
  <c r="BK99" i="31"/>
  <c r="BJ99" i="31"/>
  <c r="DS61" i="31"/>
  <c r="BQ61" i="31"/>
  <c r="DS76" i="31"/>
  <c r="DO18" i="31"/>
  <c r="CB57" i="31"/>
  <c r="BJ57" i="31"/>
  <c r="DP23" i="31"/>
  <c r="BZ56" i="31"/>
  <c r="BL56" i="31"/>
  <c r="DT56" i="31"/>
  <c r="CF99" i="31"/>
  <c r="CE99" i="31"/>
  <c r="BN57" i="31"/>
  <c r="CC23" i="31"/>
  <c r="DT57" i="31"/>
  <c r="CE57" i="31"/>
  <c r="BZ57" i="31"/>
  <c r="CE23" i="31"/>
  <c r="BN23" i="31"/>
  <c r="DO23" i="31"/>
  <c r="BP56" i="31"/>
  <c r="CC56" i="31"/>
  <c r="DS99" i="31"/>
  <c r="CD99" i="31"/>
  <c r="CC61" i="31"/>
  <c r="DP61" i="31"/>
  <c r="BQ57" i="31"/>
  <c r="BO57" i="31"/>
  <c r="BM23" i="31"/>
  <c r="CF23" i="31"/>
  <c r="BL23" i="31"/>
  <c r="CG56" i="31"/>
  <c r="BM56" i="31"/>
  <c r="BP99" i="31"/>
  <c r="DQ99" i="31"/>
  <c r="BP23" i="31"/>
  <c r="DS23" i="31"/>
  <c r="DP56" i="31"/>
  <c r="CD56" i="31"/>
  <c r="CG99" i="31"/>
  <c r="BZ99" i="31"/>
  <c r="CC77" i="31"/>
  <c r="BP77" i="31"/>
  <c r="BZ77" i="31"/>
  <c r="CF77" i="31"/>
  <c r="BO77" i="31"/>
  <c r="BM77" i="31"/>
  <c r="BK77" i="31"/>
  <c r="BQ51" i="31"/>
  <c r="EJ7" i="31"/>
  <c r="BP45" i="31"/>
  <c r="CC68" i="31"/>
  <c r="DP68" i="31"/>
  <c r="CF68" i="31"/>
  <c r="BK105" i="31"/>
  <c r="BM105" i="31"/>
  <c r="DP37" i="31"/>
  <c r="BN19" i="31"/>
  <c r="DQ77" i="31"/>
  <c r="DP77" i="31"/>
  <c r="DS45" i="31"/>
  <c r="CG68" i="31"/>
  <c r="CD68" i="31"/>
  <c r="BZ68" i="31"/>
  <c r="CB105" i="31"/>
  <c r="CF105" i="31"/>
  <c r="DQ19" i="31"/>
  <c r="CF19" i="31"/>
  <c r="DR68" i="31"/>
  <c r="DS68" i="31"/>
  <c r="DO68" i="31"/>
  <c r="DT105" i="31"/>
  <c r="DO105" i="31"/>
  <c r="CC19" i="31"/>
  <c r="BN77" i="31"/>
  <c r="CB77" i="31"/>
  <c r="CD77" i="31"/>
  <c r="DR77" i="31"/>
  <c r="DS77" i="31"/>
  <c r="BL68" i="31"/>
  <c r="BO68" i="31"/>
  <c r="BJ105" i="31"/>
  <c r="DS105" i="31"/>
  <c r="CE19" i="31"/>
  <c r="BL77" i="31"/>
  <c r="BJ77" i="31"/>
  <c r="BM68" i="31"/>
  <c r="CE68" i="31"/>
  <c r="DQ105" i="31"/>
  <c r="DT77" i="31"/>
  <c r="CB68" i="31"/>
  <c r="BK68" i="31"/>
  <c r="DT68" i="31"/>
  <c r="BZ105" i="31"/>
  <c r="CE77" i="31"/>
  <c r="BO51" i="31"/>
  <c r="BQ68" i="31"/>
  <c r="CA68" i="31"/>
  <c r="CC105" i="31"/>
  <c r="DO19" i="31"/>
  <c r="DT117" i="31"/>
  <c r="DP117" i="31"/>
  <c r="BJ117" i="31"/>
  <c r="BP117" i="31"/>
  <c r="BP92" i="31"/>
  <c r="CG92" i="31"/>
  <c r="BN92" i="31"/>
  <c r="BP115" i="31"/>
  <c r="BZ115" i="31"/>
  <c r="BN115" i="31"/>
  <c r="BQ56" i="31"/>
  <c r="BK56" i="31"/>
  <c r="DT118" i="31"/>
  <c r="DO118" i="31"/>
  <c r="BM99" i="31"/>
  <c r="CC99" i="31"/>
  <c r="DO99" i="31"/>
  <c r="CE69" i="31"/>
  <c r="CG69" i="31"/>
  <c r="CC69" i="31"/>
  <c r="CB61" i="31"/>
  <c r="BP61" i="31"/>
  <c r="BZ76" i="31"/>
  <c r="BJ76" i="31"/>
  <c r="BO76" i="31"/>
  <c r="CC37" i="31"/>
  <c r="CA37" i="31"/>
  <c r="CF37" i="31"/>
  <c r="BQ18" i="31"/>
  <c r="CF18" i="31"/>
  <c r="BO117" i="31"/>
  <c r="CF92" i="31"/>
  <c r="BJ92" i="31"/>
  <c r="DQ92" i="31"/>
  <c r="BO115" i="31"/>
  <c r="BK115" i="31"/>
  <c r="DS115" i="31"/>
  <c r="BJ37" i="31"/>
  <c r="BN37" i="31"/>
  <c r="CG18" i="31"/>
  <c r="BM117" i="31"/>
  <c r="CA117" i="31"/>
  <c r="CC117" i="31"/>
  <c r="BL92" i="31"/>
  <c r="BZ92" i="31"/>
  <c r="CE115" i="31"/>
  <c r="CA115" i="31"/>
  <c r="CF118" i="31"/>
  <c r="BP118" i="31"/>
  <c r="DP118" i="31"/>
  <c r="BN99" i="31"/>
  <c r="BQ99" i="31"/>
  <c r="DT69" i="31"/>
  <c r="DO69" i="31"/>
  <c r="BL61" i="31"/>
  <c r="BJ61" i="31"/>
  <c r="CG61" i="31"/>
  <c r="DO76" i="31"/>
  <c r="CG76" i="31"/>
  <c r="BP76" i="31"/>
  <c r="DO37" i="31"/>
  <c r="CD37" i="31"/>
  <c r="CB18" i="31"/>
  <c r="DQ117" i="31"/>
  <c r="CG117" i="31"/>
  <c r="DR117" i="31"/>
  <c r="CA92" i="31"/>
  <c r="DR92" i="31"/>
  <c r="CF115" i="31"/>
  <c r="DP115" i="31"/>
  <c r="CE118" i="31"/>
  <c r="BQ118" i="31"/>
  <c r="BO99" i="31"/>
  <c r="BL69" i="31"/>
  <c r="BN69" i="31"/>
  <c r="DQ61" i="31"/>
  <c r="DO61" i="31"/>
  <c r="CB76" i="31"/>
  <c r="BN76" i="31"/>
  <c r="BL37" i="31"/>
  <c r="BO37" i="31"/>
  <c r="DT18" i="31"/>
  <c r="DO117" i="31"/>
  <c r="BK92" i="31"/>
  <c r="CE92" i="31"/>
  <c r="DT92" i="31"/>
  <c r="BJ115" i="31"/>
  <c r="CG115" i="31"/>
  <c r="BL115" i="31"/>
  <c r="BM37" i="31"/>
  <c r="CE37" i="31"/>
  <c r="BK18" i="31"/>
  <c r="BK117" i="31"/>
  <c r="CB117" i="31"/>
  <c r="CB92" i="31"/>
  <c r="DO92" i="31"/>
  <c r="BM92" i="31"/>
  <c r="DT115" i="31"/>
  <c r="BQ115" i="31"/>
  <c r="CB115" i="31"/>
  <c r="BQ37" i="31"/>
  <c r="DR37" i="31"/>
  <c r="DT37" i="31"/>
  <c r="CE18" i="31"/>
  <c r="BN18" i="31"/>
  <c r="BN117" i="31"/>
  <c r="BL117" i="31"/>
  <c r="CD117" i="31"/>
  <c r="BZ117" i="31"/>
  <c r="DS92" i="31"/>
  <c r="BQ92" i="31"/>
  <c r="BM115" i="31"/>
  <c r="DO115" i="31"/>
  <c r="CB37" i="31"/>
  <c r="BK37" i="31"/>
  <c r="BP37" i="31"/>
  <c r="BM18" i="31"/>
  <c r="CD18" i="31"/>
  <c r="CG19" i="31"/>
  <c r="CA19" i="31"/>
  <c r="BZ18" i="31"/>
  <c r="CA18" i="31"/>
  <c r="BP105" i="31"/>
  <c r="CA105" i="31"/>
  <c r="BO105" i="31"/>
  <c r="BZ37" i="31"/>
  <c r="DQ37" i="31"/>
  <c r="BZ19" i="31"/>
  <c r="CB19" i="31"/>
  <c r="DP19" i="31"/>
  <c r="BJ18" i="31"/>
  <c r="DQ18" i="31"/>
  <c r="DP18" i="31"/>
  <c r="BQ105" i="31"/>
  <c r="DR105" i="31"/>
  <c r="BN105" i="31"/>
  <c r="DT19" i="31"/>
  <c r="BO19" i="31"/>
  <c r="DS19" i="31"/>
  <c r="BL18" i="31"/>
  <c r="DR18" i="31"/>
  <c r="DS18" i="31"/>
  <c r="DP105" i="31"/>
  <c r="BL105" i="31"/>
  <c r="BJ19" i="31"/>
  <c r="BQ19" i="31"/>
  <c r="BP19" i="31"/>
  <c r="BO18" i="31"/>
  <c r="CC18" i="31"/>
  <c r="EJ9" i="31"/>
  <c r="BL19" i="31"/>
  <c r="DT51" i="31"/>
  <c r="CG51" i="31"/>
  <c r="CB51" i="31"/>
  <c r="BQ45" i="31"/>
  <c r="CB45" i="31"/>
  <c r="DT45" i="31"/>
  <c r="CD51" i="31"/>
  <c r="BJ51" i="31"/>
  <c r="DQ51" i="31"/>
  <c r="BZ45" i="31"/>
  <c r="DQ45" i="31"/>
  <c r="BM51" i="31"/>
  <c r="BZ51" i="31"/>
  <c r="EJ30" i="31"/>
  <c r="EJ11" i="31"/>
  <c r="CE45" i="31"/>
  <c r="BM45" i="31"/>
  <c r="BJ45" i="31"/>
  <c r="CF45" i="31"/>
  <c r="CC45" i="31"/>
  <c r="CC51" i="31"/>
  <c r="DO51" i="31"/>
  <c r="CE51" i="31"/>
  <c r="DR51" i="31"/>
  <c r="BK51" i="31"/>
  <c r="DO45" i="31"/>
  <c r="BK45" i="31"/>
  <c r="DR45" i="31"/>
  <c r="BN51" i="31"/>
  <c r="BP51" i="31"/>
  <c r="CA51" i="31"/>
  <c r="CG45" i="31"/>
  <c r="CA45" i="31"/>
  <c r="BN45" i="31"/>
  <c r="DS51" i="31"/>
  <c r="CF51" i="31"/>
  <c r="BO45" i="31"/>
  <c r="DP45" i="31"/>
  <c r="CF74" i="31"/>
  <c r="BP74" i="31"/>
  <c r="DP74" i="31"/>
  <c r="CA74" i="31"/>
  <c r="BK74" i="31"/>
  <c r="BQ74" i="31"/>
  <c r="DS74" i="31"/>
  <c r="CG74" i="31"/>
  <c r="BN74" i="31"/>
  <c r="DR74" i="31"/>
  <c r="CE74" i="31"/>
  <c r="BM74" i="31"/>
  <c r="DQ74" i="31"/>
  <c r="CD74" i="31"/>
  <c r="BL74" i="31"/>
  <c r="DO74" i="31"/>
  <c r="CC74" i="31"/>
  <c r="BJ74" i="31"/>
  <c r="BZ74" i="31"/>
  <c r="DT74" i="31"/>
  <c r="CB74" i="31"/>
  <c r="BO74" i="31"/>
  <c r="DP44" i="31"/>
  <c r="CA44" i="31"/>
  <c r="BK44" i="31"/>
  <c r="DO44" i="31"/>
  <c r="BZ44" i="31"/>
  <c r="BJ44" i="31"/>
  <c r="CF44" i="31"/>
  <c r="BP44" i="31"/>
  <c r="DT44" i="31"/>
  <c r="CD44" i="31"/>
  <c r="DS44" i="31"/>
  <c r="CC44" i="31"/>
  <c r="DR44" i="31"/>
  <c r="CB44" i="31"/>
  <c r="DQ44" i="31"/>
  <c r="BQ44" i="31"/>
  <c r="BO44" i="31"/>
  <c r="BN44" i="31"/>
  <c r="CE44" i="31"/>
  <c r="BL44" i="31"/>
  <c r="BM44" i="31"/>
  <c r="CG44" i="31"/>
  <c r="DS97" i="31"/>
  <c r="CD97" i="31"/>
  <c r="BN97" i="31"/>
  <c r="DP97" i="31"/>
  <c r="CA97" i="31"/>
  <c r="BK97" i="31"/>
  <c r="CB97" i="31"/>
  <c r="BZ97" i="31"/>
  <c r="BQ97" i="31"/>
  <c r="DT97" i="31"/>
  <c r="CG97" i="31"/>
  <c r="BO97" i="31"/>
  <c r="DR97" i="31"/>
  <c r="CF97" i="31"/>
  <c r="BM97" i="31"/>
  <c r="CE97" i="31"/>
  <c r="DQ97" i="31"/>
  <c r="BP97" i="31"/>
  <c r="BJ97" i="31"/>
  <c r="CC97" i="31"/>
  <c r="BL97" i="31"/>
  <c r="DO97" i="31"/>
  <c r="DP75" i="31"/>
  <c r="CA75" i="31"/>
  <c r="BK75" i="31"/>
  <c r="DO75" i="31"/>
  <c r="BZ75" i="31"/>
  <c r="BJ75" i="31"/>
  <c r="DS75" i="31"/>
  <c r="CD75" i="31"/>
  <c r="BN75" i="31"/>
  <c r="DR75" i="31"/>
  <c r="CB75" i="31"/>
  <c r="BP75" i="31"/>
  <c r="BO75" i="31"/>
  <c r="CG75" i="31"/>
  <c r="BM75" i="31"/>
  <c r="CF75" i="31"/>
  <c r="BL75" i="31"/>
  <c r="DT75" i="31"/>
  <c r="CC75" i="31"/>
  <c r="DQ75" i="31"/>
  <c r="CE75" i="31"/>
  <c r="BQ75" i="31"/>
  <c r="CG63" i="31"/>
  <c r="BQ63" i="31"/>
  <c r="DT63" i="31"/>
  <c r="CE63" i="31"/>
  <c r="BO63" i="31"/>
  <c r="DS63" i="31"/>
  <c r="CD63" i="31"/>
  <c r="BN63" i="31"/>
  <c r="DR63" i="31"/>
  <c r="CC63" i="31"/>
  <c r="BM63" i="31"/>
  <c r="BP63" i="31"/>
  <c r="DQ63" i="31"/>
  <c r="BL63" i="31"/>
  <c r="DP63" i="31"/>
  <c r="BK63" i="31"/>
  <c r="DO63" i="31"/>
  <c r="BJ63" i="31"/>
  <c r="CF63" i="31"/>
  <c r="CB63" i="31"/>
  <c r="BZ63" i="31"/>
  <c r="CA63" i="31"/>
  <c r="DS15" i="31"/>
  <c r="CD15" i="31"/>
  <c r="BN15" i="31"/>
  <c r="DQ15" i="31"/>
  <c r="CB15" i="31"/>
  <c r="BL15" i="31"/>
  <c r="CG15" i="31"/>
  <c r="BQ15" i="31"/>
  <c r="BM15" i="31"/>
  <c r="CF15" i="31"/>
  <c r="BK15" i="31"/>
  <c r="DO15" i="31"/>
  <c r="CE15" i="31"/>
  <c r="BJ15" i="31"/>
  <c r="BP15" i="31"/>
  <c r="DT15" i="31"/>
  <c r="CC15" i="31"/>
  <c r="DR15" i="31"/>
  <c r="CA15" i="31"/>
  <c r="DP15" i="31"/>
  <c r="BZ15" i="31"/>
  <c r="BO15" i="31"/>
  <c r="EJ28" i="31"/>
  <c r="DO41" i="31"/>
  <c r="BZ41" i="31"/>
  <c r="BJ41" i="31"/>
  <c r="CG41" i="31"/>
  <c r="BQ41" i="31"/>
  <c r="DT41" i="31"/>
  <c r="CE41" i="31"/>
  <c r="BO41" i="31"/>
  <c r="BN41" i="31"/>
  <c r="BM41" i="31"/>
  <c r="CF41" i="31"/>
  <c r="BL41" i="31"/>
  <c r="CD41" i="31"/>
  <c r="BK41" i="31"/>
  <c r="DS41" i="31"/>
  <c r="CC41" i="31"/>
  <c r="DR41" i="31"/>
  <c r="CB41" i="31"/>
  <c r="DP41" i="31"/>
  <c r="BP41" i="31"/>
  <c r="DQ41" i="31"/>
  <c r="CA41" i="31"/>
  <c r="DT135" i="31"/>
  <c r="CE135" i="31"/>
  <c r="BO135" i="31"/>
  <c r="DS135" i="31"/>
  <c r="CD135" i="31"/>
  <c r="BN135" i="31"/>
  <c r="DR135" i="31"/>
  <c r="CC135" i="31"/>
  <c r="BM135" i="31"/>
  <c r="DQ135" i="31"/>
  <c r="CB135" i="31"/>
  <c r="BL135" i="31"/>
  <c r="DP135" i="31"/>
  <c r="CA135" i="31"/>
  <c r="BK135" i="31"/>
  <c r="DO135" i="31"/>
  <c r="BZ135" i="31"/>
  <c r="BJ135" i="31"/>
  <c r="CF135" i="31"/>
  <c r="BP135" i="31"/>
  <c r="CG135" i="31"/>
  <c r="BQ135" i="31"/>
  <c r="EJ17" i="31"/>
  <c r="DR130" i="31"/>
  <c r="CC130" i="31"/>
  <c r="BM130" i="31"/>
  <c r="DQ130" i="31"/>
  <c r="CB130" i="31"/>
  <c r="BL130" i="31"/>
  <c r="DP130" i="31"/>
  <c r="CA130" i="31"/>
  <c r="BK130" i="31"/>
  <c r="CG130" i="31"/>
  <c r="BQ130" i="31"/>
  <c r="DT130" i="31"/>
  <c r="CE130" i="31"/>
  <c r="BO130" i="31"/>
  <c r="DS130" i="31"/>
  <c r="CF130" i="31"/>
  <c r="DO130" i="31"/>
  <c r="CD130" i="31"/>
  <c r="BZ130" i="31"/>
  <c r="BP130" i="31"/>
  <c r="BN130" i="31"/>
  <c r="BJ130" i="31"/>
  <c r="DO131" i="31"/>
  <c r="BZ131" i="31"/>
  <c r="BJ131" i="31"/>
  <c r="CG131" i="31"/>
  <c r="BQ131" i="31"/>
  <c r="CF131" i="31"/>
  <c r="BP131" i="31"/>
  <c r="DS131" i="31"/>
  <c r="CD131" i="31"/>
  <c r="BN131" i="31"/>
  <c r="DQ131" i="31"/>
  <c r="CB131" i="31"/>
  <c r="BL131" i="31"/>
  <c r="DT131" i="31"/>
  <c r="DR131" i="31"/>
  <c r="CE131" i="31"/>
  <c r="DP131" i="31"/>
  <c r="CC131" i="31"/>
  <c r="CA131" i="31"/>
  <c r="BO131" i="31"/>
  <c r="BM131" i="31"/>
  <c r="BK131" i="31"/>
  <c r="DT93" i="31"/>
  <c r="CE93" i="31"/>
  <c r="BO93" i="31"/>
  <c r="DQ93" i="31"/>
  <c r="CB93" i="31"/>
  <c r="BL93" i="31"/>
  <c r="BZ93" i="31"/>
  <c r="BQ93" i="31"/>
  <c r="BP93" i="31"/>
  <c r="DR93" i="31"/>
  <c r="CF93" i="31"/>
  <c r="BM93" i="31"/>
  <c r="DP93" i="31"/>
  <c r="CD93" i="31"/>
  <c r="BK93" i="31"/>
  <c r="CG93" i="31"/>
  <c r="DS93" i="31"/>
  <c r="CA93" i="31"/>
  <c r="BJ93" i="31"/>
  <c r="DO93" i="31"/>
  <c r="CC93" i="31"/>
  <c r="BN93" i="31"/>
  <c r="DQ38" i="31"/>
  <c r="DP38" i="31"/>
  <c r="CA38" i="31"/>
  <c r="BK38" i="31"/>
  <c r="DO38" i="31"/>
  <c r="BZ38" i="31"/>
  <c r="BJ38" i="31"/>
  <c r="CG38" i="31"/>
  <c r="BQ38" i="31"/>
  <c r="DS38" i="31"/>
  <c r="CD38" i="31"/>
  <c r="BN38" i="31"/>
  <c r="DR38" i="31"/>
  <c r="CF38" i="31"/>
  <c r="CE38" i="31"/>
  <c r="CC38" i="31"/>
  <c r="CB38" i="31"/>
  <c r="BP38" i="31"/>
  <c r="BO38" i="31"/>
  <c r="DT38" i="31"/>
  <c r="BL38" i="31"/>
  <c r="BM38" i="31"/>
  <c r="CF22" i="31"/>
  <c r="DP22" i="31"/>
  <c r="CA22" i="31"/>
  <c r="BK22" i="31"/>
  <c r="DQ22" i="31"/>
  <c r="CD22" i="31"/>
  <c r="BM22" i="31"/>
  <c r="CB22" i="31"/>
  <c r="BJ22" i="31"/>
  <c r="BQ22" i="31"/>
  <c r="DT22" i="31"/>
  <c r="BP22" i="31"/>
  <c r="DR22" i="31"/>
  <c r="CE22" i="31"/>
  <c r="BN22" i="31"/>
  <c r="DS22" i="31"/>
  <c r="BZ22" i="31"/>
  <c r="DO22" i="31"/>
  <c r="BO22" i="31"/>
  <c r="BL22" i="31"/>
  <c r="CG22" i="31"/>
  <c r="CC22" i="31"/>
  <c r="DO7" i="31"/>
  <c r="BZ7" i="31"/>
  <c r="BJ7" i="31"/>
  <c r="BQ7" i="31"/>
  <c r="CG7" i="31"/>
  <c r="CB7" i="31"/>
  <c r="CF7" i="31"/>
  <c r="BP7" i="31"/>
  <c r="BN7" i="31"/>
  <c r="CC7" i="31"/>
  <c r="DT7" i="31"/>
  <c r="CE7" i="31"/>
  <c r="BO7" i="31"/>
  <c r="BM7" i="31"/>
  <c r="DS7" i="31"/>
  <c r="CD7" i="31"/>
  <c r="DQ7" i="31"/>
  <c r="BL7" i="31"/>
  <c r="DR7" i="31"/>
  <c r="DP7" i="31"/>
  <c r="CA7" i="31"/>
  <c r="BK7" i="31"/>
  <c r="DT6" i="31"/>
  <c r="CE6" i="31"/>
  <c r="BO6" i="31"/>
  <c r="CD6" i="31"/>
  <c r="DS6" i="31"/>
  <c r="BN6" i="31"/>
  <c r="DR6" i="31"/>
  <c r="CC6" i="31"/>
  <c r="BM6" i="31"/>
  <c r="DP6" i="31"/>
  <c r="BK6" i="31"/>
  <c r="DO6" i="31"/>
  <c r="BJ6" i="31"/>
  <c r="DQ6" i="31"/>
  <c r="CB6" i="31"/>
  <c r="BL6" i="31"/>
  <c r="CG6" i="31"/>
  <c r="CA6" i="31"/>
  <c r="BQ6" i="31"/>
  <c r="BZ6" i="31"/>
  <c r="CF6" i="31"/>
  <c r="BP6" i="31"/>
  <c r="DP8" i="31"/>
  <c r="DS8" i="31"/>
  <c r="BZ8" i="31"/>
  <c r="BJ8" i="31"/>
  <c r="BQ8" i="31"/>
  <c r="CG8" i="31"/>
  <c r="CB8" i="31"/>
  <c r="DT8" i="31"/>
  <c r="CF8" i="31"/>
  <c r="BP8" i="31"/>
  <c r="DQ8" i="31"/>
  <c r="CD8" i="31"/>
  <c r="DR8" i="31"/>
  <c r="CE8" i="31"/>
  <c r="BO8" i="31"/>
  <c r="CC8" i="31"/>
  <c r="BN8" i="31"/>
  <c r="BL8" i="31"/>
  <c r="DO8" i="31"/>
  <c r="BM8" i="31"/>
  <c r="CA8" i="31"/>
  <c r="BK8" i="31"/>
  <c r="CG25" i="31"/>
  <c r="BQ25" i="31"/>
  <c r="CF25" i="31"/>
  <c r="BP25" i="31"/>
  <c r="DQ25" i="31"/>
  <c r="CB25" i="31"/>
  <c r="BL25" i="31"/>
  <c r="DR25" i="31"/>
  <c r="CA25" i="31"/>
  <c r="DO25" i="31"/>
  <c r="BO25" i="31"/>
  <c r="BM25" i="31"/>
  <c r="CE25" i="31"/>
  <c r="BK25" i="31"/>
  <c r="DS25" i="31"/>
  <c r="CC25" i="31"/>
  <c r="CD25" i="31"/>
  <c r="BZ25" i="31"/>
  <c r="DT25" i="31"/>
  <c r="BN25" i="31"/>
  <c r="DP25" i="31"/>
  <c r="BJ25" i="31"/>
  <c r="DR59" i="31"/>
  <c r="CC59" i="31"/>
  <c r="BM59" i="31"/>
  <c r="DP59" i="31"/>
  <c r="CA59" i="31"/>
  <c r="BK59" i="31"/>
  <c r="CG59" i="31"/>
  <c r="BQ59" i="31"/>
  <c r="BN59" i="31"/>
  <c r="CF59" i="31"/>
  <c r="BL59" i="31"/>
  <c r="CE59" i="31"/>
  <c r="BJ59" i="31"/>
  <c r="DT59" i="31"/>
  <c r="CD59" i="31"/>
  <c r="DS59" i="31"/>
  <c r="CB59" i="31"/>
  <c r="BO59" i="31"/>
  <c r="DQ59" i="31"/>
  <c r="DO59" i="31"/>
  <c r="BZ59" i="31"/>
  <c r="BP59" i="31"/>
  <c r="DP31" i="31"/>
  <c r="CA31" i="31"/>
  <c r="BK31" i="31"/>
  <c r="DO31" i="31"/>
  <c r="BZ31" i="31"/>
  <c r="BJ31" i="31"/>
  <c r="DS31" i="31"/>
  <c r="CD31" i="31"/>
  <c r="BN31" i="31"/>
  <c r="CG31" i="31"/>
  <c r="BM31" i="31"/>
  <c r="CF31" i="31"/>
  <c r="BL31" i="31"/>
  <c r="CE31" i="31"/>
  <c r="DT31" i="31"/>
  <c r="CC31" i="31"/>
  <c r="DR31" i="31"/>
  <c r="CB31" i="31"/>
  <c r="DQ31" i="31"/>
  <c r="BQ31" i="31"/>
  <c r="BO31" i="31"/>
  <c r="BP31" i="31"/>
  <c r="EJ19" i="31"/>
  <c r="EJ29" i="31"/>
  <c r="DT54" i="31"/>
  <c r="CE54" i="31"/>
  <c r="BO54" i="31"/>
  <c r="DS54" i="31"/>
  <c r="CD54" i="31"/>
  <c r="BN54" i="31"/>
  <c r="DR54" i="31"/>
  <c r="CC54" i="31"/>
  <c r="BM54" i="31"/>
  <c r="DQ54" i="31"/>
  <c r="CB54" i="31"/>
  <c r="BL54" i="31"/>
  <c r="DP54" i="31"/>
  <c r="CA54" i="31"/>
  <c r="BK54" i="31"/>
  <c r="CF54" i="31"/>
  <c r="BP54" i="31"/>
  <c r="CG54" i="31"/>
  <c r="BZ54" i="31"/>
  <c r="BQ54" i="31"/>
  <c r="DO54" i="31"/>
  <c r="BJ54" i="31"/>
  <c r="CF17" i="31"/>
  <c r="BP17" i="31"/>
  <c r="DS17" i="31"/>
  <c r="CD17" i="31"/>
  <c r="BN17" i="31"/>
  <c r="DP17" i="31"/>
  <c r="CA17" i="31"/>
  <c r="BK17" i="31"/>
  <c r="BM17" i="31"/>
  <c r="CG17" i="31"/>
  <c r="BL17" i="31"/>
  <c r="CE17" i="31"/>
  <c r="BJ17" i="31"/>
  <c r="DT17" i="31"/>
  <c r="CC17" i="31"/>
  <c r="DR17" i="31"/>
  <c r="CB17" i="31"/>
  <c r="BQ17" i="31"/>
  <c r="DQ17" i="31"/>
  <c r="BZ17" i="31"/>
  <c r="DO17" i="31"/>
  <c r="BO17" i="31"/>
  <c r="DT132" i="31"/>
  <c r="CE132" i="31"/>
  <c r="BO132" i="31"/>
  <c r="DS132" i="31"/>
  <c r="CD132" i="31"/>
  <c r="BN132" i="31"/>
  <c r="DR132" i="31"/>
  <c r="CC132" i="31"/>
  <c r="BM132" i="31"/>
  <c r="DP132" i="31"/>
  <c r="CA132" i="31"/>
  <c r="BK132" i="31"/>
  <c r="CG132" i="31"/>
  <c r="BQ132" i="31"/>
  <c r="DQ132" i="31"/>
  <c r="CF132" i="31"/>
  <c r="DO132" i="31"/>
  <c r="CB132" i="31"/>
  <c r="BZ132" i="31"/>
  <c r="BP132" i="31"/>
  <c r="BL132" i="31"/>
  <c r="BJ132" i="31"/>
  <c r="DS32" i="31"/>
  <c r="CD32" i="31"/>
  <c r="BN32" i="31"/>
  <c r="DR32" i="31"/>
  <c r="CC32" i="31"/>
  <c r="BM32" i="31"/>
  <c r="CG32" i="31"/>
  <c r="BQ32" i="31"/>
  <c r="CF32" i="31"/>
  <c r="BK32" i="31"/>
  <c r="CE32" i="31"/>
  <c r="BJ32" i="31"/>
  <c r="DT32" i="31"/>
  <c r="CB32" i="31"/>
  <c r="DQ32" i="31"/>
  <c r="CA32" i="31"/>
  <c r="DP32" i="31"/>
  <c r="BZ32" i="31"/>
  <c r="DO32" i="31"/>
  <c r="BP32" i="31"/>
  <c r="BL32" i="31"/>
  <c r="BO32" i="31"/>
  <c r="CG104" i="31"/>
  <c r="BQ104" i="31"/>
  <c r="CC104" i="31"/>
  <c r="BL104" i="31"/>
  <c r="DT104" i="31"/>
  <c r="CB104" i="31"/>
  <c r="BK104" i="31"/>
  <c r="DS104" i="31"/>
  <c r="CA104" i="31"/>
  <c r="BJ104" i="31"/>
  <c r="DP104" i="31"/>
  <c r="CF104" i="31"/>
  <c r="BO104" i="31"/>
  <c r="BN104" i="31"/>
  <c r="DQ104" i="31"/>
  <c r="CE104" i="31"/>
  <c r="DR104" i="31"/>
  <c r="CD104" i="31"/>
  <c r="BP104" i="31"/>
  <c r="BM104" i="31"/>
  <c r="DO104" i="31"/>
  <c r="BZ104" i="31"/>
  <c r="DS11" i="31"/>
  <c r="CD11" i="31"/>
  <c r="BN11" i="31"/>
  <c r="DQ11" i="31"/>
  <c r="CB11" i="31"/>
  <c r="BL11" i="31"/>
  <c r="CG11" i="31"/>
  <c r="BQ11" i="31"/>
  <c r="DT11" i="31"/>
  <c r="CC11" i="31"/>
  <c r="DR11" i="31"/>
  <c r="CA11" i="31"/>
  <c r="CF11" i="31"/>
  <c r="DP11" i="31"/>
  <c r="BZ11" i="31"/>
  <c r="DO11" i="31"/>
  <c r="BP11" i="31"/>
  <c r="BO11" i="31"/>
  <c r="BM11" i="31"/>
  <c r="BK11" i="31"/>
  <c r="CE11" i="31"/>
  <c r="BJ11" i="31"/>
  <c r="DO111" i="31"/>
  <c r="DT111" i="31"/>
  <c r="CB111" i="31"/>
  <c r="BL111" i="31"/>
  <c r="DQ111" i="31"/>
  <c r="CD111" i="31"/>
  <c r="BM111" i="31"/>
  <c r="DP111" i="31"/>
  <c r="CC111" i="31"/>
  <c r="BK111" i="31"/>
  <c r="CA111" i="31"/>
  <c r="BJ111" i="31"/>
  <c r="CG111" i="31"/>
  <c r="BP111" i="31"/>
  <c r="DS111" i="31"/>
  <c r="CF111" i="31"/>
  <c r="DR111" i="31"/>
  <c r="CE111" i="31"/>
  <c r="BQ111" i="31"/>
  <c r="BO111" i="31"/>
  <c r="BN111" i="31"/>
  <c r="BZ111" i="31"/>
  <c r="DP128" i="31"/>
  <c r="CA128" i="31"/>
  <c r="BK128" i="31"/>
  <c r="DO128" i="31"/>
  <c r="BZ128" i="31"/>
  <c r="BJ128" i="31"/>
  <c r="CG128" i="31"/>
  <c r="BQ128" i="31"/>
  <c r="DT128" i="31"/>
  <c r="CE128" i="31"/>
  <c r="BO128" i="31"/>
  <c r="DR128" i="31"/>
  <c r="CC128" i="31"/>
  <c r="BM128" i="31"/>
  <c r="DS128" i="31"/>
  <c r="CF128" i="31"/>
  <c r="DQ128" i="31"/>
  <c r="CD128" i="31"/>
  <c r="CB128" i="31"/>
  <c r="BP128" i="31"/>
  <c r="BN128" i="31"/>
  <c r="BL128" i="31"/>
  <c r="DR42" i="31"/>
  <c r="CC42" i="31"/>
  <c r="BM42" i="31"/>
  <c r="DQ42" i="31"/>
  <c r="CB42" i="31"/>
  <c r="BL42" i="31"/>
  <c r="DO42" i="31"/>
  <c r="BZ42" i="31"/>
  <c r="BJ42" i="31"/>
  <c r="CG42" i="31"/>
  <c r="BN42" i="31"/>
  <c r="CF42" i="31"/>
  <c r="BK42" i="31"/>
  <c r="CE42" i="31"/>
  <c r="DT42" i="31"/>
  <c r="CD42" i="31"/>
  <c r="DS42" i="31"/>
  <c r="CA42" i="31"/>
  <c r="DP42" i="31"/>
  <c r="BQ42" i="31"/>
  <c r="BO42" i="31"/>
  <c r="BP42" i="31"/>
  <c r="EJ14" i="31"/>
  <c r="EJ23" i="31"/>
  <c r="EJ26" i="31"/>
  <c r="CG50" i="31"/>
  <c r="BQ50" i="31"/>
  <c r="CF50" i="31"/>
  <c r="BP50" i="31"/>
  <c r="DT50" i="31"/>
  <c r="CE50" i="31"/>
  <c r="BO50" i="31"/>
  <c r="DS50" i="31"/>
  <c r="CD50" i="31"/>
  <c r="BN50" i="31"/>
  <c r="DR50" i="31"/>
  <c r="CC50" i="31"/>
  <c r="BM50" i="31"/>
  <c r="DO50" i="31"/>
  <c r="BZ50" i="31"/>
  <c r="BJ50" i="31"/>
  <c r="DP50" i="31"/>
  <c r="BK50" i="31"/>
  <c r="CB50" i="31"/>
  <c r="DQ50" i="31"/>
  <c r="BL50" i="31"/>
  <c r="CA50" i="31"/>
  <c r="DS13" i="31"/>
  <c r="CD13" i="31"/>
  <c r="BN13" i="31"/>
  <c r="DQ13" i="31"/>
  <c r="CB13" i="31"/>
  <c r="BL13" i="31"/>
  <c r="CG13" i="31"/>
  <c r="BQ13" i="31"/>
  <c r="CE13" i="31"/>
  <c r="BJ13" i="31"/>
  <c r="DT13" i="31"/>
  <c r="CC13" i="31"/>
  <c r="DR13" i="31"/>
  <c r="CA13" i="31"/>
  <c r="DP13" i="31"/>
  <c r="BZ13" i="31"/>
  <c r="DO13" i="31"/>
  <c r="BP13" i="31"/>
  <c r="BM13" i="31"/>
  <c r="BO13" i="31"/>
  <c r="CF13" i="31"/>
  <c r="BK13" i="31"/>
  <c r="CG79" i="31"/>
  <c r="BQ79" i="31"/>
  <c r="CF79" i="31"/>
  <c r="BP79" i="31"/>
  <c r="DQ79" i="31"/>
  <c r="CB79" i="31"/>
  <c r="BL79" i="31"/>
  <c r="DT79" i="31"/>
  <c r="CD79" i="31"/>
  <c r="BJ79" i="31"/>
  <c r="DR79" i="31"/>
  <c r="CA79" i="31"/>
  <c r="DP79" i="31"/>
  <c r="BZ79" i="31"/>
  <c r="DO79" i="31"/>
  <c r="BO79" i="31"/>
  <c r="BN79" i="31"/>
  <c r="CE79" i="31"/>
  <c r="BK79" i="31"/>
  <c r="DS79" i="31"/>
  <c r="CC79" i="31"/>
  <c r="BM79" i="31"/>
  <c r="DS78" i="31"/>
  <c r="CD78" i="31"/>
  <c r="BN78" i="31"/>
  <c r="DR78" i="31"/>
  <c r="CC78" i="31"/>
  <c r="BM78" i="31"/>
  <c r="CG78" i="31"/>
  <c r="BQ78" i="31"/>
  <c r="CF78" i="31"/>
  <c r="BK78" i="31"/>
  <c r="DT78" i="31"/>
  <c r="CB78" i="31"/>
  <c r="DQ78" i="31"/>
  <c r="CA78" i="31"/>
  <c r="DP78" i="31"/>
  <c r="BZ78" i="31"/>
  <c r="DO78" i="31"/>
  <c r="BP78" i="31"/>
  <c r="BL78" i="31"/>
  <c r="CE78" i="31"/>
  <c r="BO78" i="31"/>
  <c r="BJ78" i="31"/>
  <c r="DO120" i="31"/>
  <c r="BZ120" i="31"/>
  <c r="CG120" i="31"/>
  <c r="BQ120" i="31"/>
  <c r="BP120" i="31"/>
  <c r="DT120" i="31"/>
  <c r="BO120" i="31"/>
  <c r="DS120" i="31"/>
  <c r="CF120" i="31"/>
  <c r="BN120" i="31"/>
  <c r="DR120" i="31"/>
  <c r="CE120" i="31"/>
  <c r="BM120" i="31"/>
  <c r="DQ120" i="31"/>
  <c r="CD120" i="31"/>
  <c r="BL120" i="31"/>
  <c r="DP120" i="31"/>
  <c r="CC120" i="31"/>
  <c r="CB120" i="31"/>
  <c r="CA120" i="31"/>
  <c r="BK120" i="31"/>
  <c r="BJ120" i="31"/>
  <c r="CF47" i="31"/>
  <c r="BP47" i="31"/>
  <c r="DT47" i="31"/>
  <c r="CE47" i="31"/>
  <c r="BO47" i="31"/>
  <c r="DS47" i="31"/>
  <c r="CD47" i="31"/>
  <c r="BN47" i="31"/>
  <c r="DR47" i="31"/>
  <c r="CC47" i="31"/>
  <c r="BM47" i="31"/>
  <c r="DQ47" i="31"/>
  <c r="CB47" i="31"/>
  <c r="BL47" i="31"/>
  <c r="CG47" i="31"/>
  <c r="BQ47" i="31"/>
  <c r="BZ47" i="31"/>
  <c r="DP47" i="31"/>
  <c r="BK47" i="31"/>
  <c r="DO47" i="31"/>
  <c r="BJ47" i="31"/>
  <c r="CA47" i="31"/>
  <c r="EJ16" i="31"/>
  <c r="EJ10" i="31"/>
  <c r="EJ21" i="31"/>
  <c r="CG24" i="31"/>
  <c r="BQ24" i="31"/>
  <c r="DQ24" i="31"/>
  <c r="CB24" i="31"/>
  <c r="BL24" i="31"/>
  <c r="BP24" i="31"/>
  <c r="DS24" i="31"/>
  <c r="CF24" i="31"/>
  <c r="BN24" i="31"/>
  <c r="DP24" i="31"/>
  <c r="CD24" i="31"/>
  <c r="BK24" i="31"/>
  <c r="DO24" i="31"/>
  <c r="CC24" i="31"/>
  <c r="BJ24" i="31"/>
  <c r="BZ24" i="31"/>
  <c r="DR24" i="31"/>
  <c r="BO24" i="31"/>
  <c r="BM24" i="31"/>
  <c r="CE24" i="31"/>
  <c r="DT24" i="31"/>
  <c r="CA24" i="31"/>
  <c r="DT87" i="31"/>
  <c r="CE87" i="31"/>
  <c r="BO87" i="31"/>
  <c r="DR87" i="31"/>
  <c r="CC87" i="31"/>
  <c r="BM87" i="31"/>
  <c r="DO87" i="31"/>
  <c r="BZ87" i="31"/>
  <c r="BJ87" i="31"/>
  <c r="BP87" i="31"/>
  <c r="BN87" i="31"/>
  <c r="DS87" i="31"/>
  <c r="CB87" i="31"/>
  <c r="BL87" i="31"/>
  <c r="CG87" i="31"/>
  <c r="CF87" i="31"/>
  <c r="DQ87" i="31"/>
  <c r="CD87" i="31"/>
  <c r="BQ87" i="31"/>
  <c r="DP87" i="31"/>
  <c r="BK87" i="31"/>
  <c r="CA87" i="31"/>
  <c r="DR101" i="31"/>
  <c r="CC101" i="31"/>
  <c r="BM101" i="31"/>
  <c r="DQ101" i="31"/>
  <c r="CB101" i="31"/>
  <c r="BL101" i="31"/>
  <c r="DP101" i="31"/>
  <c r="CA101" i="31"/>
  <c r="BK101" i="31"/>
  <c r="CF101" i="31"/>
  <c r="BP101" i="31"/>
  <c r="CE101" i="31"/>
  <c r="BQ101" i="31"/>
  <c r="BZ101" i="31"/>
  <c r="BO101" i="31"/>
  <c r="BN101" i="31"/>
  <c r="DT101" i="31"/>
  <c r="DS101" i="31"/>
  <c r="CD101" i="31"/>
  <c r="BJ101" i="31"/>
  <c r="CG101" i="31"/>
  <c r="DO101" i="31"/>
  <c r="DO70" i="31"/>
  <c r="BZ70" i="31"/>
  <c r="BJ70" i="31"/>
  <c r="CF70" i="31"/>
  <c r="BP70" i="31"/>
  <c r="DT70" i="31"/>
  <c r="CE70" i="31"/>
  <c r="BO70" i="31"/>
  <c r="DS70" i="31"/>
  <c r="CD70" i="31"/>
  <c r="BN70" i="31"/>
  <c r="DR70" i="31"/>
  <c r="CC70" i="31"/>
  <c r="BM70" i="31"/>
  <c r="DP70" i="31"/>
  <c r="CA70" i="31"/>
  <c r="BK70" i="31"/>
  <c r="CG70" i="31"/>
  <c r="CB70" i="31"/>
  <c r="BQ70" i="31"/>
  <c r="DQ70" i="31"/>
  <c r="BL70" i="31"/>
  <c r="EJ20" i="31"/>
  <c r="CG26" i="31"/>
  <c r="BQ26" i="31"/>
  <c r="CF26" i="31"/>
  <c r="BP26" i="31"/>
  <c r="DQ26" i="31"/>
  <c r="CB26" i="31"/>
  <c r="BL26" i="31"/>
  <c r="BN26" i="31"/>
  <c r="CE26" i="31"/>
  <c r="BK26" i="31"/>
  <c r="DS26" i="31"/>
  <c r="CC26" i="31"/>
  <c r="DR26" i="31"/>
  <c r="CA26" i="31"/>
  <c r="DO26" i="31"/>
  <c r="BO26" i="31"/>
  <c r="CD26" i="31"/>
  <c r="BJ26" i="31"/>
  <c r="BZ26" i="31"/>
  <c r="DT26" i="31"/>
  <c r="BM26" i="31"/>
  <c r="DP26" i="31"/>
  <c r="CG114" i="31"/>
  <c r="BQ114" i="31"/>
  <c r="DT114" i="31"/>
  <c r="CE114" i="31"/>
  <c r="BO114" i="31"/>
  <c r="DS114" i="31"/>
  <c r="CD114" i="31"/>
  <c r="BN114" i="31"/>
  <c r="CF114" i="31"/>
  <c r="BK114" i="31"/>
  <c r="CC114" i="31"/>
  <c r="BJ114" i="31"/>
  <c r="BZ114" i="31"/>
  <c r="BP114" i="31"/>
  <c r="DR114" i="31"/>
  <c r="BM114" i="31"/>
  <c r="DO114" i="31"/>
  <c r="CB114" i="31"/>
  <c r="CA114" i="31"/>
  <c r="DP114" i="31"/>
  <c r="DQ114" i="31"/>
  <c r="BL114" i="31"/>
  <c r="CG98" i="31"/>
  <c r="BQ98" i="31"/>
  <c r="DS98" i="31"/>
  <c r="CD98" i="31"/>
  <c r="BN98" i="31"/>
  <c r="DO98" i="31"/>
  <c r="CB98" i="31"/>
  <c r="BJ98" i="31"/>
  <c r="CA98" i="31"/>
  <c r="BZ98" i="31"/>
  <c r="DT98" i="31"/>
  <c r="BO98" i="31"/>
  <c r="DR98" i="31"/>
  <c r="CF98" i="31"/>
  <c r="BM98" i="31"/>
  <c r="CC98" i="31"/>
  <c r="DP98" i="31"/>
  <c r="BL98" i="31"/>
  <c r="BK98" i="31"/>
  <c r="BP98" i="31"/>
  <c r="DQ98" i="31"/>
  <c r="CE98" i="31"/>
  <c r="DS127" i="31"/>
  <c r="CD127" i="31"/>
  <c r="BN127" i="31"/>
  <c r="DR127" i="31"/>
  <c r="CC127" i="31"/>
  <c r="BM127" i="31"/>
  <c r="DQ127" i="31"/>
  <c r="CB127" i="31"/>
  <c r="BL127" i="31"/>
  <c r="DO127" i="31"/>
  <c r="BZ127" i="31"/>
  <c r="BJ127" i="31"/>
  <c r="CF127" i="31"/>
  <c r="BP127" i="31"/>
  <c r="DT127" i="31"/>
  <c r="CG127" i="31"/>
  <c r="DP127" i="31"/>
  <c r="CE127" i="31"/>
  <c r="CA127" i="31"/>
  <c r="BQ127" i="31"/>
  <c r="BO127" i="31"/>
  <c r="BK127" i="31"/>
  <c r="DT110" i="31"/>
  <c r="CE110" i="31"/>
  <c r="BO110" i="31"/>
  <c r="DS110" i="31"/>
  <c r="CA110" i="31"/>
  <c r="BJ110" i="31"/>
  <c r="DR110" i="31"/>
  <c r="BZ110" i="31"/>
  <c r="DQ110" i="31"/>
  <c r="BQ110" i="31"/>
  <c r="CD110" i="31"/>
  <c r="BM110" i="31"/>
  <c r="BL110" i="31"/>
  <c r="BK110" i="31"/>
  <c r="DO110" i="31"/>
  <c r="CF110" i="31"/>
  <c r="CG110" i="31"/>
  <c r="CC110" i="31"/>
  <c r="DP110" i="31"/>
  <c r="BP110" i="31"/>
  <c r="BN110" i="31"/>
  <c r="CB110" i="31"/>
  <c r="EJ12" i="31"/>
  <c r="EJ13" i="31"/>
  <c r="EJ25" i="31"/>
  <c r="DO4" i="31"/>
  <c r="BZ4" i="31"/>
  <c r="BJ4" i="31"/>
  <c r="BQ4" i="31"/>
  <c r="DQ4" i="31"/>
  <c r="CB4" i="31"/>
  <c r="CG4" i="31"/>
  <c r="DP4" i="31"/>
  <c r="BP4" i="31"/>
  <c r="DR4" i="31"/>
  <c r="CC4" i="31"/>
  <c r="DT4" i="31"/>
  <c r="CE4" i="31"/>
  <c r="BO4" i="31"/>
  <c r="DS4" i="31"/>
  <c r="BN4" i="31"/>
  <c r="F2" i="31"/>
  <c r="BK4" i="31"/>
  <c r="CD4" i="31"/>
  <c r="BM4" i="31"/>
  <c r="BL4" i="31"/>
  <c r="CA4" i="31"/>
  <c r="CF100" i="31"/>
  <c r="BP100" i="31"/>
  <c r="DT100" i="31"/>
  <c r="CE100" i="31"/>
  <c r="BO100" i="31"/>
  <c r="DP100" i="31"/>
  <c r="CA100" i="31"/>
  <c r="BK100" i="31"/>
  <c r="CG100" i="31"/>
  <c r="BL100" i="31"/>
  <c r="DR100" i="31"/>
  <c r="CB100" i="31"/>
  <c r="DO100" i="31"/>
  <c r="CD100" i="31"/>
  <c r="CC100" i="31"/>
  <c r="BQ100" i="31"/>
  <c r="BN100" i="31"/>
  <c r="BM100" i="31"/>
  <c r="BJ100" i="31"/>
  <c r="DQ100" i="31"/>
  <c r="DS100" i="31"/>
  <c r="BZ100" i="31"/>
  <c r="DQ125" i="31"/>
  <c r="CB125" i="31"/>
  <c r="BL125" i="31"/>
  <c r="DP125" i="31"/>
  <c r="CA125" i="31"/>
  <c r="BK125" i="31"/>
  <c r="DO125" i="31"/>
  <c r="BZ125" i="31"/>
  <c r="BJ125" i="31"/>
  <c r="DS125" i="31"/>
  <c r="DR125" i="31"/>
  <c r="BP125" i="31"/>
  <c r="BO125" i="31"/>
  <c r="CG125" i="31"/>
  <c r="BN125" i="31"/>
  <c r="CF125" i="31"/>
  <c r="BM125" i="31"/>
  <c r="CE125" i="31"/>
  <c r="CD125" i="31"/>
  <c r="CC125" i="31"/>
  <c r="DT125" i="31"/>
  <c r="BQ125" i="31"/>
  <c r="DS49" i="31"/>
  <c r="CD49" i="31"/>
  <c r="BN49" i="31"/>
  <c r="DR49" i="31"/>
  <c r="CC49" i="31"/>
  <c r="BM49" i="31"/>
  <c r="DQ49" i="31"/>
  <c r="CB49" i="31"/>
  <c r="BL49" i="31"/>
  <c r="DP49" i="31"/>
  <c r="CA49" i="31"/>
  <c r="BK49" i="31"/>
  <c r="DO49" i="31"/>
  <c r="BZ49" i="31"/>
  <c r="BJ49" i="31"/>
  <c r="DT49" i="31"/>
  <c r="CE49" i="31"/>
  <c r="BO49" i="31"/>
  <c r="CG49" i="31"/>
  <c r="CF49" i="31"/>
  <c r="BQ49" i="31"/>
  <c r="BP49" i="31"/>
  <c r="DQ113" i="31"/>
  <c r="CB113" i="31"/>
  <c r="BL113" i="31"/>
  <c r="DO113" i="31"/>
  <c r="BZ113" i="31"/>
  <c r="BJ113" i="31"/>
  <c r="CG113" i="31"/>
  <c r="BQ113" i="31"/>
  <c r="BO113" i="31"/>
  <c r="BN113" i="31"/>
  <c r="DR113" i="31"/>
  <c r="CF113" i="31"/>
  <c r="DP113" i="31"/>
  <c r="CE113" i="31"/>
  <c r="CD113" i="31"/>
  <c r="BP113" i="31"/>
  <c r="CA113" i="31"/>
  <c r="DS113" i="31"/>
  <c r="CC113" i="31"/>
  <c r="BM113" i="31"/>
  <c r="BK113" i="31"/>
  <c r="DT113" i="31"/>
  <c r="DO35" i="31"/>
  <c r="BZ35" i="31"/>
  <c r="BJ35" i="31"/>
  <c r="CG35" i="31"/>
  <c r="BQ35" i="31"/>
  <c r="DR35" i="31"/>
  <c r="CC35" i="31"/>
  <c r="BM35" i="31"/>
  <c r="DP35" i="31"/>
  <c r="BP35" i="31"/>
  <c r="BO35" i="31"/>
  <c r="BN35" i="31"/>
  <c r="CF35" i="31"/>
  <c r="BL35" i="31"/>
  <c r="CE35" i="31"/>
  <c r="BK35" i="31"/>
  <c r="DT35" i="31"/>
  <c r="CD35" i="31"/>
  <c r="DQ35" i="31"/>
  <c r="CA35" i="31"/>
  <c r="DS35" i="31"/>
  <c r="CB35" i="31"/>
  <c r="EJ22" i="31"/>
  <c r="EJ15" i="31"/>
  <c r="EJ27" i="31"/>
  <c r="CG126" i="31"/>
  <c r="BQ126" i="31"/>
  <c r="CF126" i="31"/>
  <c r="BP126" i="31"/>
  <c r="DT126" i="31"/>
  <c r="CE126" i="31"/>
  <c r="BO126" i="31"/>
  <c r="DP126" i="31"/>
  <c r="CA126" i="31"/>
  <c r="BK126" i="31"/>
  <c r="BZ126" i="31"/>
  <c r="DS126" i="31"/>
  <c r="BN126" i="31"/>
  <c r="DR126" i="31"/>
  <c r="BM126" i="31"/>
  <c r="DQ126" i="31"/>
  <c r="BL126" i="31"/>
  <c r="DO126" i="31"/>
  <c r="BJ126" i="31"/>
  <c r="CD126" i="31"/>
  <c r="CB126" i="31"/>
  <c r="CC126" i="31"/>
  <c r="DO88" i="31"/>
  <c r="DS88" i="31"/>
  <c r="DT88" i="31"/>
  <c r="CB88" i="31"/>
  <c r="BL88" i="31"/>
  <c r="DQ88" i="31"/>
  <c r="BZ88" i="31"/>
  <c r="BJ88" i="31"/>
  <c r="CE88" i="31"/>
  <c r="BO88" i="31"/>
  <c r="CF88" i="31"/>
  <c r="BK88" i="31"/>
  <c r="CD88" i="31"/>
  <c r="CC88" i="31"/>
  <c r="DP88" i="31"/>
  <c r="BP88" i="31"/>
  <c r="DR88" i="31"/>
  <c r="BQ88" i="31"/>
  <c r="BM88" i="31"/>
  <c r="CA88" i="31"/>
  <c r="CG88" i="31"/>
  <c r="BN88" i="31"/>
  <c r="DP28" i="31"/>
  <c r="CA28" i="31"/>
  <c r="BK28" i="31"/>
  <c r="DO28" i="31"/>
  <c r="BZ28" i="31"/>
  <c r="BJ28" i="31"/>
  <c r="DS28" i="31"/>
  <c r="CD28" i="31"/>
  <c r="BN28" i="31"/>
  <c r="BO28" i="31"/>
  <c r="CG28" i="31"/>
  <c r="BM28" i="31"/>
  <c r="CF28" i="31"/>
  <c r="BL28" i="31"/>
  <c r="CE28" i="31"/>
  <c r="DT28" i="31"/>
  <c r="CC28" i="31"/>
  <c r="DR28" i="31"/>
  <c r="CB28" i="31"/>
  <c r="BP28" i="31"/>
  <c r="DQ28" i="31"/>
  <c r="BQ28" i="31"/>
  <c r="CG5" i="31"/>
  <c r="BQ5" i="31"/>
  <c r="CF5" i="31"/>
  <c r="DP5" i="31"/>
  <c r="BK5" i="31"/>
  <c r="BP5" i="31"/>
  <c r="DT5" i="31"/>
  <c r="CE5" i="31"/>
  <c r="BO5" i="31"/>
  <c r="DR5" i="31"/>
  <c r="CC5" i="31"/>
  <c r="DQ5" i="31"/>
  <c r="BL5" i="31"/>
  <c r="DS5" i="31"/>
  <c r="CD5" i="31"/>
  <c r="BN5" i="31"/>
  <c r="BM5" i="31"/>
  <c r="CB5" i="31"/>
  <c r="CA5" i="31"/>
  <c r="DO5" i="31"/>
  <c r="BZ5" i="31"/>
  <c r="BJ5" i="31"/>
  <c r="DO81" i="31"/>
  <c r="BZ81" i="31"/>
  <c r="BJ81" i="31"/>
  <c r="CF81" i="31"/>
  <c r="BP81" i="31"/>
  <c r="DR81" i="31"/>
  <c r="CC81" i="31"/>
  <c r="BM81" i="31"/>
  <c r="BO81" i="31"/>
  <c r="BN81" i="31"/>
  <c r="DS81" i="31"/>
  <c r="CB81" i="31"/>
  <c r="BL81" i="31"/>
  <c r="DT81" i="31"/>
  <c r="CG81" i="31"/>
  <c r="DQ81" i="31"/>
  <c r="CE81" i="31"/>
  <c r="DP81" i="31"/>
  <c r="CD81" i="31"/>
  <c r="BQ81" i="31"/>
  <c r="CA81" i="31"/>
  <c r="BK81" i="31"/>
  <c r="CG33" i="31"/>
  <c r="BQ33" i="31"/>
  <c r="CF33" i="31"/>
  <c r="BP33" i="31"/>
  <c r="DQ33" i="31"/>
  <c r="CB33" i="31"/>
  <c r="BL33" i="31"/>
  <c r="DT33" i="31"/>
  <c r="CD33" i="31"/>
  <c r="BJ33" i="31"/>
  <c r="DS33" i="31"/>
  <c r="CC33" i="31"/>
  <c r="DR33" i="31"/>
  <c r="CA33" i="31"/>
  <c r="DP33" i="31"/>
  <c r="BZ33" i="31"/>
  <c r="DO33" i="31"/>
  <c r="BO33" i="31"/>
  <c r="BN33" i="31"/>
  <c r="CE33" i="31"/>
  <c r="BK33" i="31"/>
  <c r="BM33" i="31"/>
  <c r="EJ24" i="31"/>
  <c r="EJ18" i="31"/>
  <c r="DL33" i="31" l="1"/>
  <c r="DL113" i="31"/>
  <c r="CQ110" i="31"/>
  <c r="CW98" i="31"/>
  <c r="CS114" i="31"/>
  <c r="CV101" i="31"/>
  <c r="DK81" i="31"/>
  <c r="DJ81" i="31"/>
  <c r="DI113" i="31"/>
  <c r="CP81" i="31"/>
  <c r="CS110" i="31"/>
  <c r="CU113" i="31"/>
  <c r="DH113" i="31"/>
  <c r="DK100" i="31"/>
  <c r="CP33" i="31"/>
  <c r="CV110" i="31"/>
  <c r="DI98" i="31"/>
  <c r="CP98" i="31"/>
  <c r="DK110" i="31"/>
  <c r="DI28" i="31"/>
  <c r="DK35" i="31"/>
  <c r="CW113" i="31"/>
  <c r="CP100" i="31"/>
  <c r="DJ100" i="31"/>
  <c r="DF28" i="31"/>
  <c r="CV113" i="31"/>
  <c r="CS100" i="31"/>
  <c r="CV100" i="31"/>
  <c r="CT101" i="31"/>
  <c r="CP113" i="31"/>
  <c r="CT100" i="31"/>
  <c r="DG114" i="31"/>
  <c r="DI81" i="31"/>
  <c r="DK113" i="31"/>
  <c r="CQ100" i="31"/>
  <c r="DF110" i="31"/>
  <c r="CV28" i="31"/>
  <c r="DK28" i="31"/>
  <c r="DK33" i="31"/>
  <c r="CQ81" i="31"/>
  <c r="CQ98" i="31"/>
  <c r="CR47" i="31"/>
  <c r="DJ35" i="31"/>
  <c r="CU35" i="31"/>
  <c r="DF54" i="31"/>
  <c r="DF49" i="31"/>
  <c r="DK47" i="31"/>
  <c r="DM35" i="31"/>
  <c r="CQ35" i="31"/>
  <c r="CW49" i="31"/>
  <c r="DL49" i="31"/>
  <c r="CQ49" i="31"/>
  <c r="DG49" i="31"/>
  <c r="DL35" i="31"/>
  <c r="CU49" i="31"/>
  <c r="DM49" i="31"/>
  <c r="CU26" i="31"/>
  <c r="CU33" i="31"/>
  <c r="CS33" i="31"/>
  <c r="CR28" i="31"/>
  <c r="DJ33" i="31"/>
  <c r="CW33" i="31"/>
  <c r="CV24" i="31"/>
  <c r="CV33" i="31"/>
  <c r="DL28" i="31"/>
  <c r="DJ24" i="31"/>
  <c r="CQ33" i="31"/>
  <c r="DH28" i="31"/>
  <c r="CS28" i="31"/>
  <c r="DI26" i="31"/>
  <c r="CV26" i="31"/>
  <c r="CR33" i="31"/>
  <c r="DM28" i="31"/>
  <c r="DI33" i="31"/>
  <c r="DG33" i="31"/>
  <c r="DG81" i="31"/>
  <c r="CT87" i="31"/>
  <c r="CR81" i="31"/>
  <c r="CT88" i="31"/>
  <c r="DI88" i="31"/>
  <c r="DH78" i="31"/>
  <c r="CW81" i="31"/>
  <c r="DH81" i="31"/>
  <c r="DM88" i="31"/>
  <c r="CR88" i="31"/>
  <c r="CW78" i="31"/>
  <c r="DJ79" i="31"/>
  <c r="DF81" i="31"/>
  <c r="CR87" i="31"/>
  <c r="DG88" i="31"/>
  <c r="CP78" i="31"/>
  <c r="DJ78" i="31"/>
  <c r="CP88" i="31"/>
  <c r="DL88" i="31"/>
  <c r="DI78" i="31"/>
  <c r="CW88" i="31"/>
  <c r="DH87" i="31"/>
  <c r="DI87" i="31"/>
  <c r="DH88" i="31"/>
  <c r="DK88" i="31"/>
  <c r="CU81" i="31"/>
  <c r="CT81" i="31"/>
  <c r="CV88" i="31"/>
  <c r="CV126" i="31"/>
  <c r="DL125" i="31"/>
  <c r="DF125" i="31"/>
  <c r="CP127" i="31"/>
  <c r="CP126" i="31"/>
  <c r="DF126" i="31"/>
  <c r="DL126" i="31"/>
  <c r="DG127" i="31"/>
  <c r="CS126" i="31"/>
  <c r="CQ125" i="31"/>
  <c r="CQ128" i="31"/>
  <c r="CR126" i="31"/>
  <c r="DG126" i="31"/>
  <c r="DM126" i="31"/>
  <c r="CU125" i="31"/>
  <c r="DH120" i="31"/>
  <c r="DI125" i="31"/>
  <c r="DM127" i="31"/>
  <c r="DH127" i="31"/>
  <c r="CU126" i="31"/>
  <c r="DH125" i="31"/>
  <c r="CS127" i="31"/>
  <c r="DH126" i="31"/>
  <c r="DK125" i="31"/>
  <c r="DJ126" i="31"/>
  <c r="DM59" i="31"/>
  <c r="DK70" i="31"/>
  <c r="CP70" i="31"/>
  <c r="DI5" i="31"/>
  <c r="CQ5" i="31"/>
  <c r="CS5" i="31"/>
  <c r="CT5" i="31"/>
  <c r="DG5" i="31"/>
  <c r="DM5" i="31"/>
  <c r="CU11" i="31"/>
  <c r="CV5" i="31"/>
  <c r="DK5" i="31"/>
  <c r="DJ5" i="31"/>
  <c r="DF33" i="31"/>
  <c r="CU28" i="31"/>
  <c r="CT28" i="31"/>
  <c r="CQ88" i="31"/>
  <c r="CS88" i="31"/>
  <c r="DJ88" i="31"/>
  <c r="DF88" i="31"/>
  <c r="CW35" i="31"/>
  <c r="CQ113" i="31"/>
  <c r="DM113" i="31"/>
  <c r="CR113" i="31"/>
  <c r="CT49" i="31"/>
  <c r="DG125" i="31"/>
  <c r="CW100" i="31"/>
  <c r="CS45" i="31"/>
  <c r="CS58" i="31"/>
  <c r="CS39" i="31"/>
  <c r="CS96" i="31"/>
  <c r="CS51" i="31"/>
  <c r="CS18" i="31"/>
  <c r="CS105" i="31"/>
  <c r="CS10" i="31"/>
  <c r="CS23" i="31"/>
  <c r="CS21" i="31"/>
  <c r="CS27" i="31"/>
  <c r="CS52" i="31"/>
  <c r="CS103" i="31"/>
  <c r="CS37" i="31"/>
  <c r="CS112" i="31"/>
  <c r="CS84" i="31"/>
  <c r="CS77" i="31"/>
  <c r="CS85" i="31"/>
  <c r="CS115" i="31"/>
  <c r="CS121" i="31"/>
  <c r="CS123" i="31"/>
  <c r="CS9" i="31"/>
  <c r="CS83" i="31"/>
  <c r="CS119" i="31"/>
  <c r="CS129" i="31"/>
  <c r="CS108" i="31"/>
  <c r="CS94" i="31"/>
  <c r="CS20" i="31"/>
  <c r="CS60" i="31"/>
  <c r="CS34" i="31"/>
  <c r="CS73" i="31"/>
  <c r="CS72" i="31"/>
  <c r="CS134" i="31"/>
  <c r="CS61" i="31"/>
  <c r="CS89" i="31"/>
  <c r="CS57" i="31"/>
  <c r="CS46" i="31"/>
  <c r="CS118" i="31"/>
  <c r="CS62" i="31"/>
  <c r="CS44" i="31"/>
  <c r="CS95" i="31"/>
  <c r="CS131" i="31"/>
  <c r="CS66" i="31"/>
  <c r="CS50" i="31"/>
  <c r="CS79" i="31"/>
  <c r="CS87" i="31"/>
  <c r="CS109" i="31"/>
  <c r="CS71" i="31"/>
  <c r="CS135" i="31"/>
  <c r="CS76" i="31"/>
  <c r="CS130" i="31"/>
  <c r="CS99" i="31"/>
  <c r="CS80" i="31"/>
  <c r="CS14" i="31"/>
  <c r="CS91" i="31"/>
  <c r="CS8" i="31"/>
  <c r="CS111" i="31"/>
  <c r="CS67" i="31"/>
  <c r="CS12" i="31"/>
  <c r="CS102" i="31"/>
  <c r="CS124" i="31"/>
  <c r="CS22" i="31"/>
  <c r="CS75" i="31"/>
  <c r="CS43" i="31"/>
  <c r="CS92" i="31"/>
  <c r="CS48" i="31"/>
  <c r="CS40" i="31"/>
  <c r="CS133" i="31"/>
  <c r="CS120" i="31"/>
  <c r="CS55" i="31"/>
  <c r="CS15" i="31"/>
  <c r="CS56" i="31"/>
  <c r="CS19" i="31"/>
  <c r="CS29" i="31"/>
  <c r="CS106" i="31"/>
  <c r="CS7" i="31"/>
  <c r="CS32" i="31"/>
  <c r="CS36" i="31"/>
  <c r="CS86" i="31"/>
  <c r="CS107" i="31"/>
  <c r="CS68" i="31"/>
  <c r="CS116" i="31"/>
  <c r="CS30" i="31"/>
  <c r="CS69" i="31"/>
  <c r="CS38" i="31"/>
  <c r="CS16" i="31"/>
  <c r="CS90" i="31"/>
  <c r="CS117" i="31"/>
  <c r="CS64" i="31"/>
  <c r="CS65" i="31"/>
  <c r="CS97" i="31"/>
  <c r="CS122" i="31"/>
  <c r="CS53" i="31"/>
  <c r="CS6" i="31"/>
  <c r="DK48" i="31"/>
  <c r="DK64" i="31"/>
  <c r="DK51" i="31"/>
  <c r="DK61" i="31"/>
  <c r="DK30" i="31"/>
  <c r="DK46" i="31"/>
  <c r="DK56" i="31"/>
  <c r="DK71" i="31"/>
  <c r="DK60" i="31"/>
  <c r="DK119" i="31"/>
  <c r="DK73" i="31"/>
  <c r="DK57" i="31"/>
  <c r="DK109" i="31"/>
  <c r="DK115" i="31"/>
  <c r="DK55" i="31"/>
  <c r="DK90" i="31"/>
  <c r="DK58" i="31"/>
  <c r="DK123" i="31"/>
  <c r="DK12" i="31"/>
  <c r="DK80" i="31"/>
  <c r="DK9" i="31"/>
  <c r="DK66" i="31"/>
  <c r="DK43" i="31"/>
  <c r="DK45" i="31"/>
  <c r="DK92" i="31"/>
  <c r="DK40" i="31"/>
  <c r="DK96" i="31"/>
  <c r="DK68" i="31"/>
  <c r="DK85" i="31"/>
  <c r="DK52" i="31"/>
  <c r="DK94" i="31"/>
  <c r="DK69" i="31"/>
  <c r="DK129" i="31"/>
  <c r="DK74" i="31"/>
  <c r="DK95" i="31"/>
  <c r="DK75" i="31"/>
  <c r="DK63" i="31"/>
  <c r="DK89" i="31"/>
  <c r="DK133" i="31"/>
  <c r="DK108" i="31"/>
  <c r="DK27" i="31"/>
  <c r="DK7" i="31"/>
  <c r="DK132" i="31"/>
  <c r="DK29" i="31"/>
  <c r="DK76" i="31"/>
  <c r="DK14" i="31"/>
  <c r="DK134" i="31"/>
  <c r="DK131" i="31"/>
  <c r="DK20" i="31"/>
  <c r="DK72" i="31"/>
  <c r="DK102" i="31"/>
  <c r="DK25" i="31"/>
  <c r="DK44" i="31"/>
  <c r="DK121" i="31"/>
  <c r="DK18" i="31"/>
  <c r="DK37" i="31"/>
  <c r="DK84" i="31"/>
  <c r="DK91" i="31"/>
  <c r="DK10" i="31"/>
  <c r="DK53" i="31"/>
  <c r="DK79" i="31"/>
  <c r="DK117" i="31"/>
  <c r="DK105" i="31"/>
  <c r="DK21" i="31"/>
  <c r="DK107" i="31"/>
  <c r="DK59" i="31"/>
  <c r="DK24" i="31"/>
  <c r="DK34" i="31"/>
  <c r="DK16" i="31"/>
  <c r="DK39" i="31"/>
  <c r="DK62" i="31"/>
  <c r="DK65" i="31"/>
  <c r="DK19" i="31"/>
  <c r="DK99" i="31"/>
  <c r="DK6" i="31"/>
  <c r="DK54" i="31"/>
  <c r="DK128" i="31"/>
  <c r="DK122" i="31"/>
  <c r="DK124" i="31"/>
  <c r="DK112" i="31"/>
  <c r="DK77" i="31"/>
  <c r="DK118" i="31"/>
  <c r="DK36" i="31"/>
  <c r="DK86" i="31"/>
  <c r="DK23" i="31"/>
  <c r="DK67" i="31"/>
  <c r="DK4" i="31"/>
  <c r="DK116" i="31"/>
  <c r="DK106" i="31"/>
  <c r="DK83" i="31"/>
  <c r="DK103" i="31"/>
  <c r="CT4" i="31"/>
  <c r="DH105" i="31"/>
  <c r="DH46" i="31"/>
  <c r="DH10" i="31"/>
  <c r="DH129" i="31"/>
  <c r="DH23" i="31"/>
  <c r="DH14" i="31"/>
  <c r="DH27" i="31"/>
  <c r="DH51" i="31"/>
  <c r="DH122" i="31"/>
  <c r="DH107" i="31"/>
  <c r="DH86" i="31"/>
  <c r="DH65" i="31"/>
  <c r="DH18" i="31"/>
  <c r="DH56" i="31"/>
  <c r="DH91" i="31"/>
  <c r="DH20" i="31"/>
  <c r="DH19" i="31"/>
  <c r="DH118" i="31"/>
  <c r="DH134" i="31"/>
  <c r="DH40" i="31"/>
  <c r="DH21" i="31"/>
  <c r="DH30" i="31"/>
  <c r="DH133" i="31"/>
  <c r="DH115" i="31"/>
  <c r="DH90" i="31"/>
  <c r="DH36" i="31"/>
  <c r="DH73" i="31"/>
  <c r="DH67" i="31"/>
  <c r="DH108" i="31"/>
  <c r="DH57" i="31"/>
  <c r="DH117" i="31"/>
  <c r="DH112" i="31"/>
  <c r="DH94" i="31"/>
  <c r="DH103" i="31"/>
  <c r="DH37" i="31"/>
  <c r="DH71" i="31"/>
  <c r="DH102" i="31"/>
  <c r="DH29" i="31"/>
  <c r="DH43" i="31"/>
  <c r="DH76" i="31"/>
  <c r="DH48" i="31"/>
  <c r="DH61" i="31"/>
  <c r="DH53" i="31"/>
  <c r="DH22" i="31"/>
  <c r="DH6" i="31"/>
  <c r="DH25" i="31"/>
  <c r="DH13" i="31"/>
  <c r="DH24" i="31"/>
  <c r="DH62" i="31"/>
  <c r="DH116" i="31"/>
  <c r="DH45" i="31"/>
  <c r="DH80" i="31"/>
  <c r="DH69" i="31"/>
  <c r="DH42" i="31"/>
  <c r="DH52" i="31"/>
  <c r="DH55" i="31"/>
  <c r="DH119" i="31"/>
  <c r="DH77" i="31"/>
  <c r="DH92" i="31"/>
  <c r="DH68" i="31"/>
  <c r="DH50" i="31"/>
  <c r="DH66" i="31"/>
  <c r="DH72" i="31"/>
  <c r="DH104" i="31"/>
  <c r="DH99" i="31"/>
  <c r="DH39" i="31"/>
  <c r="DH124" i="31"/>
  <c r="DH84" i="31"/>
  <c r="DH109" i="31"/>
  <c r="DH8" i="31"/>
  <c r="DH111" i="31"/>
  <c r="DH96" i="31"/>
  <c r="DH16" i="31"/>
  <c r="DH106" i="31"/>
  <c r="DH97" i="31"/>
  <c r="DH12" i="31"/>
  <c r="DH34" i="31"/>
  <c r="DH89" i="31"/>
  <c r="DH60" i="31"/>
  <c r="DH85" i="31"/>
  <c r="DH83" i="31"/>
  <c r="DH123" i="31"/>
  <c r="DH58" i="31"/>
  <c r="DH95" i="31"/>
  <c r="DH131" i="31"/>
  <c r="DH64" i="31"/>
  <c r="DH9" i="31"/>
  <c r="DH121" i="31"/>
  <c r="DH93" i="31"/>
  <c r="CU110" i="31"/>
  <c r="CS98" i="31"/>
  <c r="CR98" i="31"/>
  <c r="DJ98" i="31"/>
  <c r="CT114" i="31"/>
  <c r="CP26" i="31"/>
  <c r="DH26" i="31"/>
  <c r="CT70" i="31"/>
  <c r="CP101" i="31"/>
  <c r="CT24" i="31"/>
  <c r="CW24" i="31"/>
  <c r="DJ47" i="31"/>
  <c r="CT120" i="31"/>
  <c r="DL120" i="31"/>
  <c r="DG78" i="31"/>
  <c r="CT79" i="31"/>
  <c r="CV13" i="31"/>
  <c r="DJ13" i="31"/>
  <c r="CP50" i="31"/>
  <c r="DJ50" i="31"/>
  <c r="DG42" i="31"/>
  <c r="DM42" i="31"/>
  <c r="CS42" i="31"/>
  <c r="DG128" i="31"/>
  <c r="DK111" i="31"/>
  <c r="CQ111" i="31"/>
  <c r="DJ11" i="31"/>
  <c r="DM104" i="31"/>
  <c r="CS132" i="31"/>
  <c r="DI17" i="31"/>
  <c r="DI54" i="31"/>
  <c r="DH31" i="31"/>
  <c r="CQ31" i="31"/>
  <c r="DL59" i="31"/>
  <c r="DF25" i="31"/>
  <c r="DH38" i="31"/>
  <c r="CW38" i="31"/>
  <c r="CW131" i="31"/>
  <c r="DF130" i="31"/>
  <c r="DK135" i="31"/>
  <c r="DI41" i="31"/>
  <c r="DL15" i="31"/>
  <c r="DJ15" i="31"/>
  <c r="CQ63" i="31"/>
  <c r="CT63" i="31"/>
  <c r="DM75" i="31"/>
  <c r="CU97" i="31"/>
  <c r="DG44" i="31"/>
  <c r="DH33" i="31"/>
  <c r="DH5" i="31"/>
  <c r="CW28" i="31"/>
  <c r="DJ28" i="31"/>
  <c r="CT126" i="31"/>
  <c r="CW126" i="31"/>
  <c r="CV35" i="31"/>
  <c r="CR35" i="31"/>
  <c r="CR49" i="31"/>
  <c r="DJ125" i="31"/>
  <c r="DM125" i="31"/>
  <c r="CP125" i="31"/>
  <c r="DI100" i="31"/>
  <c r="DM100" i="31"/>
  <c r="CS4" i="31"/>
  <c r="CU4" i="31"/>
  <c r="CV103" i="31"/>
  <c r="DI110" i="31"/>
  <c r="DK127" i="31"/>
  <c r="DL127" i="31"/>
  <c r="CV98" i="31"/>
  <c r="DG98" i="31"/>
  <c r="CV114" i="31"/>
  <c r="DM114" i="31"/>
  <c r="DH70" i="31"/>
  <c r="DG70" i="31"/>
  <c r="DL70" i="31"/>
  <c r="DJ101" i="31"/>
  <c r="CW101" i="31"/>
  <c r="CR101" i="31"/>
  <c r="CQ47" i="31"/>
  <c r="CP120" i="31"/>
  <c r="CU79" i="31"/>
  <c r="DK13" i="31"/>
  <c r="DL128" i="31"/>
  <c r="DF11" i="31"/>
  <c r="CQ104" i="31"/>
  <c r="DH32" i="31"/>
  <c r="DM32" i="31"/>
  <c r="CP132" i="31"/>
  <c r="DI132" i="31"/>
  <c r="DG17" i="31"/>
  <c r="CS54" i="31"/>
  <c r="DH59" i="31"/>
  <c r="CT59" i="31"/>
  <c r="DI59" i="31"/>
  <c r="DJ25" i="31"/>
  <c r="DI8" i="31"/>
  <c r="CV6" i="31"/>
  <c r="CT6" i="31"/>
  <c r="CW7" i="31"/>
  <c r="CW22" i="31"/>
  <c r="DM38" i="31"/>
  <c r="CT93" i="31"/>
  <c r="DJ130" i="31"/>
  <c r="DM130" i="31"/>
  <c r="DK41" i="31"/>
  <c r="DI15" i="31"/>
  <c r="DJ63" i="31"/>
  <c r="CU75" i="31"/>
  <c r="DF75" i="31"/>
  <c r="CP97" i="31"/>
  <c r="CT97" i="31"/>
  <c r="CU44" i="31"/>
  <c r="CR74" i="31"/>
  <c r="CT33" i="31"/>
  <c r="DM33" i="31"/>
  <c r="DM81" i="31"/>
  <c r="CV81" i="31"/>
  <c r="CR13" i="31"/>
  <c r="CR50" i="31"/>
  <c r="CR45" i="31"/>
  <c r="CU5" i="31"/>
  <c r="DL5" i="31"/>
  <c r="CQ28" i="31"/>
  <c r="CT35" i="31"/>
  <c r="DJ113" i="31"/>
  <c r="DH49" i="31"/>
  <c r="DJ49" i="31"/>
  <c r="CW125" i="31"/>
  <c r="DJ9" i="31"/>
  <c r="DJ91" i="31"/>
  <c r="DJ37" i="31"/>
  <c r="DJ72" i="31"/>
  <c r="DJ83" i="31"/>
  <c r="DJ85" i="31"/>
  <c r="DJ66" i="31"/>
  <c r="DJ56" i="31"/>
  <c r="DJ71" i="31"/>
  <c r="DJ20" i="31"/>
  <c r="DJ34" i="31"/>
  <c r="DJ40" i="31"/>
  <c r="DJ73" i="31"/>
  <c r="DJ51" i="31"/>
  <c r="DJ102" i="31"/>
  <c r="DJ115" i="31"/>
  <c r="DJ16" i="31"/>
  <c r="DJ43" i="31"/>
  <c r="DJ45" i="31"/>
  <c r="DJ29" i="31"/>
  <c r="DJ39" i="31"/>
  <c r="DJ23" i="31"/>
  <c r="DJ18" i="31"/>
  <c r="DJ12" i="31"/>
  <c r="DJ19" i="31"/>
  <c r="DJ108" i="31"/>
  <c r="DJ119" i="31"/>
  <c r="DJ105" i="31"/>
  <c r="DJ46" i="31"/>
  <c r="DJ48" i="31"/>
  <c r="DJ116" i="31"/>
  <c r="DJ124" i="31"/>
  <c r="DJ55" i="31"/>
  <c r="DJ64" i="31"/>
  <c r="DJ77" i="31"/>
  <c r="DJ76" i="31"/>
  <c r="DJ122" i="31"/>
  <c r="DJ60" i="31"/>
  <c r="DJ109" i="31"/>
  <c r="DJ58" i="31"/>
  <c r="DJ84" i="31"/>
  <c r="DJ44" i="31"/>
  <c r="DJ107" i="31"/>
  <c r="DJ68" i="31"/>
  <c r="DJ80" i="31"/>
  <c r="DJ96" i="31"/>
  <c r="DJ90" i="31"/>
  <c r="DJ118" i="31"/>
  <c r="DJ14" i="31"/>
  <c r="DJ112" i="31"/>
  <c r="DJ54" i="31"/>
  <c r="DJ57" i="31"/>
  <c r="DJ94" i="31"/>
  <c r="DJ86" i="31"/>
  <c r="DJ133" i="31"/>
  <c r="DJ95" i="31"/>
  <c r="DJ117" i="31"/>
  <c r="DJ89" i="31"/>
  <c r="DJ21" i="31"/>
  <c r="DJ10" i="31"/>
  <c r="DJ103" i="31"/>
  <c r="DJ129" i="31"/>
  <c r="DJ92" i="31"/>
  <c r="DJ104" i="31"/>
  <c r="DJ74" i="31"/>
  <c r="DJ36" i="31"/>
  <c r="DJ99" i="31"/>
  <c r="DJ69" i="31"/>
  <c r="DJ53" i="31"/>
  <c r="DJ121" i="31"/>
  <c r="DJ67" i="31"/>
  <c r="DJ27" i="31"/>
  <c r="DJ123" i="31"/>
  <c r="DJ106" i="31"/>
  <c r="DJ61" i="31"/>
  <c r="DJ93" i="31"/>
  <c r="DJ30" i="31"/>
  <c r="DJ4" i="31"/>
  <c r="DJ52" i="31"/>
  <c r="DJ62" i="31"/>
  <c r="DJ65" i="31"/>
  <c r="DJ134" i="31"/>
  <c r="DJ22" i="31"/>
  <c r="DL18" i="31"/>
  <c r="DL19" i="31"/>
  <c r="DL99" i="31"/>
  <c r="DL134" i="31"/>
  <c r="DL66" i="31"/>
  <c r="DL116" i="31"/>
  <c r="DL94" i="31"/>
  <c r="DL92" i="31"/>
  <c r="DL39" i="31"/>
  <c r="DL67" i="31"/>
  <c r="DL96" i="31"/>
  <c r="DL14" i="31"/>
  <c r="DL117" i="31"/>
  <c r="DL10" i="31"/>
  <c r="DL68" i="31"/>
  <c r="DL60" i="31"/>
  <c r="DL129" i="31"/>
  <c r="DL52" i="31"/>
  <c r="DL43" i="31"/>
  <c r="DL107" i="31"/>
  <c r="DL102" i="31"/>
  <c r="DL34" i="31"/>
  <c r="DL53" i="31"/>
  <c r="DL91" i="31"/>
  <c r="DL72" i="31"/>
  <c r="DL71" i="31"/>
  <c r="DL57" i="31"/>
  <c r="DL103" i="31"/>
  <c r="DL37" i="31"/>
  <c r="DL62" i="31"/>
  <c r="DL89" i="31"/>
  <c r="DL124" i="31"/>
  <c r="DL30" i="31"/>
  <c r="DL108" i="31"/>
  <c r="DL40" i="31"/>
  <c r="DL21" i="31"/>
  <c r="DL76" i="31"/>
  <c r="DL36" i="31"/>
  <c r="DL118" i="31"/>
  <c r="DL85" i="31"/>
  <c r="DL7" i="31"/>
  <c r="DL50" i="31"/>
  <c r="DL26" i="31"/>
  <c r="DL83" i="31"/>
  <c r="DL63" i="31"/>
  <c r="DL80" i="31"/>
  <c r="DL133" i="31"/>
  <c r="DL106" i="31"/>
  <c r="DL95" i="31"/>
  <c r="DL17" i="31"/>
  <c r="DL77" i="31"/>
  <c r="DL123" i="31"/>
  <c r="DL23" i="31"/>
  <c r="DL12" i="31"/>
  <c r="DL115" i="31"/>
  <c r="DL65" i="31"/>
  <c r="DL58" i="31"/>
  <c r="DL119" i="31"/>
  <c r="DL13" i="31"/>
  <c r="DL105" i="31"/>
  <c r="DL9" i="31"/>
  <c r="DL16" i="31"/>
  <c r="DL29" i="31"/>
  <c r="DL93" i="31"/>
  <c r="DL31" i="31"/>
  <c r="DL42" i="31"/>
  <c r="DL87" i="31"/>
  <c r="DL74" i="31"/>
  <c r="DL51" i="31"/>
  <c r="DL48" i="31"/>
  <c r="DL109" i="31"/>
  <c r="DL46" i="31"/>
  <c r="DL130" i="31"/>
  <c r="DL121" i="31"/>
  <c r="DL86" i="31"/>
  <c r="DL8" i="31"/>
  <c r="DL54" i="31"/>
  <c r="DL132" i="31"/>
  <c r="DL11" i="31"/>
  <c r="DL79" i="31"/>
  <c r="DL55" i="31"/>
  <c r="DL75" i="31"/>
  <c r="DL27" i="31"/>
  <c r="DL90" i="31"/>
  <c r="DL97" i="31"/>
  <c r="DL45" i="31"/>
  <c r="DL73" i="31"/>
  <c r="DL122" i="31"/>
  <c r="DL20" i="31"/>
  <c r="DL84" i="31"/>
  <c r="DL44" i="31"/>
  <c r="DL69" i="31"/>
  <c r="DL64" i="31"/>
  <c r="DL112" i="31"/>
  <c r="DL41" i="31"/>
  <c r="DL56" i="31"/>
  <c r="DL61" i="31"/>
  <c r="DL22" i="31"/>
  <c r="CW69" i="31"/>
  <c r="CW48" i="31"/>
  <c r="CW121" i="31"/>
  <c r="CW90" i="31"/>
  <c r="CW27" i="31"/>
  <c r="CW91" i="31"/>
  <c r="CW61" i="31"/>
  <c r="CW10" i="31"/>
  <c r="CW60" i="31"/>
  <c r="CW119" i="31"/>
  <c r="CW16" i="31"/>
  <c r="CW39" i="31"/>
  <c r="CW73" i="31"/>
  <c r="CW96" i="31"/>
  <c r="CW123" i="31"/>
  <c r="CW55" i="31"/>
  <c r="CW129" i="31"/>
  <c r="CW19" i="31"/>
  <c r="CW30" i="31"/>
  <c r="CW46" i="31"/>
  <c r="CW84" i="31"/>
  <c r="CW72" i="31"/>
  <c r="CW20" i="31"/>
  <c r="CW92" i="31"/>
  <c r="CW36" i="31"/>
  <c r="CW56" i="31"/>
  <c r="CW117" i="31"/>
  <c r="CW68" i="31"/>
  <c r="CW52" i="31"/>
  <c r="CW51" i="31"/>
  <c r="CW58" i="31"/>
  <c r="CW67" i="31"/>
  <c r="CW57" i="31"/>
  <c r="CW103" i="31"/>
  <c r="CW89" i="31"/>
  <c r="CW86" i="31"/>
  <c r="CW109" i="31"/>
  <c r="CW40" i="31"/>
  <c r="CW76" i="31"/>
  <c r="CW99" i="31"/>
  <c r="CW15" i="31"/>
  <c r="CW135" i="31"/>
  <c r="CW43" i="31"/>
  <c r="CW102" i="31"/>
  <c r="CW14" i="31"/>
  <c r="CW115" i="31"/>
  <c r="CW95" i="31"/>
  <c r="CW134" i="31"/>
  <c r="CW37" i="31"/>
  <c r="CW25" i="31"/>
  <c r="CW59" i="31"/>
  <c r="CW32" i="31"/>
  <c r="CW128" i="31"/>
  <c r="CW87" i="31"/>
  <c r="CW97" i="31"/>
  <c r="CW62" i="31"/>
  <c r="CW124" i="31"/>
  <c r="CW93" i="31"/>
  <c r="CW118" i="31"/>
  <c r="CW77" i="31"/>
  <c r="CW29" i="31"/>
  <c r="CW66" i="31"/>
  <c r="CW112" i="31"/>
  <c r="CW107" i="31"/>
  <c r="CW94" i="31"/>
  <c r="CW70" i="31"/>
  <c r="CW4" i="31"/>
  <c r="CW45" i="31"/>
  <c r="CW53" i="31"/>
  <c r="CW23" i="31"/>
  <c r="CW18" i="31"/>
  <c r="CW31" i="31"/>
  <c r="CW42" i="31"/>
  <c r="CW47" i="31"/>
  <c r="CW63" i="31"/>
  <c r="CW34" i="31"/>
  <c r="CW6" i="31"/>
  <c r="CW8" i="31"/>
  <c r="CW132" i="31"/>
  <c r="CW104" i="31"/>
  <c r="CW11" i="31"/>
  <c r="CW71" i="31"/>
  <c r="CW85" i="31"/>
  <c r="CW122" i="31"/>
  <c r="CW12" i="31"/>
  <c r="CW65" i="31"/>
  <c r="CW44" i="31"/>
  <c r="CW80" i="31"/>
  <c r="CW83" i="31"/>
  <c r="CW75" i="31"/>
  <c r="CW21" i="31"/>
  <c r="CW133" i="31"/>
  <c r="CW116" i="31"/>
  <c r="CW106" i="31"/>
  <c r="CW41" i="31"/>
  <c r="CW9" i="31"/>
  <c r="CW64" i="31"/>
  <c r="CW108" i="31"/>
  <c r="CW130" i="31"/>
  <c r="CW105" i="31"/>
  <c r="DJ110" i="31"/>
  <c r="DM110" i="31"/>
  <c r="DH110" i="31"/>
  <c r="CV127" i="31"/>
  <c r="CT127" i="31"/>
  <c r="DL98" i="31"/>
  <c r="DF114" i="31"/>
  <c r="DJ114" i="31"/>
  <c r="CW114" i="31"/>
  <c r="CT26" i="31"/>
  <c r="CQ70" i="31"/>
  <c r="DJ70" i="31"/>
  <c r="DK101" i="31"/>
  <c r="DH101" i="31"/>
  <c r="CV87" i="31"/>
  <c r="CP87" i="31"/>
  <c r="CU24" i="31"/>
  <c r="CS47" i="31"/>
  <c r="DK120" i="31"/>
  <c r="CV120" i="31"/>
  <c r="CW120" i="31"/>
  <c r="CS78" i="31"/>
  <c r="CR79" i="31"/>
  <c r="CW79" i="31"/>
  <c r="CW13" i="31"/>
  <c r="DG50" i="31"/>
  <c r="CU50" i="31"/>
  <c r="DJ42" i="31"/>
  <c r="DF42" i="31"/>
  <c r="DL111" i="31"/>
  <c r="DM11" i="31"/>
  <c r="DF104" i="31"/>
  <c r="CR32" i="31"/>
  <c r="CR132" i="31"/>
  <c r="CP17" i="31"/>
  <c r="DI31" i="31"/>
  <c r="DJ31" i="31"/>
  <c r="CS59" i="31"/>
  <c r="DM25" i="31"/>
  <c r="DL6" i="31"/>
  <c r="DK38" i="31"/>
  <c r="CP38" i="31"/>
  <c r="CP131" i="31"/>
  <c r="CQ130" i="31"/>
  <c r="DJ97" i="31"/>
  <c r="CW74" i="31"/>
  <c r="DL81" i="31"/>
  <c r="CP5" i="31"/>
  <c r="CR5" i="31"/>
  <c r="DG28" i="31"/>
  <c r="CU88" i="31"/>
  <c r="DK126" i="31"/>
  <c r="CP35" i="31"/>
  <c r="CS113" i="31"/>
  <c r="DK49" i="31"/>
  <c r="DG100" i="31"/>
  <c r="CQ9" i="31"/>
  <c r="CQ76" i="31"/>
  <c r="CQ83" i="31"/>
  <c r="CQ53" i="31"/>
  <c r="CQ99" i="31"/>
  <c r="CQ106" i="31"/>
  <c r="CQ116" i="31"/>
  <c r="CQ68" i="31"/>
  <c r="CQ29" i="31"/>
  <c r="CQ89" i="31"/>
  <c r="CQ45" i="31"/>
  <c r="CQ64" i="31"/>
  <c r="CQ107" i="31"/>
  <c r="CQ27" i="31"/>
  <c r="CQ56" i="31"/>
  <c r="CQ58" i="31"/>
  <c r="CQ60" i="31"/>
  <c r="CQ34" i="31"/>
  <c r="CQ69" i="31"/>
  <c r="CQ48" i="31"/>
  <c r="CQ122" i="31"/>
  <c r="CQ21" i="31"/>
  <c r="CQ10" i="31"/>
  <c r="CQ103" i="31"/>
  <c r="CQ62" i="31"/>
  <c r="CQ117" i="31"/>
  <c r="CQ37" i="31"/>
  <c r="CQ51" i="31"/>
  <c r="CQ43" i="31"/>
  <c r="CQ52" i="31"/>
  <c r="CQ46" i="31"/>
  <c r="CQ85" i="31"/>
  <c r="CQ57" i="31"/>
  <c r="CQ97" i="31"/>
  <c r="CQ12" i="31"/>
  <c r="CQ14" i="31"/>
  <c r="CQ90" i="31"/>
  <c r="CQ18" i="31"/>
  <c r="CQ7" i="31"/>
  <c r="CQ132" i="31"/>
  <c r="CQ78" i="31"/>
  <c r="CQ123" i="31"/>
  <c r="CQ121" i="31"/>
  <c r="CQ115" i="31"/>
  <c r="CQ20" i="31"/>
  <c r="CQ112" i="31"/>
  <c r="CQ118" i="31"/>
  <c r="CQ67" i="31"/>
  <c r="CQ66" i="31"/>
  <c r="CQ36" i="31"/>
  <c r="CQ16" i="31"/>
  <c r="CQ54" i="31"/>
  <c r="CQ32" i="31"/>
  <c r="CQ61" i="31"/>
  <c r="CQ73" i="31"/>
  <c r="CQ39" i="31"/>
  <c r="CQ72" i="31"/>
  <c r="CQ105" i="31"/>
  <c r="CQ55" i="31"/>
  <c r="CQ26" i="31"/>
  <c r="CQ4" i="31"/>
  <c r="CQ124" i="31"/>
  <c r="CQ41" i="31"/>
  <c r="CQ109" i="31"/>
  <c r="CQ101" i="31"/>
  <c r="CQ133" i="31"/>
  <c r="CQ40" i="31"/>
  <c r="CQ65" i="31"/>
  <c r="CQ94" i="31"/>
  <c r="CQ71" i="31"/>
  <c r="CQ91" i="31"/>
  <c r="CQ131" i="31"/>
  <c r="CQ108" i="31"/>
  <c r="CQ19" i="31"/>
  <c r="CQ22" i="31"/>
  <c r="CQ8" i="31"/>
  <c r="CQ59" i="31"/>
  <c r="CQ17" i="31"/>
  <c r="CQ92" i="31"/>
  <c r="CQ86" i="31"/>
  <c r="CQ129" i="31"/>
  <c r="CQ24" i="31"/>
  <c r="CQ23" i="31"/>
  <c r="CQ119" i="31"/>
  <c r="CQ134" i="31"/>
  <c r="CQ30" i="31"/>
  <c r="CQ80" i="31"/>
  <c r="CQ44" i="31"/>
  <c r="CQ95" i="31"/>
  <c r="CQ84" i="31"/>
  <c r="CQ77" i="31"/>
  <c r="CQ102" i="31"/>
  <c r="CQ96" i="31"/>
  <c r="CQ93" i="31"/>
  <c r="DG4" i="31"/>
  <c r="CV4" i="31"/>
  <c r="CP76" i="31"/>
  <c r="CP118" i="31"/>
  <c r="CP30" i="31"/>
  <c r="CP72" i="31"/>
  <c r="CP77" i="31"/>
  <c r="CP84" i="31"/>
  <c r="CP66" i="31"/>
  <c r="CP122" i="31"/>
  <c r="CP71" i="31"/>
  <c r="CP60" i="31"/>
  <c r="CP10" i="31"/>
  <c r="CP19" i="31"/>
  <c r="CP99" i="31"/>
  <c r="CP115" i="31"/>
  <c r="CP102" i="31"/>
  <c r="CP64" i="31"/>
  <c r="CP40" i="31"/>
  <c r="CP53" i="31"/>
  <c r="CP29" i="31"/>
  <c r="CP109" i="31"/>
  <c r="CP56" i="31"/>
  <c r="CP55" i="31"/>
  <c r="CP9" i="31"/>
  <c r="CP68" i="31"/>
  <c r="CP117" i="31"/>
  <c r="CP106" i="31"/>
  <c r="CP96" i="31"/>
  <c r="CP86" i="31"/>
  <c r="CP94" i="31"/>
  <c r="CP57" i="31"/>
  <c r="CP52" i="31"/>
  <c r="CP61" i="31"/>
  <c r="CP65" i="31"/>
  <c r="CP134" i="31"/>
  <c r="CP129" i="31"/>
  <c r="CP18" i="31"/>
  <c r="CP20" i="31"/>
  <c r="CP21" i="31"/>
  <c r="CP135" i="31"/>
  <c r="CP36" i="31"/>
  <c r="CP116" i="31"/>
  <c r="CP133" i="31"/>
  <c r="CP6" i="31"/>
  <c r="CP67" i="31"/>
  <c r="CP43" i="31"/>
  <c r="CP8" i="31"/>
  <c r="CP54" i="31"/>
  <c r="CP11" i="31"/>
  <c r="CP105" i="31"/>
  <c r="CP83" i="31"/>
  <c r="CP37" i="31"/>
  <c r="CP89" i="31"/>
  <c r="CP91" i="31"/>
  <c r="CP119" i="31"/>
  <c r="CP73" i="31"/>
  <c r="CP123" i="31"/>
  <c r="CP58" i="31"/>
  <c r="CP16" i="31"/>
  <c r="CP39" i="31"/>
  <c r="CP25" i="31"/>
  <c r="CP111" i="31"/>
  <c r="CP44" i="31"/>
  <c r="CP27" i="31"/>
  <c r="CP34" i="31"/>
  <c r="CP107" i="31"/>
  <c r="CP95" i="31"/>
  <c r="CP92" i="31"/>
  <c r="CP22" i="31"/>
  <c r="CP59" i="31"/>
  <c r="CP104" i="31"/>
  <c r="CP128" i="31"/>
  <c r="CP80" i="31"/>
  <c r="CP85" i="31"/>
  <c r="CP103" i="31"/>
  <c r="CP45" i="31"/>
  <c r="CP46" i="31"/>
  <c r="CP48" i="31"/>
  <c r="CP13" i="31"/>
  <c r="CP69" i="31"/>
  <c r="CP14" i="31"/>
  <c r="CP62" i="31"/>
  <c r="CP108" i="31"/>
  <c r="CP12" i="31"/>
  <c r="CP124" i="31"/>
  <c r="CP74" i="31"/>
  <c r="CP75" i="31"/>
  <c r="CP63" i="31"/>
  <c r="CP130" i="31"/>
  <c r="CP90" i="31"/>
  <c r="CP112" i="31"/>
  <c r="CP121" i="31"/>
  <c r="CP51" i="31"/>
  <c r="CP23" i="31"/>
  <c r="CP7" i="31"/>
  <c r="CW110" i="31"/>
  <c r="DJ127" i="31"/>
  <c r="DH114" i="31"/>
  <c r="CP114" i="31"/>
  <c r="DJ26" i="31"/>
  <c r="DF70" i="31"/>
  <c r="DK87" i="31"/>
  <c r="DF120" i="31"/>
  <c r="DI79" i="31"/>
  <c r="CQ13" i="31"/>
  <c r="DK50" i="31"/>
  <c r="CP42" i="31"/>
  <c r="CS128" i="31"/>
  <c r="DM128" i="31"/>
  <c r="DF111" i="31"/>
  <c r="DK11" i="31"/>
  <c r="CU104" i="31"/>
  <c r="CV32" i="31"/>
  <c r="CP32" i="31"/>
  <c r="DI32" i="31"/>
  <c r="CV132" i="31"/>
  <c r="DM132" i="31"/>
  <c r="CT132" i="31"/>
  <c r="CT54" i="31"/>
  <c r="CV31" i="31"/>
  <c r="CT31" i="31"/>
  <c r="DJ59" i="31"/>
  <c r="DK8" i="31"/>
  <c r="DM8" i="31"/>
  <c r="DF6" i="31"/>
  <c r="DJ6" i="31"/>
  <c r="DF7" i="31"/>
  <c r="DL38" i="31"/>
  <c r="CS93" i="31"/>
  <c r="DI131" i="31"/>
  <c r="CT131" i="31"/>
  <c r="DF131" i="31"/>
  <c r="DG130" i="31"/>
  <c r="CQ135" i="31"/>
  <c r="DJ41" i="31"/>
  <c r="CV15" i="31"/>
  <c r="DI75" i="31"/>
  <c r="DH75" i="31"/>
  <c r="CQ75" i="31"/>
  <c r="DH74" i="31"/>
  <c r="CQ74" i="31"/>
  <c r="DF5" i="31"/>
  <c r="DF113" i="31"/>
  <c r="CS125" i="31"/>
  <c r="CR125" i="31"/>
  <c r="G2" i="31"/>
  <c r="DH4" i="31"/>
  <c r="DL4" i="31"/>
  <c r="DF66" i="31"/>
  <c r="DF83" i="31"/>
  <c r="DF58" i="31"/>
  <c r="DF14" i="31"/>
  <c r="DF106" i="31"/>
  <c r="DF133" i="31"/>
  <c r="DF94" i="31"/>
  <c r="DF20" i="31"/>
  <c r="DF45" i="31"/>
  <c r="DF39" i="31"/>
  <c r="DF9" i="31"/>
  <c r="DF116" i="31"/>
  <c r="DF85" i="31"/>
  <c r="DF92" i="31"/>
  <c r="DF107" i="31"/>
  <c r="DF84" i="31"/>
  <c r="DF12" i="31"/>
  <c r="DF53" i="31"/>
  <c r="DF10" i="31"/>
  <c r="DF40" i="31"/>
  <c r="DF23" i="31"/>
  <c r="DF105" i="31"/>
  <c r="DF118" i="31"/>
  <c r="DF30" i="31"/>
  <c r="DF72" i="31"/>
  <c r="DF108" i="31"/>
  <c r="DF90" i="31"/>
  <c r="DF86" i="31"/>
  <c r="DF61" i="31"/>
  <c r="DF57" i="31"/>
  <c r="DF91" i="31"/>
  <c r="DF77" i="31"/>
  <c r="DF60" i="31"/>
  <c r="DF64" i="31"/>
  <c r="DF102" i="31"/>
  <c r="DF69" i="31"/>
  <c r="DF96" i="31"/>
  <c r="DF119" i="31"/>
  <c r="DF46" i="31"/>
  <c r="DF67" i="31"/>
  <c r="DF43" i="31"/>
  <c r="DF37" i="31"/>
  <c r="DF122" i="31"/>
  <c r="DF29" i="31"/>
  <c r="DF38" i="31"/>
  <c r="DF31" i="31"/>
  <c r="DF17" i="31"/>
  <c r="DF117" i="31"/>
  <c r="DF71" i="31"/>
  <c r="DF112" i="31"/>
  <c r="DF56" i="31"/>
  <c r="DF99" i="31"/>
  <c r="DF129" i="31"/>
  <c r="DF8" i="31"/>
  <c r="DF79" i="31"/>
  <c r="DF27" i="31"/>
  <c r="DF55" i="31"/>
  <c r="DF89" i="31"/>
  <c r="DF51" i="31"/>
  <c r="DF24" i="31"/>
  <c r="DF115" i="31"/>
  <c r="DF134" i="31"/>
  <c r="DF76" i="31"/>
  <c r="DF48" i="31"/>
  <c r="DF109" i="31"/>
  <c r="DF50" i="31"/>
  <c r="DF13" i="31"/>
  <c r="DF52" i="31"/>
  <c r="DF95" i="31"/>
  <c r="DF124" i="31"/>
  <c r="DF74" i="31"/>
  <c r="DF34" i="31"/>
  <c r="DF19" i="31"/>
  <c r="DF63" i="31"/>
  <c r="DF21" i="31"/>
  <c r="DF121" i="31"/>
  <c r="DF16" i="31"/>
  <c r="DF93" i="31"/>
  <c r="DF103" i="31"/>
  <c r="DF80" i="31"/>
  <c r="DF73" i="31"/>
  <c r="DF68" i="31"/>
  <c r="DF65" i="31"/>
  <c r="DF4" i="31"/>
  <c r="DF62" i="31"/>
  <c r="DF135" i="31"/>
  <c r="DF123" i="31"/>
  <c r="DF36" i="31"/>
  <c r="DF18" i="31"/>
  <c r="DF22" i="31"/>
  <c r="CQ127" i="31"/>
  <c r="DF127" i="31"/>
  <c r="CQ114" i="31"/>
  <c r="CS70" i="31"/>
  <c r="DL101" i="31"/>
  <c r="DF87" i="31"/>
  <c r="CR24" i="31"/>
  <c r="CP47" i="31"/>
  <c r="DI47" i="31"/>
  <c r="CQ120" i="31"/>
  <c r="CR78" i="31"/>
  <c r="DH79" i="31"/>
  <c r="DG13" i="31"/>
  <c r="CV42" i="31"/>
  <c r="DK42" i="31"/>
  <c r="CT128" i="31"/>
  <c r="DJ111" i="31"/>
  <c r="CQ11" i="31"/>
  <c r="CS104" i="31"/>
  <c r="DL104" i="31"/>
  <c r="DK32" i="31"/>
  <c r="DF132" i="31"/>
  <c r="DJ132" i="31"/>
  <c r="CR17" i="31"/>
  <c r="DJ17" i="31"/>
  <c r="CW54" i="31"/>
  <c r="DM31" i="31"/>
  <c r="DK31" i="31"/>
  <c r="DF59" i="31"/>
  <c r="CQ25" i="31"/>
  <c r="DG8" i="31"/>
  <c r="CQ6" i="31"/>
  <c r="CU6" i="31"/>
  <c r="CR38" i="31"/>
  <c r="CP93" i="31"/>
  <c r="CU93" i="31"/>
  <c r="DJ131" i="31"/>
  <c r="DG135" i="31"/>
  <c r="CR41" i="31"/>
  <c r="DM41" i="31"/>
  <c r="CP15" i="31"/>
  <c r="DH63" i="31"/>
  <c r="CV63" i="31"/>
  <c r="DK97" i="31"/>
  <c r="DF97" i="31"/>
  <c r="DH44" i="31"/>
  <c r="CS74" i="31"/>
  <c r="CS81" i="31"/>
  <c r="DI101" i="31"/>
  <c r="DI128" i="31"/>
  <c r="DI42" i="31"/>
  <c r="DI124" i="31"/>
  <c r="CV111" i="31"/>
  <c r="CV50" i="31"/>
  <c r="CV47" i="31"/>
  <c r="CV70" i="31"/>
  <c r="CV73" i="31"/>
  <c r="CV56" i="31"/>
  <c r="CW5" i="31"/>
  <c r="CP28" i="31"/>
  <c r="DI126" i="31"/>
  <c r="DI35" i="31"/>
  <c r="DF35" i="31"/>
  <c r="DG113" i="31"/>
  <c r="DI49" i="31"/>
  <c r="CR100" i="31"/>
  <c r="DL100" i="31"/>
  <c r="CT105" i="31"/>
  <c r="CT55" i="31"/>
  <c r="CT64" i="31"/>
  <c r="CT90" i="31"/>
  <c r="CT92" i="31"/>
  <c r="CT9" i="31"/>
  <c r="CT91" i="31"/>
  <c r="CT37" i="31"/>
  <c r="CT61" i="31"/>
  <c r="CT72" i="31"/>
  <c r="CT83" i="31"/>
  <c r="CT102" i="31"/>
  <c r="CT36" i="31"/>
  <c r="CT34" i="31"/>
  <c r="CT40" i="31"/>
  <c r="CT119" i="31"/>
  <c r="CT80" i="31"/>
  <c r="CT46" i="31"/>
  <c r="CT96" i="31"/>
  <c r="CT53" i="31"/>
  <c r="CT76" i="31"/>
  <c r="CT99" i="31"/>
  <c r="CT118" i="31"/>
  <c r="CT10" i="31"/>
  <c r="CT60" i="31"/>
  <c r="CT12" i="31"/>
  <c r="CT117" i="31"/>
  <c r="CT121" i="31"/>
  <c r="CT27" i="31"/>
  <c r="CT109" i="31"/>
  <c r="CT23" i="31"/>
  <c r="CT89" i="31"/>
  <c r="CT18" i="31"/>
  <c r="CT19" i="31"/>
  <c r="CT122" i="31"/>
  <c r="CT56" i="31"/>
  <c r="CT95" i="31"/>
  <c r="CT84" i="31"/>
  <c r="CT103" i="31"/>
  <c r="CT52" i="31"/>
  <c r="CT58" i="31"/>
  <c r="CT116" i="31"/>
  <c r="CT104" i="31"/>
  <c r="CT78" i="31"/>
  <c r="CT77" i="31"/>
  <c r="CT16" i="31"/>
  <c r="CT57" i="31"/>
  <c r="CT43" i="31"/>
  <c r="CT45" i="31"/>
  <c r="CT51" i="31"/>
  <c r="CT25" i="31"/>
  <c r="CT39" i="31"/>
  <c r="CT29" i="31"/>
  <c r="CT71" i="31"/>
  <c r="CT85" i="31"/>
  <c r="CT66" i="31"/>
  <c r="CT94" i="31"/>
  <c r="CT48" i="31"/>
  <c r="CT123" i="31"/>
  <c r="CT38" i="31"/>
  <c r="CT133" i="31"/>
  <c r="CT75" i="31"/>
  <c r="CT21" i="31"/>
  <c r="CT135" i="31"/>
  <c r="CT67" i="31"/>
  <c r="CT22" i="31"/>
  <c r="CT7" i="31"/>
  <c r="CT13" i="31"/>
  <c r="CT44" i="31"/>
  <c r="CT112" i="31"/>
  <c r="CT62" i="31"/>
  <c r="CT65" i="31"/>
  <c r="CT41" i="31"/>
  <c r="CT73" i="31"/>
  <c r="CT107" i="31"/>
  <c r="CT106" i="31"/>
  <c r="CT111" i="31"/>
  <c r="CT124" i="31"/>
  <c r="CT86" i="31"/>
  <c r="CT20" i="31"/>
  <c r="CT68" i="31"/>
  <c r="CT14" i="31"/>
  <c r="CT108" i="31"/>
  <c r="CT69" i="31"/>
  <c r="CT129" i="31"/>
  <c r="CT30" i="31"/>
  <c r="CT115" i="31"/>
  <c r="CT15" i="31"/>
  <c r="CT134" i="31"/>
  <c r="CT8" i="31"/>
  <c r="DI89" i="31"/>
  <c r="CP4" i="31"/>
  <c r="CT110" i="31"/>
  <c r="CP110" i="31"/>
  <c r="CW127" i="31"/>
  <c r="DK98" i="31"/>
  <c r="DH98" i="31"/>
  <c r="CR114" i="31"/>
  <c r="CS26" i="31"/>
  <c r="DG26" i="31"/>
  <c r="CW26" i="31"/>
  <c r="DG24" i="31"/>
  <c r="CS24" i="31"/>
  <c r="DM47" i="31"/>
  <c r="DL78" i="31"/>
  <c r="DG79" i="31"/>
  <c r="CU13" i="31"/>
  <c r="DI50" i="31"/>
  <c r="CQ42" i="31"/>
  <c r="CR42" i="31"/>
  <c r="CV128" i="31"/>
  <c r="DF128" i="31"/>
  <c r="DM111" i="31"/>
  <c r="CS11" i="31"/>
  <c r="DH11" i="31"/>
  <c r="DF32" i="31"/>
  <c r="DH132" i="31"/>
  <c r="CW17" i="31"/>
  <c r="CT17" i="31"/>
  <c r="DH54" i="31"/>
  <c r="CR31" i="31"/>
  <c r="CP31" i="31"/>
  <c r="CU59" i="31"/>
  <c r="DJ8" i="31"/>
  <c r="DG6" i="31"/>
  <c r="DJ7" i="31"/>
  <c r="DI22" i="31"/>
  <c r="DK22" i="31"/>
  <c r="CQ38" i="31"/>
  <c r="DK93" i="31"/>
  <c r="CR130" i="31"/>
  <c r="DJ135" i="31"/>
  <c r="CP41" i="31"/>
  <c r="DF15" i="31"/>
  <c r="DK15" i="31"/>
  <c r="DH15" i="31"/>
  <c r="CS63" i="31"/>
  <c r="CR75" i="31"/>
  <c r="DF44" i="31"/>
  <c r="CS35" i="31"/>
  <c r="CT113" i="31"/>
  <c r="CV49" i="31"/>
  <c r="CP49" i="31"/>
  <c r="CS49" i="31"/>
  <c r="CV125" i="31"/>
  <c r="CT125" i="31"/>
  <c r="DH100" i="31"/>
  <c r="CU100" i="31"/>
  <c r="DG53" i="31"/>
  <c r="DG99" i="31"/>
  <c r="DG106" i="31"/>
  <c r="DG72" i="31"/>
  <c r="DG116" i="31"/>
  <c r="DG68" i="31"/>
  <c r="DG29" i="31"/>
  <c r="DG112" i="31"/>
  <c r="DG103" i="31"/>
  <c r="DG109" i="31"/>
  <c r="DG80" i="31"/>
  <c r="DG91" i="31"/>
  <c r="DG45" i="31"/>
  <c r="DG64" i="31"/>
  <c r="DG73" i="31"/>
  <c r="DG56" i="31"/>
  <c r="DG85" i="31"/>
  <c r="DG34" i="31"/>
  <c r="DG27" i="31"/>
  <c r="DG84" i="31"/>
  <c r="DG108" i="31"/>
  <c r="DG83" i="31"/>
  <c r="DG16" i="31"/>
  <c r="DG69" i="31"/>
  <c r="DG40" i="31"/>
  <c r="DG95" i="31"/>
  <c r="DG51" i="31"/>
  <c r="DG52" i="31"/>
  <c r="DG65" i="31"/>
  <c r="DG48" i="31"/>
  <c r="DG117" i="31"/>
  <c r="DG12" i="31"/>
  <c r="DG122" i="31"/>
  <c r="DG92" i="31"/>
  <c r="DG133" i="31"/>
  <c r="DG134" i="31"/>
  <c r="DG60" i="31"/>
  <c r="DG118" i="31"/>
  <c r="DG9" i="31"/>
  <c r="DG57" i="31"/>
  <c r="DG55" i="31"/>
  <c r="DG54" i="31"/>
  <c r="DG104" i="31"/>
  <c r="DG120" i="31"/>
  <c r="DG18" i="31"/>
  <c r="DG74" i="31"/>
  <c r="DG75" i="31"/>
  <c r="DG66" i="31"/>
  <c r="DG107" i="31"/>
  <c r="DG37" i="31"/>
  <c r="DG94" i="31"/>
  <c r="DG21" i="31"/>
  <c r="DG67" i="31"/>
  <c r="DG93" i="31"/>
  <c r="DG46" i="31"/>
  <c r="DG102" i="31"/>
  <c r="DG105" i="31"/>
  <c r="DG23" i="31"/>
  <c r="DG87" i="31"/>
  <c r="DG35" i="31"/>
  <c r="DG129" i="31"/>
  <c r="DG115" i="31"/>
  <c r="DG39" i="31"/>
  <c r="DG58" i="31"/>
  <c r="DG121" i="31"/>
  <c r="DG71" i="31"/>
  <c r="DG30" i="31"/>
  <c r="DG22" i="31"/>
  <c r="DG25" i="31"/>
  <c r="DG111" i="31"/>
  <c r="DG47" i="31"/>
  <c r="DG86" i="31"/>
  <c r="DG43" i="31"/>
  <c r="DG19" i="31"/>
  <c r="DG124" i="31"/>
  <c r="DG41" i="31"/>
  <c r="DG20" i="31"/>
  <c r="DG62" i="31"/>
  <c r="DG96" i="31"/>
  <c r="DG38" i="31"/>
  <c r="DG31" i="31"/>
  <c r="DG11" i="31"/>
  <c r="DG123" i="31"/>
  <c r="DG131" i="31"/>
  <c r="DG76" i="31"/>
  <c r="DG90" i="31"/>
  <c r="DG89" i="31"/>
  <c r="DG36" i="31"/>
  <c r="DG10" i="31"/>
  <c r="DG97" i="31"/>
  <c r="DG61" i="31"/>
  <c r="DG63" i="31"/>
  <c r="DG77" i="31"/>
  <c r="DG119" i="31"/>
  <c r="DG14" i="31"/>
  <c r="DG7" i="31"/>
  <c r="DI4" i="31"/>
  <c r="CR4" i="31"/>
  <c r="DL110" i="31"/>
  <c r="DG110" i="31"/>
  <c r="CR110" i="31"/>
  <c r="CU127" i="31"/>
  <c r="DI127" i="31"/>
  <c r="DF98" i="31"/>
  <c r="CT98" i="31"/>
  <c r="DI114" i="31"/>
  <c r="DK114" i="31"/>
  <c r="DK26" i="31"/>
  <c r="DM70" i="31"/>
  <c r="DI70" i="31"/>
  <c r="CU101" i="31"/>
  <c r="CS101" i="31"/>
  <c r="DJ87" i="31"/>
  <c r="CP24" i="31"/>
  <c r="DL24" i="31"/>
  <c r="DF47" i="31"/>
  <c r="CT47" i="31"/>
  <c r="DI120" i="31"/>
  <c r="CU78" i="31"/>
  <c r="DF78" i="31"/>
  <c r="CQ79" i="31"/>
  <c r="CV79" i="31"/>
  <c r="CS13" i="31"/>
  <c r="CQ50" i="31"/>
  <c r="DH128" i="31"/>
  <c r="CU128" i="31"/>
  <c r="CR111" i="31"/>
  <c r="DK104" i="31"/>
  <c r="DL32" i="31"/>
  <c r="DJ32" i="31"/>
  <c r="DG132" i="31"/>
  <c r="DH17" i="31"/>
  <c r="CS17" i="31"/>
  <c r="CU54" i="31"/>
  <c r="DG59" i="31"/>
  <c r="CS25" i="31"/>
  <c r="DM22" i="31"/>
  <c r="CU38" i="31"/>
  <c r="DJ38" i="31"/>
  <c r="CV131" i="31"/>
  <c r="CT130" i="31"/>
  <c r="DK130" i="31"/>
  <c r="DH130" i="31"/>
  <c r="CR135" i="31"/>
  <c r="DH41" i="31"/>
  <c r="CS41" i="31"/>
  <c r="DF41" i="31"/>
  <c r="DI63" i="31"/>
  <c r="DJ75" i="31"/>
  <c r="CR44" i="31"/>
  <c r="DI44" i="31"/>
  <c r="CV74" i="31"/>
  <c r="CQ126" i="31"/>
  <c r="DH35" i="31"/>
  <c r="DF100" i="31"/>
  <c r="CR16" i="31"/>
  <c r="CU65" i="31"/>
  <c r="CU43" i="31"/>
  <c r="CU107" i="31"/>
  <c r="CU30" i="31"/>
  <c r="CU48" i="31"/>
  <c r="CU121" i="31"/>
  <c r="CU64" i="31"/>
  <c r="CU14" i="31"/>
  <c r="CU119" i="31"/>
  <c r="CU92" i="31"/>
  <c r="CU73" i="31"/>
  <c r="CU19" i="31"/>
  <c r="CU118" i="31"/>
  <c r="CU16" i="31"/>
  <c r="CU53" i="31"/>
  <c r="CU69" i="31"/>
  <c r="CU36" i="31"/>
  <c r="CU9" i="31"/>
  <c r="CU10" i="31"/>
  <c r="CU108" i="31"/>
  <c r="CU68" i="31"/>
  <c r="CU85" i="31"/>
  <c r="CU45" i="31"/>
  <c r="CU40" i="31"/>
  <c r="CU80" i="31"/>
  <c r="CU39" i="31"/>
  <c r="CU86" i="31"/>
  <c r="CU123" i="31"/>
  <c r="CU52" i="31"/>
  <c r="CU57" i="31"/>
  <c r="CU89" i="31"/>
  <c r="CU134" i="31"/>
  <c r="CU129" i="31"/>
  <c r="CU12" i="31"/>
  <c r="CU77" i="31"/>
  <c r="CU18" i="31"/>
  <c r="CU106" i="31"/>
  <c r="CU67" i="31"/>
  <c r="CU109" i="31"/>
  <c r="CU116" i="31"/>
  <c r="CU58" i="31"/>
  <c r="CU32" i="31"/>
  <c r="CU120" i="31"/>
  <c r="CU47" i="31"/>
  <c r="CU70" i="31"/>
  <c r="CU114" i="31"/>
  <c r="CU63" i="31"/>
  <c r="CU72" i="31"/>
  <c r="CU117" i="31"/>
  <c r="CU22" i="31"/>
  <c r="CU7" i="31"/>
  <c r="CU31" i="31"/>
  <c r="CU17" i="31"/>
  <c r="CU132" i="31"/>
  <c r="CU111" i="31"/>
  <c r="CU42" i="31"/>
  <c r="CU83" i="31"/>
  <c r="CU56" i="31"/>
  <c r="CU55" i="31"/>
  <c r="CU23" i="31"/>
  <c r="CU95" i="31"/>
  <c r="CU98" i="31"/>
  <c r="CU133" i="31"/>
  <c r="CU51" i="31"/>
  <c r="CU27" i="31"/>
  <c r="CU115" i="31"/>
  <c r="CU84" i="31"/>
  <c r="CU105" i="31"/>
  <c r="CU71" i="31"/>
  <c r="CU60" i="31"/>
  <c r="CU87" i="31"/>
  <c r="CU94" i="31"/>
  <c r="CU37" i="31"/>
  <c r="CU20" i="31"/>
  <c r="CU62" i="31"/>
  <c r="CU90" i="31"/>
  <c r="CU41" i="31"/>
  <c r="CU130" i="31"/>
  <c r="CU74" i="31"/>
  <c r="CU21" i="31"/>
  <c r="CU102" i="31"/>
  <c r="CU124" i="31"/>
  <c r="CU34" i="31"/>
  <c r="CU8" i="31"/>
  <c r="CU66" i="31"/>
  <c r="CU61" i="31"/>
  <c r="CU15" i="31"/>
  <c r="CU103" i="31"/>
  <c r="CU91" i="31"/>
  <c r="CU112" i="31"/>
  <c r="CU122" i="31"/>
  <c r="CU99" i="31"/>
  <c r="CU29" i="31"/>
  <c r="CU96" i="31"/>
  <c r="CU135" i="31"/>
  <c r="CU131" i="31"/>
  <c r="CU46" i="31"/>
  <c r="CU76" i="31"/>
  <c r="DM61" i="31"/>
  <c r="DM68" i="31"/>
  <c r="DM39" i="31"/>
  <c r="DM73" i="31"/>
  <c r="DM123" i="31"/>
  <c r="DM19" i="31"/>
  <c r="DM53" i="31"/>
  <c r="DM56" i="31"/>
  <c r="DM85" i="31"/>
  <c r="DM16" i="31"/>
  <c r="DM55" i="31"/>
  <c r="DM45" i="31"/>
  <c r="DM29" i="31"/>
  <c r="DM21" i="31"/>
  <c r="DM57" i="31"/>
  <c r="DM77" i="31"/>
  <c r="DM37" i="31"/>
  <c r="DM108" i="31"/>
  <c r="DM62" i="31"/>
  <c r="DM94" i="31"/>
  <c r="DM34" i="31"/>
  <c r="DM30" i="31"/>
  <c r="DM106" i="31"/>
  <c r="DM60" i="31"/>
  <c r="DM18" i="31"/>
  <c r="DM122" i="31"/>
  <c r="DM43" i="31"/>
  <c r="DM95" i="31"/>
  <c r="DM69" i="31"/>
  <c r="DM105" i="31"/>
  <c r="DM48" i="31"/>
  <c r="DM121" i="31"/>
  <c r="DM90" i="31"/>
  <c r="DM92" i="31"/>
  <c r="DM107" i="31"/>
  <c r="DM118" i="31"/>
  <c r="DM109" i="31"/>
  <c r="DM115" i="31"/>
  <c r="DM64" i="31"/>
  <c r="DM51" i="31"/>
  <c r="DM91" i="31"/>
  <c r="DM46" i="31"/>
  <c r="DM84" i="31"/>
  <c r="DM102" i="31"/>
  <c r="DM27" i="31"/>
  <c r="DM117" i="31"/>
  <c r="DM12" i="31"/>
  <c r="DM72" i="31"/>
  <c r="DM112" i="31"/>
  <c r="DM129" i="31"/>
  <c r="DM36" i="31"/>
  <c r="DM71" i="31"/>
  <c r="DM40" i="31"/>
  <c r="DM54" i="31"/>
  <c r="DM79" i="31"/>
  <c r="DM78" i="31"/>
  <c r="DM120" i="31"/>
  <c r="DM87" i="31"/>
  <c r="DM98" i="31"/>
  <c r="DM65" i="31"/>
  <c r="DM58" i="31"/>
  <c r="DM116" i="31"/>
  <c r="DM131" i="31"/>
  <c r="DM23" i="31"/>
  <c r="DM6" i="31"/>
  <c r="DM52" i="31"/>
  <c r="DM83" i="31"/>
  <c r="DM103" i="31"/>
  <c r="DM67" i="31"/>
  <c r="DM97" i="31"/>
  <c r="DM76" i="31"/>
  <c r="DM99" i="31"/>
  <c r="DM24" i="31"/>
  <c r="DM134" i="31"/>
  <c r="DM74" i="31"/>
  <c r="DM10" i="31"/>
  <c r="DM9" i="31"/>
  <c r="DM17" i="31"/>
  <c r="DM50" i="31"/>
  <c r="DM13" i="31"/>
  <c r="DM124" i="31"/>
  <c r="DM80" i="31"/>
  <c r="DM86" i="31"/>
  <c r="DM14" i="31"/>
  <c r="DM7" i="31"/>
  <c r="DM66" i="31"/>
  <c r="DM96" i="31"/>
  <c r="DM89" i="31"/>
  <c r="DM20" i="31"/>
  <c r="DM4" i="31"/>
  <c r="DM44" i="31"/>
  <c r="DM119" i="31"/>
  <c r="DM15" i="31"/>
  <c r="DM135" i="31"/>
  <c r="DM133" i="31"/>
  <c r="DM93" i="31"/>
  <c r="CR127" i="31"/>
  <c r="DL114" i="31"/>
  <c r="DF26" i="31"/>
  <c r="CR26" i="31"/>
  <c r="DM26" i="31"/>
  <c r="CR70" i="31"/>
  <c r="DM101" i="31"/>
  <c r="DF101" i="31"/>
  <c r="DG101" i="31"/>
  <c r="CQ87" i="31"/>
  <c r="DI24" i="31"/>
  <c r="DH47" i="31"/>
  <c r="DL47" i="31"/>
  <c r="DJ120" i="31"/>
  <c r="DK78" i="31"/>
  <c r="CP79" i="31"/>
  <c r="CT50" i="31"/>
  <c r="CW50" i="31"/>
  <c r="CT42" i="31"/>
  <c r="DJ128" i="31"/>
  <c r="CW111" i="31"/>
  <c r="DI11" i="31"/>
  <c r="CT11" i="31"/>
  <c r="DG32" i="31"/>
  <c r="CT32" i="31"/>
  <c r="DK17" i="31"/>
  <c r="CV17" i="31"/>
  <c r="CV54" i="31"/>
  <c r="CS31" i="31"/>
  <c r="CU25" i="31"/>
  <c r="DL25" i="31"/>
  <c r="CR8" i="31"/>
  <c r="CV8" i="31"/>
  <c r="DI6" i="31"/>
  <c r="DH7" i="31"/>
  <c r="CR22" i="31"/>
  <c r="CV38" i="31"/>
  <c r="DL131" i="31"/>
  <c r="CV130" i="31"/>
  <c r="DL135" i="31"/>
  <c r="DH135" i="31"/>
  <c r="DG15" i="31"/>
  <c r="CQ15" i="31"/>
  <c r="DM63" i="31"/>
  <c r="CR97" i="31"/>
  <c r="CT74" i="31"/>
  <c r="CV118" i="31"/>
  <c r="CR65" i="31"/>
  <c r="CR102" i="31"/>
  <c r="CR39" i="31"/>
  <c r="CV41" i="31"/>
  <c r="DI55" i="31"/>
  <c r="CR109" i="31"/>
  <c r="DI121" i="31"/>
  <c r="CV86" i="31"/>
  <c r="DI97" i="31"/>
  <c r="DI96" i="31"/>
  <c r="CV105" i="31"/>
  <c r="CV109" i="31"/>
  <c r="CV18" i="31"/>
  <c r="CV19" i="31"/>
  <c r="CV134" i="31"/>
  <c r="CV66" i="31"/>
  <c r="CV72" i="31"/>
  <c r="CV116" i="31"/>
  <c r="CV71" i="31"/>
  <c r="CV83" i="31"/>
  <c r="CV34" i="31"/>
  <c r="CV39" i="31"/>
  <c r="CV67" i="31"/>
  <c r="CV96" i="31"/>
  <c r="CV117" i="31"/>
  <c r="CV62" i="31"/>
  <c r="CV60" i="31"/>
  <c r="CV129" i="31"/>
  <c r="CV23" i="31"/>
  <c r="CV106" i="31"/>
  <c r="CV29" i="31"/>
  <c r="CV94" i="31"/>
  <c r="CV102" i="31"/>
  <c r="CV58" i="31"/>
  <c r="CV16" i="31"/>
  <c r="CV14" i="31"/>
  <c r="CV112" i="31"/>
  <c r="CV84" i="31"/>
  <c r="CV133" i="31"/>
  <c r="CV76" i="31"/>
  <c r="CV64" i="31"/>
  <c r="CV53" i="31"/>
  <c r="CV124" i="31"/>
  <c r="CV55" i="31"/>
  <c r="CV90" i="31"/>
  <c r="CV21" i="31"/>
  <c r="CV45" i="31"/>
  <c r="DI72" i="31"/>
  <c r="CR86" i="31"/>
  <c r="CR115" i="31"/>
  <c r="DI119" i="31"/>
  <c r="CV92" i="31"/>
  <c r="CR34" i="31"/>
  <c r="DI77" i="31"/>
  <c r="CR53" i="31"/>
  <c r="CR121" i="31"/>
  <c r="DI92" i="31"/>
  <c r="CR9" i="31"/>
  <c r="CV36" i="31"/>
  <c r="CR58" i="31"/>
  <c r="CV80" i="31"/>
  <c r="CV123" i="31"/>
  <c r="CR120" i="31"/>
  <c r="DI13" i="31"/>
  <c r="CR128" i="31"/>
  <c r="CV11" i="31"/>
  <c r="DI25" i="31"/>
  <c r="CV12" i="31"/>
  <c r="CR61" i="31"/>
  <c r="CR60" i="31"/>
  <c r="CR96" i="31"/>
  <c r="DI134" i="31"/>
  <c r="DI117" i="31"/>
  <c r="CR68" i="31"/>
  <c r="DI66" i="31"/>
  <c r="CV85" i="31"/>
  <c r="CV10" i="31"/>
  <c r="CR122" i="31"/>
  <c r="CR20" i="31"/>
  <c r="CV97" i="31"/>
  <c r="DI74" i="31"/>
  <c r="DI118" i="31"/>
  <c r="CR54" i="31"/>
  <c r="CV25" i="31"/>
  <c r="CR7" i="31"/>
  <c r="DI38" i="31"/>
  <c r="CV93" i="31"/>
  <c r="DI71" i="31"/>
  <c r="DI60" i="31"/>
  <c r="CV27" i="31"/>
  <c r="CV119" i="31"/>
  <c r="CV69" i="31"/>
  <c r="CR107" i="31"/>
  <c r="CV135" i="31"/>
  <c r="CR15" i="31"/>
  <c r="CV122" i="31"/>
  <c r="DI129" i="31"/>
  <c r="DI23" i="31"/>
  <c r="CV78" i="31"/>
  <c r="DI111" i="31"/>
  <c r="CR59" i="31"/>
  <c r="CR19" i="31"/>
  <c r="CV46" i="31"/>
  <c r="DI53" i="31"/>
  <c r="CV65" i="31"/>
  <c r="DI122" i="31"/>
  <c r="CV95" i="31"/>
  <c r="CV61" i="31"/>
  <c r="CV89" i="31"/>
  <c r="CV37" i="31"/>
  <c r="CR12" i="31"/>
  <c r="CR85" i="31"/>
  <c r="CV48" i="31"/>
  <c r="DI43" i="31"/>
  <c r="DI30" i="31"/>
  <c r="DI115" i="31"/>
  <c r="CR43" i="31"/>
  <c r="CR90" i="31"/>
  <c r="CR36" i="31"/>
  <c r="CR73" i="31"/>
  <c r="CR67" i="31"/>
  <c r="CR103" i="31"/>
  <c r="CR46" i="31"/>
  <c r="CR124" i="31"/>
  <c r="CR62" i="31"/>
  <c r="CR129" i="31"/>
  <c r="CR23" i="31"/>
  <c r="CR14" i="31"/>
  <c r="CR27" i="31"/>
  <c r="CR51" i="31"/>
  <c r="CR99" i="31"/>
  <c r="CR21" i="31"/>
  <c r="CR76" i="31"/>
  <c r="CR69" i="31"/>
  <c r="CR80" i="31"/>
  <c r="CR106" i="31"/>
  <c r="CR116" i="31"/>
  <c r="CR55" i="31"/>
  <c r="CR29" i="31"/>
  <c r="CR123" i="31"/>
  <c r="CR56" i="31"/>
  <c r="CR71" i="31"/>
  <c r="CR94" i="31"/>
  <c r="CR92" i="31"/>
  <c r="CR112" i="31"/>
  <c r="CR40" i="31"/>
  <c r="CR77" i="31"/>
  <c r="CR119" i="31"/>
  <c r="CR117" i="31"/>
  <c r="CR48" i="31"/>
  <c r="CR52" i="31"/>
  <c r="CR89" i="31"/>
  <c r="CR57" i="31"/>
  <c r="CR118" i="31"/>
  <c r="CR134" i="31"/>
  <c r="DI10" i="31"/>
  <c r="DI48" i="31"/>
  <c r="DI21" i="31"/>
  <c r="DI52" i="31"/>
  <c r="DI9" i="31"/>
  <c r="DI19" i="31"/>
  <c r="DI65" i="31"/>
  <c r="DI69" i="31"/>
  <c r="DI46" i="31"/>
  <c r="DI16" i="31"/>
  <c r="DI90" i="31"/>
  <c r="DI112" i="31"/>
  <c r="DI95" i="31"/>
  <c r="DI91" i="31"/>
  <c r="DI61" i="31"/>
  <c r="DI106" i="31"/>
  <c r="DI64" i="31"/>
  <c r="DI36" i="31"/>
  <c r="DI67" i="31"/>
  <c r="DI80" i="31"/>
  <c r="DI123" i="31"/>
  <c r="DI57" i="31"/>
  <c r="DI18" i="31"/>
  <c r="DI105" i="31"/>
  <c r="DI85" i="31"/>
  <c r="DI94" i="31"/>
  <c r="DI116" i="31"/>
  <c r="DI83" i="31"/>
  <c r="DI45" i="31"/>
  <c r="DI29" i="31"/>
  <c r="DI58" i="31"/>
  <c r="DI39" i="31"/>
  <c r="DI108" i="31"/>
  <c r="DI68" i="31"/>
  <c r="DI62" i="31"/>
  <c r="DI34" i="31"/>
  <c r="DI27" i="31"/>
  <c r="DI103" i="31"/>
  <c r="DI51" i="31"/>
  <c r="DI56" i="31"/>
  <c r="DI86" i="31"/>
  <c r="DI73" i="31"/>
  <c r="DI133" i="31"/>
  <c r="DI99" i="31"/>
  <c r="DI20" i="31"/>
  <c r="CR104" i="31"/>
  <c r="CR105" i="31"/>
  <c r="DI109" i="31"/>
  <c r="DI40" i="31"/>
  <c r="CR30" i="31"/>
  <c r="CV20" i="31"/>
  <c r="CV40" i="31"/>
  <c r="DI12" i="31"/>
  <c r="CR84" i="31"/>
  <c r="CR133" i="31"/>
  <c r="CV91" i="31"/>
  <c r="CR108" i="31"/>
  <c r="CR91" i="31"/>
  <c r="DI107" i="31"/>
  <c r="CV104" i="31"/>
  <c r="DI104" i="31"/>
  <c r="CR25" i="31"/>
  <c r="CR6" i="31"/>
  <c r="CV7" i="31"/>
  <c r="DI84" i="31"/>
  <c r="DI93" i="31"/>
  <c r="DI102" i="31"/>
  <c r="CR37" i="31"/>
  <c r="CV43" i="31"/>
  <c r="CR64" i="31"/>
  <c r="CV52" i="31"/>
  <c r="CR83" i="31"/>
  <c r="CV77" i="31"/>
  <c r="CR95" i="31"/>
  <c r="CR63" i="31"/>
  <c r="DI37" i="31"/>
  <c r="CV9" i="31"/>
  <c r="CR10" i="31"/>
  <c r="DI14" i="31"/>
  <c r="CR11" i="31"/>
  <c r="CV59" i="31"/>
  <c r="DI7" i="31"/>
  <c r="CV22" i="31"/>
  <c r="CR66" i="31"/>
  <c r="CR93" i="31"/>
  <c r="CV115" i="31"/>
  <c r="CV99" i="31"/>
  <c r="CV57" i="31"/>
  <c r="CR131" i="31"/>
  <c r="DI130" i="31"/>
  <c r="DI135" i="31"/>
  <c r="CR18" i="31"/>
  <c r="CV30" i="31"/>
  <c r="CV51" i="31"/>
  <c r="CR72" i="31"/>
  <c r="CV121" i="31"/>
  <c r="CV75" i="31"/>
  <c r="CV107" i="31"/>
  <c r="CV108" i="31"/>
  <c r="CV68" i="31"/>
  <c r="CV44" i="31"/>
  <c r="DI76" i="31"/>
  <c r="EB98" i="31" l="1"/>
  <c r="ED98" i="31" s="1"/>
  <c r="EB97" i="31"/>
  <c r="EB96" i="31"/>
  <c r="ED96" i="31" s="1"/>
  <c r="EB95" i="31"/>
  <c r="EB94" i="31"/>
  <c r="ED94" i="31" s="1"/>
  <c r="EB84" i="31"/>
  <c r="ED84" i="31" s="1"/>
  <c r="EB83" i="31"/>
  <c r="ED83" i="31" s="1"/>
  <c r="EB85" i="31"/>
  <c r="ED85" i="31" s="1"/>
  <c r="EB86" i="31"/>
  <c r="ED86" i="31" s="1"/>
  <c r="EB82" i="31"/>
  <c r="DV40" i="31"/>
  <c r="DV46" i="31"/>
  <c r="DV52" i="31"/>
  <c r="DV58" i="31"/>
  <c r="EB11" i="31"/>
  <c r="ED11" i="31" s="1"/>
  <c r="EC14" i="31"/>
  <c r="DZ10" i="31"/>
  <c r="EA14" i="31"/>
  <c r="EC11" i="31"/>
  <c r="EA13" i="31"/>
  <c r="EB12" i="31"/>
  <c r="ED12" i="31" s="1"/>
  <c r="EA12" i="31"/>
  <c r="EC13" i="31"/>
  <c r="EA11" i="31"/>
  <c r="EB10" i="31"/>
  <c r="ED10" i="31" s="1"/>
  <c r="EB14" i="31"/>
  <c r="ED14" i="31" s="1"/>
  <c r="EA10" i="31"/>
  <c r="EC10" i="31"/>
  <c r="DZ4" i="31"/>
  <c r="DZ5" i="31" s="1"/>
  <c r="DZ6" i="31" s="1"/>
  <c r="DZ7" i="31" s="1"/>
  <c r="DZ8" i="31" s="1"/>
  <c r="EC12" i="31"/>
  <c r="EB13" i="31"/>
  <c r="ED13" i="31" s="1"/>
  <c r="DV16" i="31"/>
  <c r="DV22" i="31"/>
  <c r="EA62" i="31"/>
  <c r="EA59" i="31"/>
  <c r="EA60" i="31"/>
  <c r="EB58" i="31"/>
  <c r="ED58" i="31" s="1"/>
  <c r="EC60" i="31"/>
  <c r="EA61" i="31"/>
  <c r="EB59" i="31"/>
  <c r="ED59" i="31" s="1"/>
  <c r="EC58" i="31"/>
  <c r="EB61" i="31"/>
  <c r="ED61" i="31" s="1"/>
  <c r="EC62" i="31"/>
  <c r="EC61" i="31"/>
  <c r="EA58" i="31"/>
  <c r="DZ58" i="31"/>
  <c r="DZ52" i="31"/>
  <c r="DZ53" i="31" s="1"/>
  <c r="DZ54" i="31" s="1"/>
  <c r="DZ55" i="31" s="1"/>
  <c r="DZ56" i="31" s="1"/>
  <c r="EB62" i="31"/>
  <c r="ED62" i="31" s="1"/>
  <c r="EC59" i="31"/>
  <c r="EB60" i="31"/>
  <c r="ED60" i="31" s="1"/>
  <c r="DV28" i="31"/>
  <c r="DV34" i="31"/>
  <c r="EA98" i="31"/>
  <c r="EC94" i="31"/>
  <c r="EA97" i="31"/>
  <c r="ED97" i="31"/>
  <c r="DZ88" i="31"/>
  <c r="DZ89" i="31" s="1"/>
  <c r="DZ90" i="31" s="1"/>
  <c r="DZ91" i="31" s="1"/>
  <c r="DZ92" i="31" s="1"/>
  <c r="EC96" i="31"/>
  <c r="EC95" i="31"/>
  <c r="EC98" i="31"/>
  <c r="DZ94" i="31"/>
  <c r="EC97" i="31"/>
  <c r="EA94" i="31"/>
  <c r="EA96" i="31"/>
  <c r="ED95" i="31"/>
  <c r="EA95" i="31"/>
  <c r="EB49" i="31"/>
  <c r="ED49" i="31" s="1"/>
  <c r="EA49" i="31"/>
  <c r="EA50" i="31"/>
  <c r="EA46" i="31"/>
  <c r="EB46" i="31"/>
  <c r="ED46" i="31" s="1"/>
  <c r="EC47" i="31"/>
  <c r="EC50" i="31"/>
  <c r="EC48" i="31"/>
  <c r="DZ40" i="31"/>
  <c r="DZ41" i="31" s="1"/>
  <c r="DZ42" i="31" s="1"/>
  <c r="DZ43" i="31" s="1"/>
  <c r="DZ44" i="31" s="1"/>
  <c r="EA48" i="31"/>
  <c r="EB48" i="31"/>
  <c r="ED48" i="31" s="1"/>
  <c r="DZ46" i="31"/>
  <c r="EC46" i="31"/>
  <c r="EB47" i="31"/>
  <c r="ED47" i="31" s="1"/>
  <c r="EB50" i="31"/>
  <c r="ED50" i="31" s="1"/>
  <c r="EC49" i="31"/>
  <c r="EA47" i="31"/>
  <c r="DV4" i="31"/>
  <c r="DV10" i="31"/>
  <c r="EA84" i="31"/>
  <c r="EC86" i="31"/>
  <c r="ED82" i="31"/>
  <c r="DZ76" i="31"/>
  <c r="DZ77" i="31" s="1"/>
  <c r="DZ78" i="31" s="1"/>
  <c r="DZ79" i="31" s="1"/>
  <c r="DZ80" i="31" s="1"/>
  <c r="EC82" i="31"/>
  <c r="EA86" i="31"/>
  <c r="EC85" i="31"/>
  <c r="EC83" i="31"/>
  <c r="EA82" i="31"/>
  <c r="EC84" i="31"/>
  <c r="EA85" i="31"/>
  <c r="DZ82" i="31"/>
  <c r="EA83" i="31"/>
  <c r="EA74" i="31"/>
  <c r="EC73" i="31"/>
  <c r="EB73" i="31"/>
  <c r="ED73" i="31" s="1"/>
  <c r="EC72" i="31"/>
  <c r="EC71" i="31"/>
  <c r="EC74" i="31"/>
  <c r="EA70" i="31"/>
  <c r="DZ64" i="31"/>
  <c r="DZ65" i="31" s="1"/>
  <c r="DZ66" i="31" s="1"/>
  <c r="DZ67" i="31" s="1"/>
  <c r="DZ68" i="31" s="1"/>
  <c r="EA71" i="31"/>
  <c r="EB72" i="31"/>
  <c r="ED72" i="31" s="1"/>
  <c r="EB71" i="31"/>
  <c r="ED71" i="31" s="1"/>
  <c r="EB74" i="31"/>
  <c r="ED74" i="31" s="1"/>
  <c r="EB70" i="31"/>
  <c r="ED70" i="31" s="1"/>
  <c r="EA72" i="31"/>
  <c r="DZ70" i="31"/>
  <c r="EA73" i="31"/>
  <c r="EC70" i="31"/>
  <c r="EA35" i="31"/>
  <c r="DZ34" i="31"/>
  <c r="EA38" i="31"/>
  <c r="EC34" i="31"/>
  <c r="EC37" i="31"/>
  <c r="EB37" i="31"/>
  <c r="ED37" i="31" s="1"/>
  <c r="DZ28" i="31"/>
  <c r="DZ29" i="31" s="1"/>
  <c r="DZ30" i="31" s="1"/>
  <c r="DZ31" i="31" s="1"/>
  <c r="DZ32" i="31" s="1"/>
  <c r="EB35" i="31"/>
  <c r="ED35" i="31" s="1"/>
  <c r="EA34" i="31"/>
  <c r="EC36" i="31"/>
  <c r="EC38" i="31"/>
  <c r="EB34" i="31"/>
  <c r="ED34" i="31" s="1"/>
  <c r="EA37" i="31"/>
  <c r="EB36" i="31"/>
  <c r="ED36" i="31" s="1"/>
  <c r="EA36" i="31"/>
  <c r="EB38" i="31"/>
  <c r="ED38" i="31" s="1"/>
  <c r="EC35" i="31"/>
  <c r="DV76" i="31"/>
  <c r="DV82" i="31"/>
  <c r="EA22" i="31"/>
  <c r="EA26" i="31"/>
  <c r="EC26" i="31"/>
  <c r="EA24" i="31"/>
  <c r="EA25" i="31"/>
  <c r="EB23" i="31"/>
  <c r="ED23" i="31" s="1"/>
  <c r="EC22" i="31"/>
  <c r="EB26" i="31"/>
  <c r="ED26" i="31" s="1"/>
  <c r="DZ16" i="31"/>
  <c r="DZ17" i="31" s="1"/>
  <c r="DZ18" i="31" s="1"/>
  <c r="DZ19" i="31" s="1"/>
  <c r="DZ20" i="31" s="1"/>
  <c r="EC25" i="31"/>
  <c r="EB22" i="31"/>
  <c r="ED22" i="31" s="1"/>
  <c r="EB24" i="31"/>
  <c r="ED24" i="31" s="1"/>
  <c r="EA23" i="31"/>
  <c r="EB25" i="31"/>
  <c r="ED25" i="31" s="1"/>
  <c r="DZ22" i="31"/>
  <c r="EC23" i="31"/>
  <c r="EC24" i="31"/>
  <c r="DV94" i="31"/>
  <c r="DV88" i="31"/>
  <c r="DV70" i="31"/>
  <c r="DV71" i="31" s="1"/>
  <c r="DV72" i="31" s="1"/>
  <c r="DV73" i="31" s="1"/>
  <c r="DV74" i="31" s="1"/>
  <c r="DV64" i="31"/>
  <c r="DV65" i="31" s="1"/>
  <c r="DV66" i="31" s="1"/>
  <c r="DV67" i="31" s="1"/>
  <c r="DV68" i="31" s="1"/>
  <c r="DZ23" i="31" l="1"/>
  <c r="DZ24" i="31" s="1"/>
  <c r="DZ25" i="31" s="1"/>
  <c r="DZ26" i="31" s="1"/>
  <c r="DY16" i="31"/>
  <c r="DV89" i="31"/>
  <c r="DV90" i="31" s="1"/>
  <c r="DV91" i="31" s="1"/>
  <c r="DV92" i="31" s="1"/>
  <c r="DU88" i="31"/>
  <c r="DY64" i="31"/>
  <c r="DZ71" i="31"/>
  <c r="DZ72" i="31" s="1"/>
  <c r="DZ73" i="31" s="1"/>
  <c r="DZ74" i="31" s="1"/>
  <c r="DZ83" i="31"/>
  <c r="DZ84" i="31" s="1"/>
  <c r="DZ85" i="31" s="1"/>
  <c r="DZ86" i="31" s="1"/>
  <c r="DY76" i="31"/>
  <c r="EB76" i="31" s="1"/>
  <c r="DV11" i="31"/>
  <c r="DV12" i="31" s="1"/>
  <c r="DV13" i="31" s="1"/>
  <c r="DV14" i="31" s="1"/>
  <c r="DU10" i="31"/>
  <c r="DV17" i="31"/>
  <c r="DV18" i="31" s="1"/>
  <c r="DV19" i="31" s="1"/>
  <c r="DV20" i="31" s="1"/>
  <c r="DU16" i="31"/>
  <c r="DV77" i="31"/>
  <c r="DV78" i="31" s="1"/>
  <c r="DV79" i="31" s="1"/>
  <c r="DV80" i="31" s="1"/>
  <c r="DU76" i="31"/>
  <c r="DV29" i="31"/>
  <c r="DV30" i="31" s="1"/>
  <c r="DV31" i="31" s="1"/>
  <c r="DV32" i="31" s="1"/>
  <c r="DU28" i="31"/>
  <c r="DV95" i="31"/>
  <c r="DV96" i="31" s="1"/>
  <c r="DV97" i="31" s="1"/>
  <c r="DV98" i="31" s="1"/>
  <c r="DU94" i="31"/>
  <c r="DV5" i="31"/>
  <c r="DV6" i="31" s="1"/>
  <c r="DV7" i="31" s="1"/>
  <c r="DV8" i="31" s="1"/>
  <c r="DU4" i="31"/>
  <c r="DV41" i="31"/>
  <c r="DV42" i="31" s="1"/>
  <c r="DV43" i="31" s="1"/>
  <c r="DV44" i="31" s="1"/>
  <c r="DU40" i="31"/>
  <c r="DZ95" i="31"/>
  <c r="DZ96" i="31" s="1"/>
  <c r="DZ97" i="31" s="1"/>
  <c r="DZ98" i="31" s="1"/>
  <c r="DY88" i="31"/>
  <c r="EB88" i="31" s="1"/>
  <c r="DZ59" i="31"/>
  <c r="DZ60" i="31" s="1"/>
  <c r="DZ61" i="31" s="1"/>
  <c r="DZ62" i="31" s="1"/>
  <c r="DY52" i="31"/>
  <c r="DV59" i="31"/>
  <c r="DV60" i="31" s="1"/>
  <c r="DV61" i="31" s="1"/>
  <c r="DV62" i="31" s="1"/>
  <c r="DU58" i="31"/>
  <c r="DV83" i="31"/>
  <c r="DV84" i="31" s="1"/>
  <c r="DV85" i="31" s="1"/>
  <c r="DV86" i="31" s="1"/>
  <c r="DU82" i="31"/>
  <c r="DV53" i="31"/>
  <c r="DV54" i="31" s="1"/>
  <c r="DV55" i="31" s="1"/>
  <c r="DV56" i="31" s="1"/>
  <c r="DU52" i="31"/>
  <c r="DZ35" i="31"/>
  <c r="DZ36" i="31" s="1"/>
  <c r="DZ37" i="31" s="1"/>
  <c r="DZ38" i="31" s="1"/>
  <c r="DY28" i="31"/>
  <c r="DV35" i="31"/>
  <c r="DV36" i="31" s="1"/>
  <c r="DV37" i="31" s="1"/>
  <c r="DV38" i="31" s="1"/>
  <c r="DU34" i="31"/>
  <c r="DV47" i="31"/>
  <c r="DV48" i="31" s="1"/>
  <c r="DV49" i="31" s="1"/>
  <c r="DV50" i="31" s="1"/>
  <c r="DU46" i="31"/>
  <c r="DU64" i="31"/>
  <c r="DZ47" i="31"/>
  <c r="DZ48" i="31" s="1"/>
  <c r="DZ49" i="31" s="1"/>
  <c r="DZ50" i="31" s="1"/>
  <c r="DY40" i="31"/>
  <c r="DV23" i="31"/>
  <c r="DV24" i="31" s="1"/>
  <c r="DV25" i="31" s="1"/>
  <c r="DV26" i="31" s="1"/>
  <c r="DU22" i="31"/>
  <c r="DZ11" i="31"/>
  <c r="DZ12" i="31" s="1"/>
  <c r="DZ13" i="31" s="1"/>
  <c r="DZ14" i="31" s="1"/>
  <c r="DY4" i="31"/>
  <c r="DU70" i="31"/>
  <c r="DU11" i="31" l="1"/>
  <c r="DX10" i="31"/>
  <c r="DW10" i="31"/>
  <c r="DY41" i="31"/>
  <c r="EC40" i="31"/>
  <c r="EA40" i="31"/>
  <c r="EB40" i="31"/>
  <c r="ED40" i="31" s="1"/>
  <c r="DU53" i="31"/>
  <c r="DX52" i="31"/>
  <c r="DW52" i="31"/>
  <c r="DY89" i="31"/>
  <c r="EB89" i="31" s="1"/>
  <c r="ED88" i="31"/>
  <c r="EA88" i="31"/>
  <c r="EC88" i="31"/>
  <c r="DU29" i="31"/>
  <c r="DW28" i="31"/>
  <c r="DX28" i="31"/>
  <c r="DY77" i="31"/>
  <c r="EB77" i="31" s="1"/>
  <c r="EC76" i="31"/>
  <c r="ED76" i="31"/>
  <c r="EA76" i="31"/>
  <c r="DY29" i="31"/>
  <c r="EB28" i="31"/>
  <c r="ED28" i="31" s="1"/>
  <c r="EC28" i="31"/>
  <c r="EA28" i="31"/>
  <c r="DY17" i="31"/>
  <c r="EA16" i="31"/>
  <c r="EC16" i="31"/>
  <c r="EB16" i="31"/>
  <c r="ED16" i="31" s="1"/>
  <c r="DU65" i="31"/>
  <c r="DW64" i="31"/>
  <c r="DX64" i="31"/>
  <c r="DY53" i="31"/>
  <c r="EA52" i="31"/>
  <c r="EC52" i="31"/>
  <c r="EB52" i="31"/>
  <c r="ED52" i="31" s="1"/>
  <c r="DU71" i="31"/>
  <c r="DW70" i="31"/>
  <c r="DX70" i="31"/>
  <c r="DU83" i="31"/>
  <c r="DX82" i="31"/>
  <c r="DW82" i="31"/>
  <c r="DY5" i="31"/>
  <c r="EC4" i="31"/>
  <c r="EB4" i="31"/>
  <c r="ED4" i="31" s="1"/>
  <c r="EA4" i="31"/>
  <c r="DY65" i="31"/>
  <c r="EB64" i="31"/>
  <c r="ED64" i="31" s="1"/>
  <c r="EC64" i="31"/>
  <c r="EA64" i="31"/>
  <c r="DU35" i="31"/>
  <c r="DX34" i="31"/>
  <c r="DW34" i="31"/>
  <c r="DU59" i="31"/>
  <c r="DW58" i="31"/>
  <c r="DX58" i="31"/>
  <c r="DX4" i="31"/>
  <c r="DU5" i="31"/>
  <c r="DW4" i="31"/>
  <c r="DU17" i="31"/>
  <c r="DX16" i="31"/>
  <c r="DW16" i="31"/>
  <c r="DU89" i="31"/>
  <c r="DW88" i="31"/>
  <c r="DX88" i="31"/>
  <c r="DU95" i="31"/>
  <c r="DX94" i="31"/>
  <c r="DW94" i="31"/>
  <c r="DU47" i="31"/>
  <c r="DW46" i="31"/>
  <c r="DX46" i="31"/>
  <c r="DU41" i="31"/>
  <c r="DX40" i="31"/>
  <c r="DW40" i="31"/>
  <c r="DU77" i="31"/>
  <c r="DW76" i="31"/>
  <c r="DX76" i="31"/>
  <c r="DU23" i="31"/>
  <c r="DW22" i="31"/>
  <c r="DX22" i="31"/>
  <c r="DU96" i="31" l="1"/>
  <c r="DW95" i="31"/>
  <c r="DX95" i="31"/>
  <c r="DU6" i="31"/>
  <c r="DW5" i="31"/>
  <c r="DX5" i="31"/>
  <c r="DY18" i="31"/>
  <c r="EA17" i="31"/>
  <c r="EB17" i="31"/>
  <c r="ED17" i="31" s="1"/>
  <c r="EC17" i="31"/>
  <c r="DY78" i="31"/>
  <c r="EB78" i="31" s="1"/>
  <c r="EC77" i="31"/>
  <c r="ED77" i="31"/>
  <c r="EA77" i="31"/>
  <c r="DU42" i="31"/>
  <c r="DX41" i="31"/>
  <c r="DW41" i="31"/>
  <c r="DU84" i="31"/>
  <c r="DX83" i="31"/>
  <c r="DW83" i="31"/>
  <c r="DU54" i="31"/>
  <c r="DX53" i="31"/>
  <c r="DW53" i="31"/>
  <c r="DU90" i="31"/>
  <c r="DW89" i="31"/>
  <c r="DX89" i="31"/>
  <c r="DY66" i="31"/>
  <c r="EB65" i="31"/>
  <c r="ED65" i="31" s="1"/>
  <c r="EA65" i="31"/>
  <c r="EC65" i="31"/>
  <c r="DU30" i="31"/>
  <c r="DX29" i="31"/>
  <c r="DW29" i="31"/>
  <c r="DU24" i="31"/>
  <c r="DX23" i="31"/>
  <c r="DW23" i="31"/>
  <c r="DU60" i="31"/>
  <c r="DX59" i="31"/>
  <c r="DW59" i="31"/>
  <c r="DU66" i="31"/>
  <c r="DW65" i="31"/>
  <c r="DX65" i="31"/>
  <c r="DY30" i="31"/>
  <c r="EA29" i="31"/>
  <c r="EB29" i="31"/>
  <c r="ED29" i="31" s="1"/>
  <c r="EC29" i="31"/>
  <c r="DU48" i="31"/>
  <c r="DW47" i="31"/>
  <c r="DX47" i="31"/>
  <c r="DU72" i="31"/>
  <c r="DW71" i="31"/>
  <c r="DX71" i="31"/>
  <c r="DY42" i="31"/>
  <c r="EA41" i="31"/>
  <c r="EB41" i="31"/>
  <c r="ED41" i="31" s="1"/>
  <c r="EC41" i="31"/>
  <c r="DU36" i="31"/>
  <c r="DX35" i="31"/>
  <c r="DW35" i="31"/>
  <c r="DY6" i="31"/>
  <c r="EB5" i="31"/>
  <c r="ED5" i="31" s="1"/>
  <c r="EC5" i="31"/>
  <c r="EA5" i="31"/>
  <c r="DY90" i="31"/>
  <c r="EB90" i="31" s="1"/>
  <c r="EA89" i="31"/>
  <c r="ED89" i="31"/>
  <c r="EC89" i="31"/>
  <c r="DU18" i="31"/>
  <c r="DX17" i="31"/>
  <c r="DW17" i="31"/>
  <c r="DU78" i="31"/>
  <c r="DW77" i="31"/>
  <c r="DX77" i="31"/>
  <c r="DY54" i="31"/>
  <c r="EC53" i="31"/>
  <c r="EA53" i="31"/>
  <c r="EB53" i="31"/>
  <c r="ED53" i="31" s="1"/>
  <c r="DU12" i="31"/>
  <c r="DW11" i="31"/>
  <c r="DX11" i="31"/>
  <c r="DU13" i="31" l="1"/>
  <c r="DW12" i="31"/>
  <c r="DX12" i="31"/>
  <c r="DY31" i="31"/>
  <c r="EC30" i="31"/>
  <c r="EB30" i="31"/>
  <c r="ED30" i="31" s="1"/>
  <c r="EA30" i="31"/>
  <c r="DY79" i="31"/>
  <c r="EB79" i="31" s="1"/>
  <c r="ED78" i="31"/>
  <c r="EC78" i="31"/>
  <c r="EA78" i="31"/>
  <c r="DY55" i="31"/>
  <c r="EC54" i="31"/>
  <c r="EB54" i="31"/>
  <c r="ED54" i="31" s="1"/>
  <c r="EA54" i="31"/>
  <c r="DU25" i="31"/>
  <c r="DX24" i="31"/>
  <c r="DW24" i="31"/>
  <c r="DU37" i="31"/>
  <c r="DX36" i="31"/>
  <c r="DW36" i="31"/>
  <c r="DU67" i="31"/>
  <c r="DX66" i="31"/>
  <c r="DW66" i="31"/>
  <c r="DU91" i="31"/>
  <c r="DX90" i="31"/>
  <c r="DW90" i="31"/>
  <c r="DU19" i="31"/>
  <c r="DW18" i="31"/>
  <c r="DX18" i="31"/>
  <c r="DY7" i="31"/>
  <c r="EB6" i="31"/>
  <c r="ED6" i="31" s="1"/>
  <c r="EA6" i="31"/>
  <c r="EC6" i="31"/>
  <c r="DY67" i="31"/>
  <c r="EB66" i="31"/>
  <c r="ED66" i="31" s="1"/>
  <c r="EA66" i="31"/>
  <c r="EC66" i="31"/>
  <c r="DU73" i="31"/>
  <c r="DX72" i="31"/>
  <c r="DW72" i="31"/>
  <c r="DY91" i="31"/>
  <c r="EB91" i="31" s="1"/>
  <c r="EC90" i="31"/>
  <c r="EA90" i="31"/>
  <c r="ED90" i="31"/>
  <c r="DU79" i="31"/>
  <c r="DW78" i="31"/>
  <c r="DX78" i="31"/>
  <c r="DU49" i="31"/>
  <c r="DX48" i="31"/>
  <c r="DW48" i="31"/>
  <c r="DU31" i="31"/>
  <c r="DX30" i="31"/>
  <c r="DW30" i="31"/>
  <c r="DU43" i="31"/>
  <c r="DW42" i="31"/>
  <c r="DX42" i="31"/>
  <c r="DY19" i="31"/>
  <c r="EA18" i="31"/>
  <c r="EC18" i="31"/>
  <c r="EB18" i="31"/>
  <c r="ED18" i="31" s="1"/>
  <c r="DY43" i="31"/>
  <c r="EC42" i="31"/>
  <c r="EB42" i="31"/>
  <c r="ED42" i="31" s="1"/>
  <c r="EA42" i="31"/>
  <c r="DU61" i="31"/>
  <c r="DW60" i="31"/>
  <c r="DX60" i="31"/>
  <c r="DU55" i="31"/>
  <c r="DX54" i="31"/>
  <c r="DW54" i="31"/>
  <c r="DU7" i="31"/>
  <c r="DX6" i="31"/>
  <c r="DW6" i="31"/>
  <c r="DU85" i="31"/>
  <c r="DX84" i="31"/>
  <c r="DW84" i="31"/>
  <c r="DU97" i="31"/>
  <c r="DX96" i="31"/>
  <c r="DW96" i="31"/>
  <c r="DU50" i="31" l="1"/>
  <c r="DX49" i="31"/>
  <c r="DW49" i="31"/>
  <c r="DU8" i="31"/>
  <c r="DW7" i="31"/>
  <c r="DX7" i="31"/>
  <c r="DY80" i="31"/>
  <c r="EB80" i="31" s="1"/>
  <c r="ED79" i="31"/>
  <c r="EA79" i="31"/>
  <c r="EC79" i="31"/>
  <c r="DU26" i="31"/>
  <c r="DW25" i="31"/>
  <c r="DX25" i="31"/>
  <c r="DU44" i="31"/>
  <c r="DW43" i="31"/>
  <c r="DX43" i="31"/>
  <c r="DU74" i="31"/>
  <c r="DX73" i="31"/>
  <c r="DW73" i="31"/>
  <c r="DY8" i="31"/>
  <c r="EA7" i="31"/>
  <c r="EC7" i="31"/>
  <c r="EB7" i="31"/>
  <c r="ED7" i="31" s="1"/>
  <c r="DU98" i="31"/>
  <c r="DW97" i="31"/>
  <c r="DX97" i="31"/>
  <c r="DU68" i="31"/>
  <c r="DW67" i="31"/>
  <c r="DX67" i="31"/>
  <c r="DY44" i="31"/>
  <c r="EC43" i="31"/>
  <c r="EA43" i="31"/>
  <c r="EB43" i="31"/>
  <c r="ED43" i="31" s="1"/>
  <c r="DU56" i="31"/>
  <c r="DX55" i="31"/>
  <c r="DW55" i="31"/>
  <c r="DY56" i="31"/>
  <c r="EA55" i="31"/>
  <c r="EC55" i="31"/>
  <c r="EB55" i="31"/>
  <c r="ED55" i="31" s="1"/>
  <c r="DY32" i="31"/>
  <c r="EC31" i="31"/>
  <c r="EB31" i="31"/>
  <c r="ED31" i="31" s="1"/>
  <c r="EA31" i="31"/>
  <c r="DU80" i="31"/>
  <c r="DX79" i="31"/>
  <c r="DW79" i="31"/>
  <c r="DU32" i="31"/>
  <c r="DX31" i="31"/>
  <c r="DW31" i="31"/>
  <c r="DU20" i="31"/>
  <c r="DX19" i="31"/>
  <c r="DW19" i="31"/>
  <c r="DU86" i="31"/>
  <c r="DW85" i="31"/>
  <c r="DX85" i="31"/>
  <c r="DY68" i="31"/>
  <c r="EB67" i="31"/>
  <c r="ED67" i="31" s="1"/>
  <c r="EC67" i="31"/>
  <c r="EA67" i="31"/>
  <c r="DU38" i="31"/>
  <c r="DX37" i="31"/>
  <c r="DW37" i="31"/>
  <c r="DY92" i="31"/>
  <c r="EB92" i="31" s="1"/>
  <c r="ED91" i="31"/>
  <c r="EA91" i="31"/>
  <c r="EC91" i="31"/>
  <c r="DU62" i="31"/>
  <c r="DX61" i="31"/>
  <c r="DW61" i="31"/>
  <c r="DY20" i="31"/>
  <c r="EB19" i="31"/>
  <c r="ED19" i="31" s="1"/>
  <c r="EC19" i="31"/>
  <c r="EA19" i="31"/>
  <c r="DU92" i="31"/>
  <c r="DX91" i="31"/>
  <c r="DW91" i="31"/>
  <c r="DU14" i="31"/>
  <c r="DW13" i="31"/>
  <c r="DX13" i="31"/>
  <c r="EB68" i="31" l="1"/>
  <c r="ED68" i="31" s="1"/>
  <c r="EC68" i="31"/>
  <c r="EA68" i="31"/>
  <c r="EC32" i="31"/>
  <c r="EB32" i="31"/>
  <c r="ED32" i="31" s="1"/>
  <c r="EA32" i="31"/>
  <c r="DW74" i="31"/>
  <c r="DX74" i="31"/>
  <c r="DW50" i="31"/>
  <c r="DX50" i="31"/>
  <c r="ED92" i="31"/>
  <c r="EA92" i="31"/>
  <c r="EC92" i="31"/>
  <c r="DW32" i="31"/>
  <c r="DX32" i="31"/>
  <c r="DX98" i="31"/>
  <c r="DW98" i="31"/>
  <c r="DW80" i="31"/>
  <c r="DX80" i="31"/>
  <c r="EC56" i="31"/>
  <c r="EA56" i="31"/>
  <c r="EB56" i="31"/>
  <c r="ED56" i="31" s="1"/>
  <c r="DX56" i="31"/>
  <c r="DW56" i="31"/>
  <c r="EA20" i="31"/>
  <c r="EC20" i="31"/>
  <c r="EB20" i="31"/>
  <c r="ED20" i="31" s="1"/>
  <c r="ED80" i="31"/>
  <c r="EC80" i="31"/>
  <c r="EA80" i="31"/>
  <c r="DX86" i="31"/>
  <c r="DW86" i="31"/>
  <c r="EC44" i="31"/>
  <c r="EA44" i="31"/>
  <c r="EB44" i="31"/>
  <c r="ED44" i="31" s="1"/>
  <c r="DX44" i="31"/>
  <c r="DW44" i="31"/>
  <c r="DX38" i="31"/>
  <c r="DW38" i="31"/>
  <c r="DW62" i="31"/>
  <c r="DX62" i="31"/>
  <c r="EA8" i="31"/>
  <c r="EB8" i="31"/>
  <c r="ED8" i="31" s="1"/>
  <c r="EC8" i="31"/>
  <c r="DW8" i="31"/>
  <c r="DX8" i="31"/>
  <c r="DX20" i="31"/>
  <c r="DW20" i="31"/>
  <c r="DW68" i="31"/>
  <c r="DX68" i="31"/>
  <c r="DX26" i="31"/>
  <c r="DW26" i="31"/>
  <c r="DW14" i="31"/>
  <c r="DX14" i="31"/>
  <c r="DW92" i="31"/>
  <c r="DX92" i="31"/>
</calcChain>
</file>

<file path=xl/sharedStrings.xml><?xml version="1.0" encoding="utf-8"?>
<sst xmlns="http://schemas.openxmlformats.org/spreadsheetml/2006/main" count="3379" uniqueCount="294">
  <si>
    <t>Agence</t>
  </si>
  <si>
    <t>Typologie de la gare</t>
  </si>
  <si>
    <t>Niveau de service</t>
  </si>
  <si>
    <t>Code UIC</t>
  </si>
  <si>
    <t>Gare</t>
  </si>
  <si>
    <t>Typologie de client</t>
  </si>
  <si>
    <t>Zone</t>
  </si>
  <si>
    <t>Toutes typologies</t>
  </si>
  <si>
    <t>Toutes zones</t>
  </si>
  <si>
    <t>MARNE LA VALLEE CHESSY</t>
  </si>
  <si>
    <t>MASSY TGV</t>
  </si>
  <si>
    <t>Gare surface</t>
  </si>
  <si>
    <t>PARIS BERCY</t>
  </si>
  <si>
    <t>PARIS GARE DE L'EST</t>
  </si>
  <si>
    <t>Gare Surface</t>
  </si>
  <si>
    <t>PARIS MONTPARNASSE</t>
  </si>
  <si>
    <t>PARIS ST LAZARE</t>
  </si>
  <si>
    <t>Gare B</t>
  </si>
  <si>
    <t>AIX LES BAINS LE REVARD</t>
  </si>
  <si>
    <t>ANNECY</t>
  </si>
  <si>
    <t>BELFORT MONTBELIARD TGV</t>
  </si>
  <si>
    <t>BELLEGARDE</t>
  </si>
  <si>
    <t>BESANCON FRANCHE COMTE TGV</t>
  </si>
  <si>
    <t>BESANCON VIOTTE</t>
  </si>
  <si>
    <t>BOURG EN BRESSE</t>
  </si>
  <si>
    <t>BOURG ST MAURICE</t>
  </si>
  <si>
    <t>CHAMBERY CHALLES LES EAUX</t>
  </si>
  <si>
    <t>CLERMONT FERRAND</t>
  </si>
  <si>
    <t>DIJON VILLE</t>
  </si>
  <si>
    <t>GRENOBLE</t>
  </si>
  <si>
    <t>LE CREUSOT MONTCEAU MONTCHANIN</t>
  </si>
  <si>
    <t>LYON PART DIEU</t>
  </si>
  <si>
    <t>LYON PERRACHE</t>
  </si>
  <si>
    <t>LYON SAINT EXUPERY TGV</t>
  </si>
  <si>
    <t>MACON LOCHE TGV</t>
  </si>
  <si>
    <t>MONTELIMAR GARE SNCF</t>
  </si>
  <si>
    <t>MOUTIERS SALINS</t>
  </si>
  <si>
    <t>NEVERS</t>
  </si>
  <si>
    <t>ST ETIENNE CHATEAUCREUX</t>
  </si>
  <si>
    <t>VALENCE TGV RHONE ALPES SUD</t>
  </si>
  <si>
    <t>VICHY</t>
  </si>
  <si>
    <t>ANGERS ST LAUD</t>
  </si>
  <si>
    <t>AURAY</t>
  </si>
  <si>
    <t>BLOIS-CHAMBORD</t>
  </si>
  <si>
    <t>BOURGES</t>
  </si>
  <si>
    <t>BREST</t>
  </si>
  <si>
    <t>CHATEAUROUX</t>
  </si>
  <si>
    <t>GUINGAMP</t>
  </si>
  <si>
    <t>LA BAULE ESCOUBLAC</t>
  </si>
  <si>
    <t>LA ROCHE SUR YON</t>
  </si>
  <si>
    <t>LAVAL</t>
  </si>
  <si>
    <t>LE MANS</t>
  </si>
  <si>
    <t>LES AUBRAIS</t>
  </si>
  <si>
    <t>MORLAIX</t>
  </si>
  <si>
    <t>NANTES</t>
  </si>
  <si>
    <t>ORLEANS</t>
  </si>
  <si>
    <t>QUIMPER</t>
  </si>
  <si>
    <t>RENNES</t>
  </si>
  <si>
    <t>ST BRIEUC</t>
  </si>
  <si>
    <t>ST MALO</t>
  </si>
  <si>
    <t>ST NAZAIRE</t>
  </si>
  <si>
    <t>ST PIERRE DES CORPS</t>
  </si>
  <si>
    <t>TOURS</t>
  </si>
  <si>
    <t>VANNES</t>
  </si>
  <si>
    <t>VENDOME VILLIERS SUR LOIR</t>
  </si>
  <si>
    <t>VIERZON VILLE</t>
  </si>
  <si>
    <t>CHAMPAGNE ARDENNE</t>
  </si>
  <si>
    <t>CHARLEVILLE MEZIERES</t>
  </si>
  <si>
    <t>COLMAR</t>
  </si>
  <si>
    <t>LORRAINE TGV</t>
  </si>
  <si>
    <t>METZ VILLE</t>
  </si>
  <si>
    <t>MEUSE TGV</t>
  </si>
  <si>
    <t>MULHOUSE VILLE</t>
  </si>
  <si>
    <t>NANCY</t>
  </si>
  <si>
    <t>REIMS</t>
  </si>
  <si>
    <t>STRASBOURG</t>
  </si>
  <si>
    <t>THIONVILLE</t>
  </si>
  <si>
    <t>TROYES</t>
  </si>
  <si>
    <t>AGDE</t>
  </si>
  <si>
    <t>AIX EN PROVENCE TGV</t>
  </si>
  <si>
    <t>AIX VILLE</t>
  </si>
  <si>
    <t>ALBI</t>
  </si>
  <si>
    <t>ANTIBES</t>
  </si>
  <si>
    <t>AVIGNON CENTRE</t>
  </si>
  <si>
    <t>AVIGNON TGV</t>
  </si>
  <si>
    <t>BEZIERS</t>
  </si>
  <si>
    <t>CANNES</t>
  </si>
  <si>
    <t>CARCASSONNE</t>
  </si>
  <si>
    <t>GAP</t>
  </si>
  <si>
    <t>LES ARCS DRAGUIGNAN</t>
  </si>
  <si>
    <t>LOURDES</t>
  </si>
  <si>
    <t>MARSEILLE ST CHARLES</t>
  </si>
  <si>
    <t>MONACO</t>
  </si>
  <si>
    <t>MONTAUBAN VILLE BOURBON</t>
  </si>
  <si>
    <t>MONTPELLIER SAINT ROCH</t>
  </si>
  <si>
    <t>MONTPELLIER Sud de France</t>
  </si>
  <si>
    <t>NARBONNE</t>
  </si>
  <si>
    <t>NICE RIQUIER</t>
  </si>
  <si>
    <t>NICE VILLE</t>
  </si>
  <si>
    <t>NIMES</t>
  </si>
  <si>
    <t>PERPIGNAN</t>
  </si>
  <si>
    <t>SETE</t>
  </si>
  <si>
    <t>ST RAPHAEL VALESCURE</t>
  </si>
  <si>
    <t>TARBES</t>
  </si>
  <si>
    <t>TOULON</t>
  </si>
  <si>
    <t>TOULOUSE MATABIAU</t>
  </si>
  <si>
    <t>TOULOUSE ST AGNE</t>
  </si>
  <si>
    <t>AMIENS</t>
  </si>
  <si>
    <t>ARRAS</t>
  </si>
  <si>
    <t>CAEN</t>
  </si>
  <si>
    <t>CALAIS FRETHUN</t>
  </si>
  <si>
    <t>CHERBOURG</t>
  </si>
  <si>
    <t>COMPIEGNE</t>
  </si>
  <si>
    <t>DOUAI</t>
  </si>
  <si>
    <t>DUNKERQUE</t>
  </si>
  <si>
    <t>EVREUX NORMANDIE</t>
  </si>
  <si>
    <t>LE HAVRE</t>
  </si>
  <si>
    <t>LENS</t>
  </si>
  <si>
    <t>LILLE EUROPE</t>
  </si>
  <si>
    <t>LILLE FLANDRES</t>
  </si>
  <si>
    <t>LISIEUX</t>
  </si>
  <si>
    <t>ROUEN RIVE DROITE</t>
  </si>
  <si>
    <t>TGV HAUTE PICARDIE</t>
  </si>
  <si>
    <t>TROUVILLE DEAUVILLE</t>
  </si>
  <si>
    <t>VALENCIENNES</t>
  </si>
  <si>
    <t>Nelle Aquitaine</t>
  </si>
  <si>
    <t>AGEN</t>
  </si>
  <si>
    <t>ANGOULEME</t>
  </si>
  <si>
    <t>BAYONNE</t>
  </si>
  <si>
    <t>BIARRITZ</t>
  </si>
  <si>
    <t>BORDEAUX ST JEAN</t>
  </si>
  <si>
    <t>BRIVE LA GAILLARDE</t>
  </si>
  <si>
    <t>CHATELLERAULT</t>
  </si>
  <si>
    <t>DAX</t>
  </si>
  <si>
    <t>LA ROCHELLE VILLE</t>
  </si>
  <si>
    <t>LIBOURNE</t>
  </si>
  <si>
    <t>LIMOGES BENEDICTINS</t>
  </si>
  <si>
    <t>NIORT</t>
  </si>
  <si>
    <t>PAU</t>
  </si>
  <si>
    <t>POITIERS</t>
  </si>
  <si>
    <t>x</t>
  </si>
  <si>
    <t>P1</t>
  </si>
  <si>
    <t>P2</t>
  </si>
  <si>
    <t>P3</t>
  </si>
  <si>
    <t>P4</t>
  </si>
  <si>
    <t>P5</t>
  </si>
  <si>
    <t>LORIENT BRETAGNE SUD</t>
  </si>
  <si>
    <t>-</t>
  </si>
  <si>
    <t>Q8</t>
  </si>
  <si>
    <t>PERIGUEUX</t>
  </si>
  <si>
    <t>Toutes gares (gares A + gares B)</t>
  </si>
  <si>
    <t>Toutes gares (gares A)</t>
  </si>
  <si>
    <t>Gare A</t>
  </si>
  <si>
    <t>AMBERIEU</t>
  </si>
  <si>
    <t>AUBAGNE</t>
  </si>
  <si>
    <t>BEAUNE</t>
  </si>
  <si>
    <t>BELFORT VILLE</t>
  </si>
  <si>
    <t>BOURGOIN JALLIEU</t>
  </si>
  <si>
    <t>CHALON SUR SAÔNE</t>
  </si>
  <si>
    <t>LYON SAINT PAUL</t>
  </si>
  <si>
    <t>MACON VILLE</t>
  </si>
  <si>
    <t>MOULINS SUR ALLIER</t>
  </si>
  <si>
    <t>PORTET ST SIMON</t>
  </si>
  <si>
    <t>RIOM CHATEL GUYON</t>
  </si>
  <si>
    <t>ROANNE</t>
  </si>
  <si>
    <t>SENS</t>
  </si>
  <si>
    <t>ST SULPICE</t>
  </si>
  <si>
    <t>TOURCOING</t>
  </si>
  <si>
    <t>VALENCE VILLE</t>
  </si>
  <si>
    <t>VERNON</t>
  </si>
  <si>
    <t>VIENNE</t>
  </si>
  <si>
    <t>VILLEFRANCHE SUR SAONE</t>
  </si>
  <si>
    <t>VOIRON</t>
  </si>
  <si>
    <t>EVOL</t>
  </si>
  <si>
    <t>Paris Nord</t>
  </si>
  <si>
    <t>Région (UG)</t>
  </si>
  <si>
    <t>UG</t>
  </si>
  <si>
    <t>Paris Sud</t>
  </si>
  <si>
    <t>Alpes</t>
  </si>
  <si>
    <t>ANNEMASSE</t>
  </si>
  <si>
    <t>Bourgogne Franche-Comté</t>
  </si>
  <si>
    <t>Lyon Vallée du Rhône</t>
  </si>
  <si>
    <t>Auvergne</t>
  </si>
  <si>
    <t>Pays de la Loire</t>
  </si>
  <si>
    <t>Bretagne</t>
  </si>
  <si>
    <t>Centre Val de Loire</t>
  </si>
  <si>
    <t>CHARTRES</t>
  </si>
  <si>
    <t>Grand Est</t>
  </si>
  <si>
    <t>Champagne-Ardenne</t>
  </si>
  <si>
    <t>Alsace</t>
  </si>
  <si>
    <t>Lorraine</t>
  </si>
  <si>
    <t>Provences Alpes</t>
  </si>
  <si>
    <t>Côte d'Azur</t>
  </si>
  <si>
    <t>Toulouse Occitanie Pyrénées</t>
  </si>
  <si>
    <t>NIMES PONT DU GARD</t>
  </si>
  <si>
    <t>Picardie</t>
  </si>
  <si>
    <t>Nord-Pas-de-Calais</t>
  </si>
  <si>
    <t>Normandie</t>
  </si>
  <si>
    <t>Aquitaine</t>
  </si>
  <si>
    <t>Poitou-Charentes</t>
  </si>
  <si>
    <t>Limousin</t>
  </si>
  <si>
    <t>Toutes UG</t>
  </si>
  <si>
    <t>Gares A</t>
  </si>
  <si>
    <t>Hauts de France - Normandie</t>
  </si>
  <si>
    <t>Gares A - 36 gares</t>
  </si>
  <si>
    <t>Gares A - 24 gares</t>
  </si>
  <si>
    <t>Gare A - 24</t>
  </si>
  <si>
    <t>Gare A - 36</t>
  </si>
  <si>
    <t>LGV</t>
  </si>
  <si>
    <t>Hub</t>
  </si>
  <si>
    <t>Ville</t>
  </si>
  <si>
    <t>Toutes DRG</t>
  </si>
  <si>
    <t>Tous</t>
  </si>
  <si>
    <t>Proximité</t>
  </si>
  <si>
    <t>CASTELNAUDARY</t>
  </si>
  <si>
    <t>LUNEL</t>
  </si>
  <si>
    <t>Gares A - HUB</t>
  </si>
  <si>
    <t>Gares A - LGV</t>
  </si>
  <si>
    <t>Gares A - Ville</t>
  </si>
  <si>
    <t>Gares A - TGV Inoui</t>
  </si>
  <si>
    <t>Gares A - OUIGO</t>
  </si>
  <si>
    <t>Gares A - TER</t>
  </si>
  <si>
    <t>Gares A - INTERCITES</t>
  </si>
  <si>
    <t>DRG</t>
  </si>
  <si>
    <t>Bret. CVDL PDL</t>
  </si>
  <si>
    <t>Occitanie &amp; Sud</t>
  </si>
  <si>
    <t>AURA BFC</t>
  </si>
  <si>
    <t>Segmentation marketing</t>
  </si>
  <si>
    <t>Bordeaux Métropole</t>
  </si>
  <si>
    <t>NOTE</t>
  </si>
  <si>
    <t>FLOP EVOL</t>
  </si>
  <si>
    <t>FLOP  NOTE</t>
  </si>
  <si>
    <t>TOP EVOL</t>
  </si>
  <si>
    <t>P7</t>
  </si>
  <si>
    <t>TOP NOTE</t>
  </si>
  <si>
    <t>P6</t>
  </si>
  <si>
    <t>Gares B uniquement</t>
  </si>
  <si>
    <t>Sortants</t>
  </si>
  <si>
    <t>Gares A uniquement</t>
  </si>
  <si>
    <t>Entrants</t>
  </si>
  <si>
    <t>Gares A et B</t>
  </si>
  <si>
    <t>National</t>
  </si>
  <si>
    <t>Rang NOTE EVOL SORTANTS</t>
  </si>
  <si>
    <t>Rang NOTE EVOL ENTRANTS</t>
  </si>
  <si>
    <t>Rang NOTE ENTRANTS</t>
  </si>
  <si>
    <t>evol</t>
  </si>
  <si>
    <t>vague précédente</t>
  </si>
  <si>
    <t>Sélection</t>
  </si>
  <si>
    <t>Sélection ENTRANTS / SORTANTS</t>
  </si>
  <si>
    <t>Sélection GARES</t>
  </si>
  <si>
    <t>Sélection REGION</t>
  </si>
  <si>
    <t>Sélection AGENCE</t>
  </si>
  <si>
    <t>Région</t>
  </si>
  <si>
    <t>Entrants / Sortants</t>
  </si>
  <si>
    <t>gares A &amp; B</t>
  </si>
  <si>
    <t>Liste déroulante</t>
  </si>
  <si>
    <t>Garder 5 chiffres après la virgule</t>
  </si>
  <si>
    <t>RANG EVOL SORTANTS (sur sélection)</t>
  </si>
  <si>
    <t>RANG EVOL ENTRANTS (sur sélection)</t>
  </si>
  <si>
    <t>RANG NOTE ENTRANTS (sur sélection)</t>
  </si>
  <si>
    <t>ENTRANTS (sur sélection)</t>
  </si>
  <si>
    <t>ENTRANTS</t>
  </si>
  <si>
    <t>6 Grandes Gares Parisiennes</t>
  </si>
  <si>
    <t>PARIS AUSTERLITZ (SURFACE)</t>
  </si>
  <si>
    <t>PARIS GARE DE LYON (SURFACE)</t>
  </si>
  <si>
    <t>Gares A - Transilien</t>
  </si>
  <si>
    <t>Gares A - Eurostar</t>
  </si>
  <si>
    <t>Gares A - Autres trains internationaux</t>
  </si>
  <si>
    <t>UG Est Occitanie</t>
  </si>
  <si>
    <t>AEROPORT CDG2 TGV</t>
  </si>
  <si>
    <t>UG Gares Régionales</t>
  </si>
  <si>
    <t>UG Gares Centrales</t>
  </si>
  <si>
    <t>RODEZ</t>
  </si>
  <si>
    <t>GARE DU NORD (Gare A)</t>
  </si>
  <si>
    <t>GARE DU NORD (GARE A)</t>
  </si>
  <si>
    <r>
      <t>PARIS GARE DE LYON</t>
    </r>
    <r>
      <rPr>
        <sz val="7"/>
        <color theme="1"/>
        <rFont val="Century Gothic"/>
        <family val="2"/>
      </rPr>
      <t xml:space="preserve"> (SURFACE)</t>
    </r>
  </si>
  <si>
    <r>
      <t>PARIS AUSTERLITZ</t>
    </r>
    <r>
      <rPr>
        <sz val="7"/>
        <color theme="1"/>
        <rFont val="Century Gothic"/>
        <family val="2"/>
      </rPr>
      <t xml:space="preserve"> (SURFACE)</t>
    </r>
  </si>
  <si>
    <t>mars 23</t>
  </si>
  <si>
    <t>MONTARGIS</t>
  </si>
  <si>
    <t>CHAUMONT</t>
  </si>
  <si>
    <t>LONGUEAU</t>
  </si>
  <si>
    <t>SOISSONS</t>
  </si>
  <si>
    <t>ST QUENTIN</t>
  </si>
  <si>
    <t>EGGP</t>
  </si>
  <si>
    <t>Niv. Travaux mai 2023</t>
  </si>
  <si>
    <t>mars 2019</t>
  </si>
  <si>
    <t>mars 2021</t>
  </si>
  <si>
    <t>mars 2022</t>
  </si>
  <si>
    <t>août 2020</t>
  </si>
  <si>
    <t>mai 2023</t>
  </si>
  <si>
    <t>septembre 2019</t>
  </si>
  <si>
    <t>janvier 2020</t>
  </si>
  <si>
    <t>septembre 2021</t>
  </si>
  <si>
    <t>septembre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</si>
</sst>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"/>
    <numFmt numFmtId="165" formatCode="0.000"/>
  </numFmts>
  <fonts count="54" x14ac:knownFonts="1">
    <font>
      <sz val="11"/>
      <color theme="1"/>
      <name val="Calibri"/>
      <family val="2"/>
      <scheme val="minor"/>
    </font>
    <font>
      <b/>
      <sz val="11"/>
      <color rgb="FF009AA6"/>
      <name val="Century Gothic"/>
      <family val="2"/>
    </font>
    <font>
      <b/>
      <sz val="9"/>
      <color rgb="FF0088CE"/>
      <name val="Century Gothic"/>
      <family val="2"/>
    </font>
    <font>
      <b/>
      <sz val="9"/>
      <color rgb="FF82BE00"/>
      <name val="Century Gothic"/>
      <family val="2"/>
    </font>
    <font>
      <b/>
      <sz val="9"/>
      <color rgb="FFCD0037"/>
      <name val="Century Gothic"/>
      <family val="2"/>
    </font>
    <font>
      <b/>
      <sz val="9"/>
      <color rgb="FF6E1E78"/>
      <name val="Century Gothic"/>
      <family val="2"/>
    </font>
    <font>
      <b/>
      <sz val="9"/>
      <color rgb="FFFFB612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1"/>
      <color theme="1"/>
      <name val="Century Gothic"/>
      <family val="2"/>
    </font>
    <font>
      <b/>
      <sz val="9"/>
      <color rgb="FF009AA6"/>
      <name val="Century Gothic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81BB59"/>
      <name val="Century Gothic"/>
      <family val="2"/>
    </font>
    <font>
      <b/>
      <sz val="10"/>
      <color rgb="FF81BB59"/>
      <name val="Century Gothic"/>
      <family val="2"/>
    </font>
    <font>
      <b/>
      <sz val="10"/>
      <color rgb="FF007600"/>
      <name val="Century Gothic"/>
      <family val="2"/>
    </font>
    <font>
      <b/>
      <sz val="10"/>
      <color rgb="FFC00000"/>
      <name val="Century Gothic"/>
      <family val="2"/>
    </font>
    <font>
      <b/>
      <sz val="10"/>
      <color rgb="FF000000"/>
      <name val="Century Gothic"/>
      <family val="2"/>
    </font>
    <font>
      <sz val="10"/>
      <name val="Century Gothic"/>
      <family val="2"/>
    </font>
    <font>
      <sz val="11"/>
      <name val="Calibri"/>
      <family val="2"/>
      <scheme val="minor"/>
    </font>
    <font>
      <b/>
      <sz val="9"/>
      <color rgb="FFE05206"/>
      <name val="Century Gothic"/>
      <family val="2"/>
    </font>
    <font>
      <b/>
      <sz val="9"/>
      <color rgb="FFFF4879"/>
      <name val="Century Gothic"/>
      <family val="2"/>
    </font>
    <font>
      <b/>
      <sz val="9"/>
      <color rgb="FFD2E100"/>
      <name val="Century Gothic"/>
      <family val="2"/>
    </font>
    <font>
      <b/>
      <sz val="16"/>
      <color theme="1"/>
      <name val="Verdana"/>
      <family val="2"/>
    </font>
    <font>
      <b/>
      <sz val="10.5"/>
      <color theme="1"/>
      <name val="Century Gothic"/>
      <family val="2"/>
    </font>
    <font>
      <b/>
      <sz val="12"/>
      <color theme="1"/>
      <name val="Century Gothic"/>
      <family val="2"/>
    </font>
    <font>
      <i/>
      <sz val="14"/>
      <color theme="1"/>
      <name val="Century Gothic"/>
      <family val="2"/>
    </font>
    <font>
      <b/>
      <sz val="11"/>
      <color rgb="FFC0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b/>
      <sz val="10"/>
      <color rgb="FFFF0000"/>
      <name val="Century Gothic"/>
      <family val="2"/>
    </font>
    <font>
      <sz val="9"/>
      <color theme="0"/>
      <name val="Century Gothic"/>
      <family val="2"/>
    </font>
    <font>
      <b/>
      <sz val="12"/>
      <color rgb="FFFF0000"/>
      <name val="Calibri"/>
      <family val="2"/>
      <scheme val="minor"/>
    </font>
    <font>
      <sz val="9"/>
      <color theme="1"/>
      <name val="Trebuchet MS"/>
      <family val="2"/>
    </font>
    <font>
      <b/>
      <sz val="10"/>
      <color rgb="FFE09A04"/>
      <name val="Century Gothic"/>
      <family val="2"/>
    </font>
    <font>
      <sz val="10"/>
      <color rgb="FFE09A04"/>
      <name val="Century Gothic"/>
      <family val="2"/>
    </font>
    <font>
      <sz val="7"/>
      <color theme="1"/>
      <name val="Century Gothic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dotted">
        <color theme="0" tint="-0.499984740745262"/>
      </top>
      <bottom/>
      <diagonal/>
    </border>
    <border>
      <left style="mediumDashDot">
        <color theme="0" tint="-0.499984740745262"/>
      </left>
      <right style="dotted">
        <color theme="0" tint="-0.499984740745262"/>
      </right>
      <top style="dotted">
        <color theme="0" tint="-0.499984740745262"/>
      </top>
      <bottom/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/>
      <diagonal/>
    </border>
    <border>
      <left/>
      <right/>
      <top style="thick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thick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/>
      <top style="thick">
        <color theme="0" tint="-0.499984740745262"/>
      </top>
      <bottom style="dotted">
        <color theme="0" tint="-0.499984740745262"/>
      </bottom>
      <diagonal/>
    </border>
    <border>
      <left/>
      <right/>
      <top/>
      <bottom style="dotted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/>
      <bottom style="dott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/>
      <bottom style="dotted">
        <color theme="0" tint="-0.499984740745262"/>
      </bottom>
      <diagonal/>
    </border>
    <border>
      <left style="dotted">
        <color theme="0" tint="-0.499984740745262"/>
      </left>
      <right/>
      <top/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dotted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mediumDashDotDot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tted">
        <color theme="0" tint="-0.499984740745262"/>
      </left>
      <right/>
      <top style="dotted">
        <color theme="0" tint="-0.499984740745262"/>
      </top>
      <bottom/>
      <diagonal/>
    </border>
    <border>
      <left style="dotted">
        <color theme="0" tint="-0.499984740745262"/>
      </left>
      <right style="dotted">
        <color theme="0" tint="-0.499984740745262"/>
      </right>
      <top style="medium">
        <color theme="0" tint="-0.34998626667073579"/>
      </top>
      <bottom style="dotted">
        <color theme="0" tint="-0.499984740745262"/>
      </bottom>
      <diagonal/>
    </border>
    <border>
      <left/>
      <right/>
      <top/>
      <bottom style="medium">
        <color theme="0" tint="-0.34998626667073579"/>
      </bottom>
      <diagonal/>
    </border>
    <border>
      <left style="mediumDashDot">
        <color theme="2" tint="-0.24994659260841701"/>
      </left>
      <right style="thin">
        <color theme="2" tint="-9.9948118533890809E-2"/>
      </right>
      <top/>
      <bottom style="medium">
        <color theme="0" tint="-0.34998626667073579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medium">
        <color theme="0" tint="-0.34998626667073579"/>
      </bottom>
      <diagonal/>
    </border>
    <border>
      <left style="mediumDashDot">
        <color theme="0" tint="-0.499984740745262"/>
      </left>
      <right style="dotted">
        <color theme="0" tint="-0.499984740745262"/>
      </right>
      <top/>
      <bottom/>
      <diagonal/>
    </border>
    <border>
      <left style="dotted">
        <color theme="0" tint="-0.499984740745262"/>
      </left>
      <right style="dotted">
        <color theme="0" tint="-0.499984740745262"/>
      </right>
      <top/>
      <bottom/>
      <diagonal/>
    </border>
    <border>
      <left style="dotted">
        <color theme="0" tint="-0.499984740745262"/>
      </left>
      <right/>
      <top/>
      <bottom/>
      <diagonal/>
    </border>
    <border>
      <left/>
      <right style="dotted">
        <color theme="0" tint="-0.499984740745262"/>
      </right>
      <top style="dotted">
        <color theme="0" tint="-0.499984740745262"/>
      </top>
      <bottom/>
      <diagonal/>
    </border>
    <border>
      <left/>
      <right/>
      <top style="thick">
        <color theme="0" tint="-0.499984740745262"/>
      </top>
      <bottom/>
      <diagonal/>
    </border>
    <border>
      <left style="dotted">
        <color theme="0" tint="-0.499984740745262"/>
      </left>
      <right/>
      <top style="thick">
        <color theme="0" tint="-0.499984740745262"/>
      </top>
      <bottom style="mediumDashDotDot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thick">
        <color theme="0" tint="-0.499984740745262"/>
      </top>
      <bottom/>
      <diagonal/>
    </border>
    <border>
      <left style="dotted">
        <color theme="0" tint="-0.499984740745262"/>
      </left>
      <right style="dotted">
        <color theme="0" tint="-0.499984740745262"/>
      </right>
      <top style="thick">
        <color theme="0" tint="-0.499984740745262"/>
      </top>
      <bottom/>
      <diagonal/>
    </border>
    <border>
      <left/>
      <right/>
      <top style="mediumDashDot">
        <color theme="0" tint="-0.499984740745262"/>
      </top>
      <bottom style="mediumDashDot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mediumDashDotDot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/>
      <top style="mediumDashDotDot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mediumDashDot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mediumDashDot">
        <color theme="0" tint="-0.499984740745262"/>
      </top>
      <bottom style="mediumDashDotDot">
        <color theme="0" tint="-0.499984740745262"/>
      </bottom>
      <diagonal/>
    </border>
    <border>
      <left/>
      <right/>
      <top style="dashed">
        <color theme="0" tint="-0.499984740745262"/>
      </top>
      <bottom style="mediumDashDot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dashed">
        <color theme="0" tint="-0.499984740745262"/>
      </top>
      <bottom style="mediumDashDotDot">
        <color theme="0" tint="-0.499984740745262"/>
      </bottom>
      <diagonal/>
    </border>
    <border>
      <left/>
      <right/>
      <top style="dashed">
        <color theme="0" tint="-0.499984740745262"/>
      </top>
      <bottom style="thick">
        <color theme="0" tint="-0.499984740745262"/>
      </bottom>
      <diagonal/>
    </border>
    <border>
      <left/>
      <right/>
      <top style="mediumDashDot">
        <color theme="0" tint="-0.499984740745262"/>
      </top>
      <bottom/>
      <diagonal/>
    </border>
    <border>
      <left style="mediumDashDot">
        <color theme="0" tint="-0.499984740745262"/>
      </left>
      <right style="dotted">
        <color theme="0" tint="-0.499984740745262"/>
      </right>
      <top style="mediumDashDot">
        <color theme="0" tint="-0.499984740745262"/>
      </top>
      <bottom/>
      <diagonal/>
    </border>
    <border>
      <left style="dotted">
        <color theme="0" tint="-0.499984740745262"/>
      </left>
      <right style="dotted">
        <color theme="0" tint="-0.499984740745262"/>
      </right>
      <top style="mediumDashDot">
        <color theme="0" tint="-0.499984740745262"/>
      </top>
      <bottom/>
      <diagonal/>
    </border>
    <border>
      <left/>
      <right/>
      <top style="dashed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dashed">
        <color theme="0" tint="-0.499984740745262"/>
      </top>
      <bottom style="mediumDashDot">
        <color theme="0" tint="-0.499984740745262"/>
      </bottom>
      <diagonal/>
    </border>
    <border>
      <left/>
      <right/>
      <top style="mediumDashDotDot">
        <color theme="0" tint="-0.499984740745262"/>
      </top>
      <bottom style="dotted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mediumDashDotDot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mediumDashDotDot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/>
      <top style="mediumDashDotDot">
        <color theme="0" tint="-0.499984740745262"/>
      </top>
      <bottom style="dotted">
        <color theme="0" tint="-0.499984740745262"/>
      </bottom>
      <diagonal/>
    </border>
    <border>
      <left/>
      <right/>
      <top style="mediumDashDot">
        <color theme="0" tint="-0.499984740745262"/>
      </top>
      <bottom style="dotted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mediumDashDot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mediumDashDot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/>
      <top style="dotted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mediumDashDotDot">
        <color theme="0" tint="-0.499984740745262"/>
      </top>
      <bottom/>
      <diagonal/>
    </border>
    <border>
      <left style="dotted">
        <color theme="0" tint="-0.499984740745262"/>
      </left>
      <right/>
      <top style="mediumDashDotDot">
        <color theme="0" tint="-0.499984740745262"/>
      </top>
      <bottom/>
      <diagonal/>
    </border>
    <border>
      <left style="dotted">
        <color theme="0" tint="-0.499984740745262"/>
      </left>
      <right/>
      <top style="mediumDashDot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dashed">
        <color theme="0" tint="-0.499984740745262"/>
      </top>
      <bottom style="dotted">
        <color theme="0" tint="-0.499984740745262"/>
      </bottom>
      <diagonal/>
    </border>
  </borders>
  <cellStyleXfs count="49">
    <xf numFmtId="0" fontId="0" fillId="0" borderId="0"/>
    <xf numFmtId="0" fontId="12" fillId="0" borderId="0" applyNumberFormat="0" applyFill="0" applyBorder="0" applyAlignment="0" applyProtection="0"/>
    <xf numFmtId="0" fontId="13" fillId="0" borderId="18" applyNumberFormat="0" applyFill="0" applyAlignment="0" applyProtection="0"/>
    <xf numFmtId="0" fontId="14" fillId="0" borderId="19" applyNumberFormat="0" applyFill="0" applyAlignment="0" applyProtection="0"/>
    <xf numFmtId="0" fontId="15" fillId="0" borderId="20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21" applyNumberFormat="0" applyAlignment="0" applyProtection="0"/>
    <xf numFmtId="0" fontId="20" fillId="6" borderId="22" applyNumberFormat="0" applyAlignment="0" applyProtection="0"/>
    <xf numFmtId="0" fontId="21" fillId="6" borderId="21" applyNumberFormat="0" applyAlignment="0" applyProtection="0"/>
    <xf numFmtId="0" fontId="22" fillId="0" borderId="23" applyNumberFormat="0" applyFill="0" applyAlignment="0" applyProtection="0"/>
    <xf numFmtId="0" fontId="23" fillId="7" borderId="24" applyNumberFormat="0" applyAlignment="0" applyProtection="0"/>
    <xf numFmtId="0" fontId="24" fillId="0" borderId="0" applyNumberFormat="0" applyFill="0" applyBorder="0" applyAlignment="0" applyProtection="0"/>
    <xf numFmtId="0" fontId="11" fillId="8" borderId="2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6" applyNumberFormat="0" applyFill="0" applyAlignment="0" applyProtection="0"/>
    <xf numFmtId="0" fontId="27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27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27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27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27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27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28" fillId="0" borderId="0"/>
    <xf numFmtId="0" fontId="11" fillId="0" borderId="0"/>
    <xf numFmtId="43" fontId="11" fillId="0" borderId="0" applyFont="0" applyFill="0" applyBorder="0" applyAlignment="0" applyProtection="0"/>
    <xf numFmtId="0" fontId="28" fillId="0" borderId="0"/>
    <xf numFmtId="0" fontId="50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17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9" fillId="0" borderId="0" xfId="0" applyFont="1"/>
    <xf numFmtId="0" fontId="7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3" xfId="0" quotePrefix="1" applyFont="1" applyBorder="1" applyAlignment="1">
      <alignment horizontal="center"/>
    </xf>
    <xf numFmtId="0" fontId="7" fillId="0" borderId="9" xfId="0" applyFont="1" applyBorder="1" applyAlignment="1">
      <alignment horizontal="left" vertical="center"/>
    </xf>
    <xf numFmtId="2" fontId="30" fillId="33" borderId="14" xfId="0" applyNumberFormat="1" applyFont="1" applyFill="1" applyBorder="1" applyAlignment="1">
      <alignment horizontal="center" vertical="center"/>
    </xf>
    <xf numFmtId="2" fontId="32" fillId="33" borderId="14" xfId="0" applyNumberFormat="1" applyFont="1" applyFill="1" applyBorder="1" applyAlignment="1">
      <alignment horizontal="center" vertical="center"/>
    </xf>
    <xf numFmtId="2" fontId="32" fillId="33" borderId="10" xfId="0" applyNumberFormat="1" applyFont="1" applyFill="1" applyBorder="1" applyAlignment="1">
      <alignment horizontal="center" vertical="center"/>
    </xf>
    <xf numFmtId="2" fontId="30" fillId="33" borderId="5" xfId="0" applyNumberFormat="1" applyFont="1" applyFill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2" fontId="33" fillId="0" borderId="5" xfId="0" applyNumberFormat="1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horizontal="center"/>
    </xf>
    <xf numFmtId="0" fontId="5" fillId="0" borderId="2" xfId="0" quotePrefix="1" applyFont="1" applyBorder="1" applyAlignment="1">
      <alignment horizontal="center" vertical="center" wrapText="1"/>
    </xf>
    <xf numFmtId="0" fontId="10" fillId="0" borderId="2" xfId="0" quotePrefix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34" fillId="0" borderId="36" xfId="0" applyFont="1" applyBorder="1" applyAlignment="1">
      <alignment horizontal="center" vertical="center"/>
    </xf>
    <xf numFmtId="0" fontId="34" fillId="0" borderId="36" xfId="0" applyFont="1" applyBorder="1" applyAlignment="1">
      <alignment horizontal="center"/>
    </xf>
    <xf numFmtId="0" fontId="7" fillId="0" borderId="40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/>
    </xf>
    <xf numFmtId="0" fontId="7" fillId="0" borderId="45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/>
    </xf>
    <xf numFmtId="0" fontId="7" fillId="0" borderId="47" xfId="0" applyFont="1" applyBorder="1" applyAlignment="1">
      <alignment horizontal="center"/>
    </xf>
    <xf numFmtId="0" fontId="34" fillId="0" borderId="48" xfId="0" applyFont="1" applyBorder="1" applyAlignment="1">
      <alignment horizontal="center" vertical="center"/>
    </xf>
    <xf numFmtId="0" fontId="34" fillId="0" borderId="48" xfId="0" applyFont="1" applyBorder="1" applyAlignment="1">
      <alignment horizontal="center"/>
    </xf>
    <xf numFmtId="0" fontId="7" fillId="0" borderId="51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/>
    </xf>
    <xf numFmtId="0" fontId="34" fillId="0" borderId="53" xfId="0" applyFont="1" applyBorder="1" applyAlignment="1">
      <alignment horizontal="center" vertical="center"/>
    </xf>
    <xf numFmtId="0" fontId="34" fillId="0" borderId="53" xfId="0" applyFont="1" applyBorder="1" applyAlignment="1">
      <alignment horizontal="center"/>
    </xf>
    <xf numFmtId="0" fontId="7" fillId="0" borderId="6" xfId="0" applyFont="1" applyBorder="1" applyAlignment="1">
      <alignment horizontal="left" vertical="center"/>
    </xf>
    <xf numFmtId="0" fontId="7" fillId="0" borderId="36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34" fillId="0" borderId="57" xfId="0" applyFont="1" applyBorder="1" applyAlignment="1">
      <alignment horizontal="left" vertical="center"/>
    </xf>
    <xf numFmtId="0" fontId="34" fillId="0" borderId="57" xfId="0" applyFont="1" applyBorder="1" applyAlignment="1">
      <alignment horizontal="center" vertical="center"/>
    </xf>
    <xf numFmtId="0" fontId="34" fillId="0" borderId="57" xfId="0" applyFont="1" applyBorder="1" applyAlignment="1">
      <alignment horizontal="center"/>
    </xf>
    <xf numFmtId="0" fontId="7" fillId="0" borderId="60" xfId="0" applyFont="1" applyBorder="1" applyAlignment="1">
      <alignment horizontal="left" vertical="center"/>
    </xf>
    <xf numFmtId="0" fontId="7" fillId="0" borderId="60" xfId="0" applyFont="1" applyBorder="1" applyAlignment="1">
      <alignment horizontal="center" vertical="center"/>
    </xf>
    <xf numFmtId="0" fontId="7" fillId="0" borderId="60" xfId="0" applyFont="1" applyBorder="1" applyAlignment="1">
      <alignment horizontal="center"/>
    </xf>
    <xf numFmtId="0" fontId="34" fillId="0" borderId="3" xfId="0" applyFont="1" applyBorder="1" applyAlignment="1">
      <alignment horizontal="center" vertical="center"/>
    </xf>
    <xf numFmtId="0" fontId="37" fillId="0" borderId="30" xfId="0" quotePrefix="1" applyFont="1" applyBorder="1" applyAlignment="1">
      <alignment horizontal="center" vertical="center" wrapText="1"/>
    </xf>
    <xf numFmtId="0" fontId="37" fillId="0" borderId="31" xfId="0" quotePrefix="1" applyFont="1" applyBorder="1" applyAlignment="1">
      <alignment horizontal="center" vertical="center" wrapText="1"/>
    </xf>
    <xf numFmtId="0" fontId="6" fillId="0" borderId="2" xfId="0" quotePrefix="1" applyFont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 wrapText="1"/>
    </xf>
    <xf numFmtId="2" fontId="7" fillId="0" borderId="35" xfId="0" applyNumberFormat="1" applyFont="1" applyBorder="1" applyAlignment="1">
      <alignment horizontal="center" vertical="center"/>
    </xf>
    <xf numFmtId="2" fontId="7" fillId="0" borderId="37" xfId="0" applyNumberFormat="1" applyFont="1" applyBorder="1" applyAlignment="1">
      <alignment horizontal="center" vertical="center"/>
    </xf>
    <xf numFmtId="2" fontId="7" fillId="0" borderId="38" xfId="0" applyNumberFormat="1" applyFont="1" applyBorder="1" applyAlignment="1">
      <alignment horizontal="center" vertical="center"/>
    </xf>
    <xf numFmtId="2" fontId="7" fillId="0" borderId="39" xfId="0" applyNumberFormat="1" applyFont="1" applyBorder="1" applyAlignment="1">
      <alignment horizontal="center" vertical="center"/>
    </xf>
    <xf numFmtId="2" fontId="34" fillId="0" borderId="41" xfId="0" applyNumberFormat="1" applyFont="1" applyBorder="1" applyAlignment="1">
      <alignment horizontal="center" vertical="center"/>
    </xf>
    <xf numFmtId="2" fontId="34" fillId="0" borderId="42" xfId="0" applyNumberFormat="1" applyFont="1" applyBorder="1" applyAlignment="1">
      <alignment horizontal="center" vertical="center"/>
    </xf>
    <xf numFmtId="2" fontId="34" fillId="0" borderId="44" xfId="0" applyNumberFormat="1" applyFont="1" applyBorder="1" applyAlignment="1">
      <alignment horizontal="center" vertical="center"/>
    </xf>
    <xf numFmtId="2" fontId="30" fillId="0" borderId="16" xfId="0" applyNumberFormat="1" applyFont="1" applyBorder="1" applyAlignment="1">
      <alignment horizontal="center" vertical="center"/>
    </xf>
    <xf numFmtId="2" fontId="30" fillId="0" borderId="5" xfId="0" applyNumberFormat="1" applyFont="1" applyBorder="1" applyAlignment="1">
      <alignment horizontal="center" vertical="center"/>
    </xf>
    <xf numFmtId="2" fontId="34" fillId="0" borderId="43" xfId="0" applyNumberFormat="1" applyFont="1" applyBorder="1" applyAlignment="1">
      <alignment horizontal="center" vertical="center"/>
    </xf>
    <xf numFmtId="2" fontId="34" fillId="0" borderId="38" xfId="0" applyNumberFormat="1" applyFont="1" applyBorder="1" applyAlignment="1">
      <alignment horizontal="center" vertical="center"/>
    </xf>
    <xf numFmtId="2" fontId="34" fillId="0" borderId="39" xfId="0" applyNumberFormat="1" applyFont="1" applyBorder="1" applyAlignment="1">
      <alignment horizontal="center" vertical="center"/>
    </xf>
    <xf numFmtId="2" fontId="34" fillId="0" borderId="46" xfId="0" applyNumberFormat="1" applyFont="1" applyBorder="1" applyAlignment="1">
      <alignment horizontal="center" vertical="center"/>
    </xf>
    <xf numFmtId="2" fontId="34" fillId="0" borderId="32" xfId="0" applyNumberFormat="1" applyFont="1" applyBorder="1" applyAlignment="1">
      <alignment horizontal="center" vertical="center"/>
    </xf>
    <xf numFmtId="2" fontId="34" fillId="0" borderId="33" xfId="0" applyNumberFormat="1" applyFont="1" applyBorder="1" applyAlignment="1">
      <alignment horizontal="center" vertical="center"/>
    </xf>
    <xf numFmtId="2" fontId="31" fillId="0" borderId="11" xfId="0" applyNumberFormat="1" applyFont="1" applyBorder="1" applyAlignment="1">
      <alignment horizontal="center" vertical="center"/>
    </xf>
    <xf numFmtId="2" fontId="33" fillId="0" borderId="14" xfId="0" applyNumberFormat="1" applyFont="1" applyBorder="1" applyAlignment="1">
      <alignment horizontal="center" vertical="center"/>
    </xf>
    <xf numFmtId="2" fontId="34" fillId="0" borderId="49" xfId="0" applyNumberFormat="1" applyFont="1" applyBorder="1" applyAlignment="1">
      <alignment horizontal="center" vertical="center"/>
    </xf>
    <xf numFmtId="2" fontId="34" fillId="0" borderId="50" xfId="0" applyNumberFormat="1" applyFont="1" applyBorder="1" applyAlignment="1">
      <alignment horizontal="center" vertical="center"/>
    </xf>
    <xf numFmtId="2" fontId="34" fillId="0" borderId="52" xfId="0" applyNumberFormat="1" applyFont="1" applyBorder="1" applyAlignment="1">
      <alignment horizontal="center" vertical="center"/>
    </xf>
    <xf numFmtId="2" fontId="34" fillId="0" borderId="54" xfId="0" applyNumberFormat="1" applyFont="1" applyBorder="1" applyAlignment="1">
      <alignment horizontal="center" vertical="center"/>
    </xf>
    <xf numFmtId="2" fontId="34" fillId="0" borderId="55" xfId="0" applyNumberFormat="1" applyFont="1" applyBorder="1" applyAlignment="1">
      <alignment horizontal="center" vertical="center"/>
    </xf>
    <xf numFmtId="2" fontId="34" fillId="0" borderId="58" xfId="0" applyNumberFormat="1" applyFont="1" applyBorder="1" applyAlignment="1">
      <alignment horizontal="center" vertical="center"/>
    </xf>
    <xf numFmtId="2" fontId="34" fillId="0" borderId="59" xfId="0" applyNumberFormat="1" applyFont="1" applyBorder="1" applyAlignment="1">
      <alignment horizontal="center" vertical="center"/>
    </xf>
    <xf numFmtId="2" fontId="34" fillId="0" borderId="61" xfId="0" applyNumberFormat="1" applyFont="1" applyBorder="1" applyAlignment="1">
      <alignment horizontal="center" vertical="center"/>
    </xf>
    <xf numFmtId="1" fontId="8" fillId="0" borderId="11" xfId="0" applyNumberFormat="1" applyFont="1" applyBorder="1" applyAlignment="1">
      <alignment horizontal="center" vertical="center"/>
    </xf>
    <xf numFmtId="2" fontId="8" fillId="0" borderId="11" xfId="0" applyNumberFormat="1" applyFont="1" applyBorder="1" applyAlignment="1">
      <alignment horizontal="center" vertical="center"/>
    </xf>
    <xf numFmtId="164" fontId="9" fillId="0" borderId="0" xfId="0" applyNumberFormat="1" applyFont="1"/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9" fillId="0" borderId="0" xfId="0" applyFont="1" applyAlignment="1">
      <alignment vertical="center"/>
    </xf>
    <xf numFmtId="0" fontId="43" fillId="0" borderId="0" xfId="0" applyFont="1" applyAlignment="1">
      <alignment horizontal="center"/>
    </xf>
    <xf numFmtId="0" fontId="43" fillId="0" borderId="0" xfId="0" applyFont="1"/>
    <xf numFmtId="165" fontId="8" fillId="0" borderId="11" xfId="0" applyNumberFormat="1" applyFont="1" applyBorder="1" applyAlignment="1">
      <alignment horizontal="center" vertical="center"/>
    </xf>
    <xf numFmtId="0" fontId="44" fillId="0" borderId="0" xfId="0" applyFont="1" applyAlignment="1">
      <alignment horizontal="center"/>
    </xf>
    <xf numFmtId="0" fontId="44" fillId="0" borderId="0" xfId="0" applyFont="1"/>
    <xf numFmtId="0" fontId="45" fillId="0" borderId="0" xfId="0" applyFont="1" applyAlignment="1">
      <alignment horizontal="center" vertical="center"/>
    </xf>
    <xf numFmtId="0" fontId="45" fillId="35" borderId="0" xfId="0" applyFont="1" applyFill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 applyAlignment="1">
      <alignment vertical="center"/>
    </xf>
    <xf numFmtId="0" fontId="47" fillId="0" borderId="9" xfId="0" applyFont="1" applyBorder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38" fillId="0" borderId="2" xfId="0" quotePrefix="1" applyFont="1" applyBorder="1" applyAlignment="1">
      <alignment horizontal="center" vertical="center" wrapText="1"/>
    </xf>
    <xf numFmtId="0" fontId="36" fillId="0" borderId="2" xfId="0" quotePrefix="1" applyFont="1" applyBorder="1" applyAlignment="1">
      <alignment horizontal="center" vertical="center" wrapText="1"/>
    </xf>
    <xf numFmtId="0" fontId="49" fillId="0" borderId="0" xfId="0" applyFont="1" applyAlignment="1">
      <alignment horizontal="left" vertical="center"/>
    </xf>
    <xf numFmtId="2" fontId="34" fillId="0" borderId="63" xfId="0" applyNumberFormat="1" applyFont="1" applyBorder="1" applyAlignment="1">
      <alignment horizontal="center" vertical="center"/>
    </xf>
    <xf numFmtId="2" fontId="34" fillId="0" borderId="64" xfId="0" applyNumberFormat="1" applyFont="1" applyBorder="1" applyAlignment="1">
      <alignment horizontal="center" vertical="center"/>
    </xf>
    <xf numFmtId="2" fontId="34" fillId="0" borderId="65" xfId="0" applyNumberFormat="1" applyFont="1" applyBorder="1" applyAlignment="1">
      <alignment horizontal="center" vertical="center"/>
    </xf>
    <xf numFmtId="2" fontId="30" fillId="0" borderId="33" xfId="0" applyNumberFormat="1" applyFont="1" applyBorder="1" applyAlignment="1">
      <alignment horizontal="center" vertical="center"/>
    </xf>
    <xf numFmtId="2" fontId="33" fillId="0" borderId="33" xfId="0" applyNumberFormat="1" applyFont="1" applyBorder="1" applyAlignment="1">
      <alignment horizontal="center" vertical="center"/>
    </xf>
    <xf numFmtId="2" fontId="51" fillId="0" borderId="11" xfId="0" applyNumberFormat="1" applyFont="1" applyBorder="1" applyAlignment="1">
      <alignment horizontal="center" vertical="center"/>
    </xf>
    <xf numFmtId="2" fontId="51" fillId="33" borderId="10" xfId="0" applyNumberFormat="1" applyFont="1" applyFill="1" applyBorder="1" applyAlignment="1">
      <alignment horizontal="center" vertical="center"/>
    </xf>
    <xf numFmtId="2" fontId="51" fillId="0" borderId="15" xfId="0" applyNumberFormat="1" applyFont="1" applyBorder="1" applyAlignment="1">
      <alignment horizontal="center" vertical="center"/>
    </xf>
    <xf numFmtId="2" fontId="51" fillId="33" borderId="14" xfId="0" applyNumberFormat="1" applyFont="1" applyFill="1" applyBorder="1" applyAlignment="1">
      <alignment horizontal="center" vertical="center"/>
    </xf>
    <xf numFmtId="2" fontId="51" fillId="0" borderId="16" xfId="0" applyNumberFormat="1" applyFont="1" applyBorder="1" applyAlignment="1">
      <alignment horizontal="center" vertical="center"/>
    </xf>
    <xf numFmtId="2" fontId="51" fillId="0" borderId="5" xfId="0" applyNumberFormat="1" applyFont="1" applyBorder="1" applyAlignment="1">
      <alignment horizontal="center" vertical="center"/>
    </xf>
    <xf numFmtId="2" fontId="51" fillId="33" borderId="27" xfId="0" applyNumberFormat="1" applyFont="1" applyFill="1" applyBorder="1" applyAlignment="1">
      <alignment horizontal="center" vertical="center"/>
    </xf>
    <xf numFmtId="2" fontId="51" fillId="33" borderId="4" xfId="0" applyNumberFormat="1" applyFont="1" applyFill="1" applyBorder="1" applyAlignment="1">
      <alignment horizontal="center" vertical="center"/>
    </xf>
    <xf numFmtId="2" fontId="51" fillId="33" borderId="5" xfId="0" applyNumberFormat="1" applyFont="1" applyFill="1" applyBorder="1" applyAlignment="1">
      <alignment horizontal="center" vertical="center"/>
    </xf>
    <xf numFmtId="2" fontId="51" fillId="0" borderId="32" xfId="0" applyNumberFormat="1" applyFont="1" applyBorder="1" applyAlignment="1">
      <alignment horizontal="center" vertical="center"/>
    </xf>
    <xf numFmtId="2" fontId="30" fillId="34" borderId="12" xfId="0" applyNumberFormat="1" applyFont="1" applyFill="1" applyBorder="1" applyAlignment="1">
      <alignment horizontal="center" vertical="center"/>
    </xf>
    <xf numFmtId="2" fontId="30" fillId="34" borderId="16" xfId="0" applyNumberFormat="1" applyFont="1" applyFill="1" applyBorder="1" applyAlignment="1">
      <alignment horizontal="center" vertical="center"/>
    </xf>
    <xf numFmtId="2" fontId="30" fillId="34" borderId="27" xfId="0" applyNumberFormat="1" applyFont="1" applyFill="1" applyBorder="1" applyAlignment="1">
      <alignment horizontal="center" vertical="center"/>
    </xf>
    <xf numFmtId="2" fontId="31" fillId="0" borderId="3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7" fillId="0" borderId="28" xfId="0" applyNumberFormat="1" applyFont="1" applyBorder="1" applyAlignment="1">
      <alignment horizontal="center" vertical="center"/>
    </xf>
    <xf numFmtId="2" fontId="30" fillId="33" borderId="15" xfId="0" applyNumberFormat="1" applyFont="1" applyFill="1" applyBorder="1" applyAlignment="1">
      <alignment horizontal="center" vertical="center"/>
    </xf>
    <xf numFmtId="2" fontId="31" fillId="33" borderId="15" xfId="0" applyNumberFormat="1" applyFont="1" applyFill="1" applyBorder="1" applyAlignment="1">
      <alignment horizontal="center" vertical="center"/>
    </xf>
    <xf numFmtId="2" fontId="32" fillId="33" borderId="15" xfId="0" applyNumberFormat="1" applyFont="1" applyFill="1" applyBorder="1" applyAlignment="1">
      <alignment horizontal="center" vertical="center"/>
    </xf>
    <xf numFmtId="2" fontId="30" fillId="33" borderId="11" xfId="0" applyNumberFormat="1" applyFont="1" applyFill="1" applyBorder="1" applyAlignment="1">
      <alignment horizontal="center" vertical="center"/>
    </xf>
    <xf numFmtId="2" fontId="34" fillId="0" borderId="15" xfId="0" applyNumberFormat="1" applyFont="1" applyBorder="1" applyAlignment="1">
      <alignment horizontal="center" vertical="center"/>
    </xf>
    <xf numFmtId="2" fontId="30" fillId="0" borderId="15" xfId="0" applyNumberFormat="1" applyFont="1" applyBorder="1" applyAlignment="1">
      <alignment horizontal="center" vertical="center"/>
    </xf>
    <xf numFmtId="2" fontId="33" fillId="0" borderId="11" xfId="0" applyNumberFormat="1" applyFont="1" applyBorder="1" applyAlignment="1">
      <alignment horizontal="center" vertical="center"/>
    </xf>
    <xf numFmtId="2" fontId="33" fillId="0" borderId="15" xfId="0" applyNumberFormat="1" applyFont="1" applyBorder="1" applyAlignment="1">
      <alignment horizontal="center" vertical="center"/>
    </xf>
    <xf numFmtId="2" fontId="33" fillId="0" borderId="7" xfId="0" applyNumberFormat="1" applyFont="1" applyBorder="1" applyAlignment="1">
      <alignment horizontal="center" vertical="center"/>
    </xf>
    <xf numFmtId="0" fontId="34" fillId="0" borderId="3" xfId="0" applyFont="1" applyBorder="1" applyAlignment="1">
      <alignment horizontal="center"/>
    </xf>
    <xf numFmtId="2" fontId="34" fillId="0" borderId="5" xfId="0" applyNumberFormat="1" applyFont="1" applyBorder="1" applyAlignment="1">
      <alignment horizontal="center" vertical="center"/>
    </xf>
    <xf numFmtId="2" fontId="34" fillId="0" borderId="4" xfId="0" applyNumberFormat="1" applyFont="1" applyBorder="1" applyAlignment="1">
      <alignment horizontal="center" vertical="center"/>
    </xf>
    <xf numFmtId="2" fontId="30" fillId="0" borderId="11" xfId="0" applyNumberFormat="1" applyFont="1" applyBorder="1" applyAlignment="1">
      <alignment horizontal="center" vertical="center"/>
    </xf>
    <xf numFmtId="2" fontId="31" fillId="0" borderId="15" xfId="0" applyNumberFormat="1" applyFont="1" applyBorder="1" applyAlignment="1">
      <alignment horizontal="center" vertical="center"/>
    </xf>
    <xf numFmtId="2" fontId="30" fillId="0" borderId="7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51" fillId="33" borderId="12" xfId="0" applyNumberFormat="1" applyFont="1" applyFill="1" applyBorder="1" applyAlignment="1">
      <alignment horizontal="center" vertical="center"/>
    </xf>
    <xf numFmtId="2" fontId="51" fillId="33" borderId="11" xfId="0" applyNumberFormat="1" applyFont="1" applyFill="1" applyBorder="1" applyAlignment="1">
      <alignment horizontal="center" vertical="center"/>
    </xf>
    <xf numFmtId="2" fontId="51" fillId="33" borderId="16" xfId="0" applyNumberFormat="1" applyFont="1" applyFill="1" applyBorder="1" applyAlignment="1">
      <alignment horizontal="center" vertical="center"/>
    </xf>
    <xf numFmtId="2" fontId="51" fillId="33" borderId="15" xfId="0" applyNumberFormat="1" applyFont="1" applyFill="1" applyBorder="1" applyAlignment="1">
      <alignment horizontal="center" vertical="center"/>
    </xf>
    <xf numFmtId="2" fontId="33" fillId="0" borderId="16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/>
    </xf>
    <xf numFmtId="0" fontId="7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/>
    </xf>
    <xf numFmtId="0" fontId="7" fillId="0" borderId="13" xfId="0" applyFont="1" applyBorder="1" applyAlignment="1">
      <alignment horizontal="left" vertical="center"/>
    </xf>
    <xf numFmtId="0" fontId="7" fillId="0" borderId="13" xfId="0" applyFont="1" applyBorder="1" applyAlignment="1">
      <alignment horizontal="center" vertical="center"/>
    </xf>
    <xf numFmtId="2" fontId="30" fillId="0" borderId="12" xfId="0" applyNumberFormat="1" applyFont="1" applyBorder="1" applyAlignment="1">
      <alignment horizontal="center" vertical="center"/>
    </xf>
    <xf numFmtId="2" fontId="30" fillId="0" borderId="27" xfId="0" applyNumberFormat="1" applyFont="1" applyBorder="1" applyAlignment="1">
      <alignment horizontal="center" vertical="center"/>
    </xf>
    <xf numFmtId="2" fontId="31" fillId="34" borderId="16" xfId="0" applyNumberFormat="1" applyFont="1" applyFill="1" applyBorder="1" applyAlignment="1">
      <alignment horizontal="center" vertical="center"/>
    </xf>
    <xf numFmtId="2" fontId="30" fillId="34" borderId="8" xfId="0" applyNumberFormat="1" applyFont="1" applyFill="1" applyBorder="1" applyAlignment="1">
      <alignment horizontal="center" vertical="center"/>
    </xf>
    <xf numFmtId="2" fontId="29" fillId="0" borderId="33" xfId="0" applyNumberFormat="1" applyFont="1" applyBorder="1" applyAlignment="1">
      <alignment horizontal="center" vertical="center"/>
    </xf>
    <xf numFmtId="2" fontId="29" fillId="34" borderId="34" xfId="0" applyNumberFormat="1" applyFont="1" applyFill="1" applyBorder="1" applyAlignment="1">
      <alignment horizontal="center" vertical="center"/>
    </xf>
    <xf numFmtId="2" fontId="31" fillId="34" borderId="12" xfId="0" applyNumberFormat="1" applyFont="1" applyFill="1" applyBorder="1" applyAlignment="1">
      <alignment horizontal="center" vertical="center"/>
    </xf>
    <xf numFmtId="2" fontId="34" fillId="0" borderId="27" xfId="0" applyNumberFormat="1" applyFont="1" applyBorder="1" applyAlignment="1">
      <alignment horizontal="center" vertical="center"/>
    </xf>
    <xf numFmtId="2" fontId="34" fillId="0" borderId="16" xfId="0" applyNumberFormat="1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/>
    </xf>
    <xf numFmtId="2" fontId="34" fillId="0" borderId="56" xfId="0" applyNumberFormat="1" applyFont="1" applyBorder="1" applyAlignment="1">
      <alignment horizontal="center" vertical="center"/>
    </xf>
    <xf numFmtId="2" fontId="34" fillId="0" borderId="66" xfId="0" applyNumberFormat="1" applyFont="1" applyBorder="1" applyAlignment="1">
      <alignment horizontal="center" vertical="center"/>
    </xf>
    <xf numFmtId="2" fontId="34" fillId="0" borderId="62" xfId="0" applyNumberFormat="1" applyFont="1" applyBorder="1" applyAlignment="1">
      <alignment horizontal="center" vertical="center"/>
    </xf>
    <xf numFmtId="2" fontId="30" fillId="34" borderId="11" xfId="0" applyNumberFormat="1" applyFont="1" applyFill="1" applyBorder="1" applyAlignment="1">
      <alignment horizontal="center" vertical="center"/>
    </xf>
    <xf numFmtId="2" fontId="30" fillId="34" borderId="15" xfId="0" applyNumberFormat="1" applyFont="1" applyFill="1" applyBorder="1" applyAlignment="1">
      <alignment horizontal="center" vertical="center"/>
    </xf>
    <xf numFmtId="2" fontId="30" fillId="34" borderId="5" xfId="0" applyNumberFormat="1" applyFont="1" applyFill="1" applyBorder="1" applyAlignment="1">
      <alignment horizontal="center" vertical="center"/>
    </xf>
    <xf numFmtId="2" fontId="31" fillId="34" borderId="15" xfId="0" applyNumberFormat="1" applyFont="1" applyFill="1" applyBorder="1" applyAlignment="1">
      <alignment horizontal="center" vertical="center"/>
    </xf>
    <xf numFmtId="2" fontId="52" fillId="0" borderId="5" xfId="0" applyNumberFormat="1" applyFont="1" applyBorder="1" applyAlignment="1">
      <alignment horizontal="center" vertical="center"/>
    </xf>
    <xf numFmtId="2" fontId="29" fillId="0" borderId="27" xfId="0" applyNumberFormat="1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2" fontId="29" fillId="34" borderId="27" xfId="0" applyNumberFormat="1" applyFont="1" applyFill="1" applyBorder="1" applyAlignment="1">
      <alignment horizontal="center" vertical="center"/>
    </xf>
    <xf numFmtId="0" fontId="35" fillId="0" borderId="0" xfId="0" applyFont="1"/>
    <xf numFmtId="2" fontId="33" fillId="0" borderId="12" xfId="0" applyNumberFormat="1" applyFont="1" applyBorder="1" applyAlignment="1">
      <alignment horizontal="center" vertical="center"/>
    </xf>
    <xf numFmtId="2" fontId="31" fillId="0" borderId="16" xfId="0" applyNumberFormat="1" applyFont="1" applyBorder="1" applyAlignment="1">
      <alignment horizontal="center" vertical="center"/>
    </xf>
    <xf numFmtId="2" fontId="30" fillId="0" borderId="8" xfId="0" applyNumberFormat="1" applyFont="1" applyBorder="1" applyAlignment="1">
      <alignment horizontal="center" vertical="center"/>
    </xf>
    <xf numFmtId="2" fontId="29" fillId="0" borderId="34" xfId="0" applyNumberFormat="1" applyFont="1" applyBorder="1" applyAlignment="1">
      <alignment horizontal="center" vertical="center"/>
    </xf>
    <xf numFmtId="2" fontId="31" fillId="0" borderId="12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34" fillId="0" borderId="9" xfId="0" applyFont="1" applyBorder="1" applyAlignment="1">
      <alignment horizontal="center"/>
    </xf>
    <xf numFmtId="0" fontId="0" fillId="0" borderId="29" xfId="0" applyBorder="1" applyAlignment="1">
      <alignment horizontal="center"/>
    </xf>
  </cellXfs>
  <cellStyles count="49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Milliers 2" xfId="44" xr:uid="{EDDDCEA5-6A09-4330-B470-55FB00B4FA38}"/>
    <cellStyle name="Milliers 2 2" xfId="47" xr:uid="{6B7B43F4-8D4B-4A02-9570-0C543EBAF4C6}"/>
    <cellStyle name="Milliers 2 3" xfId="48" xr:uid="{088C0DD8-DB58-41F1-A68E-3DCEDCEFDD4C}"/>
    <cellStyle name="Neutre" xfId="8" builtinId="28" customBuiltin="1"/>
    <cellStyle name="Normal" xfId="0" builtinId="0"/>
    <cellStyle name="Normal 13 2 5" xfId="46" xr:uid="{954AF4ED-BECF-449A-8F88-4FB561CA9048}"/>
    <cellStyle name="Normal 2" xfId="43" xr:uid="{480C3DEF-64DE-4076-A6EB-2D97A3B11FEC}"/>
    <cellStyle name="Normal 2 2" xfId="45" xr:uid="{99E5D5F6-E592-42A9-B473-271A8FADB33D}"/>
    <cellStyle name="Normal 3" xfId="42" xr:uid="{ACF42FA3-D2F2-4714-AE00-D04B5B6DB32A}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E67538"/>
      <color rgb="FFE09A04"/>
      <color rgb="FFD69400"/>
      <color rgb="FFFFB612"/>
      <color rgb="FFCD0037"/>
      <color rgb="FFE05206"/>
      <color rgb="FFFF4879"/>
      <color rgb="FF82BE00"/>
      <color rgb="FFFF85A6"/>
      <color rgb="FF6E1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\\vbal-data02.bva.net\Transport\SNCF%20Filiales\Gares%20&amp;%20Connexions\2017%20-%20Barom&#232;tre%20Satisfaction%20Clients\1%20-%20Commercial\2016%20-%20SNCF%20Barom&#232;tres%20G&amp;C\AO%20docs%20et%20r&#233;ponse%20BVA\DCE\Annexes\Annexe%205%20exple%20fichier%20par%20gare.xlsx?A35E3466" TargetMode="External"/><Relationship Id="rId1" Type="http://schemas.openxmlformats.org/officeDocument/2006/relationships/externalLinkPath" Target="file:///\\A35E3466\Annexe%205%20exple%20fichier%20par%20ga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 d'emploi"/>
      <sheetName val="Resultat gare 5p 2014"/>
      <sheetName val="table données2015"/>
    </sheetNames>
    <sheetDataSet>
      <sheetData sheetId="0"/>
      <sheetData sheetId="1"/>
      <sheetData sheetId="2">
        <row r="10">
          <cell r="A10" t="str">
            <v>TOTAL GARES</v>
          </cell>
          <cell r="B10">
            <v>7.45</v>
          </cell>
          <cell r="C10">
            <v>7.38</v>
          </cell>
          <cell r="D10">
            <v>7.45</v>
          </cell>
          <cell r="E10" t="str">
            <v>ì</v>
          </cell>
          <cell r="F10">
            <v>8.16</v>
          </cell>
          <cell r="G10">
            <v>8.11</v>
          </cell>
          <cell r="H10">
            <v>8.14</v>
          </cell>
          <cell r="I10" t="str">
            <v>ì</v>
          </cell>
          <cell r="J10">
            <v>6.95</v>
          </cell>
          <cell r="K10">
            <v>6.7</v>
          </cell>
          <cell r="L10">
            <v>6.79</v>
          </cell>
          <cell r="M10" t="str">
            <v>ì</v>
          </cell>
          <cell r="N10">
            <v>6.67</v>
          </cell>
          <cell r="O10">
            <v>6.36</v>
          </cell>
          <cell r="P10">
            <v>6.49</v>
          </cell>
          <cell r="Q10" t="str">
            <v>ì</v>
          </cell>
          <cell r="R10">
            <v>7.56</v>
          </cell>
          <cell r="S10">
            <v>7.44</v>
          </cell>
          <cell r="T10">
            <v>7.56</v>
          </cell>
          <cell r="U10" t="str">
            <v>ì</v>
          </cell>
          <cell r="V10">
            <v>7.75</v>
          </cell>
          <cell r="W10">
            <v>7.56</v>
          </cell>
          <cell r="X10">
            <v>7.69</v>
          </cell>
          <cell r="Y10" t="str">
            <v>ì</v>
          </cell>
          <cell r="Z10">
            <v>7.09</v>
          </cell>
          <cell r="AA10">
            <v>6.79</v>
          </cell>
          <cell r="AB10">
            <v>6.93</v>
          </cell>
          <cell r="AC10" t="str">
            <v>ì</v>
          </cell>
          <cell r="AD10">
            <v>6.91</v>
          </cell>
          <cell r="AE10">
            <v>6.48</v>
          </cell>
          <cell r="AF10">
            <v>6.66</v>
          </cell>
          <cell r="AG10" t="str">
            <v>ì</v>
          </cell>
          <cell r="AH10">
            <v>6.5</v>
          </cell>
          <cell r="AI10">
            <v>6.12</v>
          </cell>
          <cell r="AJ10">
            <v>6.27</v>
          </cell>
          <cell r="AK10" t="str">
            <v>ì</v>
          </cell>
          <cell r="AL10">
            <v>7.02</v>
          </cell>
          <cell r="AM10">
            <v>6.7</v>
          </cell>
          <cell r="AN10">
            <v>6.82</v>
          </cell>
          <cell r="AO10" t="str">
            <v>ì</v>
          </cell>
          <cell r="AP10">
            <v>6.51</v>
          </cell>
          <cell r="AQ10">
            <v>6.11</v>
          </cell>
          <cell r="AR10">
            <v>6.27</v>
          </cell>
          <cell r="AS10" t="str">
            <v>ì</v>
          </cell>
          <cell r="AT10">
            <v>7.4</v>
          </cell>
          <cell r="AU10">
            <v>7.26</v>
          </cell>
          <cell r="AV10">
            <v>7.37</v>
          </cell>
          <cell r="AW10" t="str">
            <v>ì</v>
          </cell>
          <cell r="AX10">
            <v>7.5</v>
          </cell>
          <cell r="AY10">
            <v>7.2</v>
          </cell>
          <cell r="AZ10">
            <v>7.4</v>
          </cell>
          <cell r="BA10" t="str">
            <v>ì</v>
          </cell>
          <cell r="BB10">
            <v>7.49</v>
          </cell>
          <cell r="BC10">
            <v>7.42</v>
          </cell>
          <cell r="BD10">
            <v>7.4</v>
          </cell>
          <cell r="BE10" t="str">
            <v>ì</v>
          </cell>
          <cell r="BF10">
            <v>7.94</v>
          </cell>
          <cell r="BG10">
            <v>7.84</v>
          </cell>
          <cell r="BH10">
            <v>7.75</v>
          </cell>
          <cell r="BI10" t="str">
            <v>ì</v>
          </cell>
          <cell r="BJ10">
            <v>6.76</v>
          </cell>
          <cell r="BK10">
            <v>6.87</v>
          </cell>
          <cell r="BL10">
            <v>7.01</v>
          </cell>
          <cell r="BM10">
            <v>0</v>
          </cell>
          <cell r="BN10">
            <v>6.75</v>
          </cell>
          <cell r="BO10">
            <v>6.77</v>
          </cell>
          <cell r="BP10">
            <v>6.71</v>
          </cell>
          <cell r="BQ10">
            <v>0</v>
          </cell>
          <cell r="BR10">
            <v>7.55</v>
          </cell>
          <cell r="BS10">
            <v>7.36</v>
          </cell>
          <cell r="BT10">
            <v>7.29</v>
          </cell>
          <cell r="BU10" t="str">
            <v>ì</v>
          </cell>
          <cell r="BV10">
            <v>7.7</v>
          </cell>
          <cell r="BW10">
            <v>7.6</v>
          </cell>
          <cell r="BX10">
            <v>7.6</v>
          </cell>
          <cell r="BY10" t="str">
            <v>ì</v>
          </cell>
          <cell r="BZ10">
            <v>7.5</v>
          </cell>
          <cell r="CA10">
            <v>7.42</v>
          </cell>
          <cell r="CB10">
            <v>7.57</v>
          </cell>
          <cell r="CC10" t="str">
            <v>ì</v>
          </cell>
          <cell r="CD10">
            <v>7.51</v>
          </cell>
          <cell r="CE10">
            <v>7.43</v>
          </cell>
          <cell r="CF10">
            <v>7.63</v>
          </cell>
          <cell r="CG10" t="str">
            <v>ì</v>
          </cell>
          <cell r="CH10">
            <v>7.08</v>
          </cell>
          <cell r="CI10">
            <v>6.99</v>
          </cell>
          <cell r="CJ10">
            <v>7.2</v>
          </cell>
          <cell r="CK10" t="str">
            <v>ì</v>
          </cell>
          <cell r="CL10">
            <v>7.43</v>
          </cell>
          <cell r="CM10">
            <v>7.52</v>
          </cell>
          <cell r="CN10">
            <v>7.1</v>
          </cell>
          <cell r="CO10">
            <v>0</v>
          </cell>
          <cell r="CP10">
            <v>7.42</v>
          </cell>
          <cell r="CQ10">
            <v>7.4</v>
          </cell>
          <cell r="CR10">
            <v>7.02</v>
          </cell>
          <cell r="CS10">
            <v>0</v>
          </cell>
          <cell r="CT10">
            <v>7.41</v>
          </cell>
          <cell r="CU10">
            <v>7.44</v>
          </cell>
          <cell r="CV10">
            <v>7.13</v>
          </cell>
          <cell r="CW10">
            <v>0</v>
          </cell>
          <cell r="CX10">
            <v>6.64</v>
          </cell>
          <cell r="CY10">
            <v>6.32</v>
          </cell>
          <cell r="CZ10">
            <v>6.31</v>
          </cell>
          <cell r="DA10" t="str">
            <v>ì</v>
          </cell>
          <cell r="DB10">
            <v>7.52</v>
          </cell>
          <cell r="DC10">
            <v>7.4</v>
          </cell>
          <cell r="DD10">
            <v>7.47</v>
          </cell>
          <cell r="DE10" t="str">
            <v>ì</v>
          </cell>
          <cell r="DF10">
            <v>7.09</v>
          </cell>
          <cell r="DG10">
            <v>7.01</v>
          </cell>
          <cell r="DH10">
            <v>7.12</v>
          </cell>
          <cell r="DI10" t="str">
            <v>ì</v>
          </cell>
          <cell r="DJ10">
            <v>7.05</v>
          </cell>
          <cell r="DK10">
            <v>6.97</v>
          </cell>
          <cell r="DL10">
            <v>7.02</v>
          </cell>
          <cell r="DM10" t="str">
            <v>ì</v>
          </cell>
          <cell r="DN10">
            <v>7.5</v>
          </cell>
          <cell r="DO10">
            <v>7.4</v>
          </cell>
          <cell r="DP10">
            <v>7.5</v>
          </cell>
          <cell r="DQ10" t="str">
            <v>ì</v>
          </cell>
          <cell r="DR10">
            <v>7.06</v>
          </cell>
          <cell r="DS10">
            <v>6.88</v>
          </cell>
          <cell r="DT10">
            <v>7</v>
          </cell>
          <cell r="DU10" t="str">
            <v>ì</v>
          </cell>
          <cell r="DV10">
            <v>6.8</v>
          </cell>
          <cell r="DW10">
            <v>6.53</v>
          </cell>
          <cell r="DX10">
            <v>6.72</v>
          </cell>
          <cell r="DY10" t="str">
            <v>ì</v>
          </cell>
          <cell r="DZ10">
            <v>6.72</v>
          </cell>
          <cell r="EA10">
            <v>6.57</v>
          </cell>
          <cell r="EB10">
            <v>6.77</v>
          </cell>
          <cell r="EC10" t="str">
            <v>ì</v>
          </cell>
          <cell r="ED10">
            <v>6.64</v>
          </cell>
          <cell r="EE10">
            <v>6.48</v>
          </cell>
          <cell r="EF10">
            <v>6.78</v>
          </cell>
          <cell r="EG10" t="str">
            <v>ì</v>
          </cell>
          <cell r="EH10">
            <v>6.99</v>
          </cell>
          <cell r="EI10">
            <v>6.81</v>
          </cell>
          <cell r="EJ10">
            <v>7.04</v>
          </cell>
          <cell r="EK10" t="str">
            <v>ì</v>
          </cell>
          <cell r="EL10">
            <v>6.9</v>
          </cell>
          <cell r="EM10">
            <v>6.7</v>
          </cell>
          <cell r="EN10">
            <v>6.9</v>
          </cell>
          <cell r="EO10" t="str">
            <v>ì</v>
          </cell>
          <cell r="EP10">
            <v>7.28</v>
          </cell>
          <cell r="EQ10">
            <v>7.22</v>
          </cell>
          <cell r="ER10">
            <v>7.16</v>
          </cell>
          <cell r="ES10" t="str">
            <v>ì</v>
          </cell>
          <cell r="ET10">
            <v>6.87</v>
          </cell>
          <cell r="EU10">
            <v>6.83</v>
          </cell>
          <cell r="EV10">
            <v>6.82</v>
          </cell>
          <cell r="EW10">
            <v>0</v>
          </cell>
          <cell r="EX10">
            <v>7.33</v>
          </cell>
          <cell r="EY10">
            <v>7.26</v>
          </cell>
          <cell r="EZ10">
            <v>7.29</v>
          </cell>
          <cell r="FA10" t="str">
            <v>ì</v>
          </cell>
          <cell r="FB10">
            <v>7.81</v>
          </cell>
          <cell r="FC10">
            <v>7.7</v>
          </cell>
          <cell r="FD10">
            <v>7.77</v>
          </cell>
          <cell r="FE10" t="str">
            <v>ì</v>
          </cell>
          <cell r="FF10">
            <v>7.56</v>
          </cell>
          <cell r="FG10">
            <v>7.53</v>
          </cell>
          <cell r="FH10">
            <v>7.51</v>
          </cell>
          <cell r="FI10">
            <v>0</v>
          </cell>
          <cell r="FJ10">
            <v>7.84</v>
          </cell>
          <cell r="FK10">
            <v>7.67</v>
          </cell>
          <cell r="FL10">
            <v>7.81</v>
          </cell>
          <cell r="FM10" t="str">
            <v>ì</v>
          </cell>
          <cell r="FN10">
            <v>7.11</v>
          </cell>
          <cell r="FO10">
            <v>7.08</v>
          </cell>
          <cell r="FP10">
            <v>7.09</v>
          </cell>
          <cell r="FQ10">
            <v>0</v>
          </cell>
          <cell r="FR10">
            <v>7.28</v>
          </cell>
          <cell r="FS10">
            <v>7.22</v>
          </cell>
          <cell r="FT10">
            <v>7.16</v>
          </cell>
          <cell r="FU10" t="str">
            <v>ì</v>
          </cell>
          <cell r="FV10">
            <v>6.73</v>
          </cell>
          <cell r="FW10">
            <v>6.6</v>
          </cell>
          <cell r="FX10">
            <v>6.74</v>
          </cell>
          <cell r="FY10" t="str">
            <v>ì</v>
          </cell>
        </row>
        <row r="11">
          <cell r="A11" t="str">
            <v>ST SEGMENT a</v>
          </cell>
          <cell r="B11">
            <v>7.45</v>
          </cell>
          <cell r="C11">
            <v>7.38</v>
          </cell>
          <cell r="D11">
            <v>7.45</v>
          </cell>
          <cell r="E11" t="str">
            <v>ì</v>
          </cell>
          <cell r="F11">
            <v>8.16</v>
          </cell>
          <cell r="G11">
            <v>8.11</v>
          </cell>
          <cell r="H11">
            <v>8.14</v>
          </cell>
          <cell r="I11" t="str">
            <v>ì</v>
          </cell>
          <cell r="J11">
            <v>6.95</v>
          </cell>
          <cell r="K11">
            <v>6.7</v>
          </cell>
          <cell r="L11">
            <v>6.79</v>
          </cell>
          <cell r="M11" t="str">
            <v>ì</v>
          </cell>
          <cell r="N11">
            <v>6.67</v>
          </cell>
          <cell r="O11">
            <v>6.36</v>
          </cell>
          <cell r="P11">
            <v>6.49</v>
          </cell>
          <cell r="Q11" t="str">
            <v>ì</v>
          </cell>
          <cell r="R11">
            <v>7.56</v>
          </cell>
          <cell r="S11">
            <v>7.44</v>
          </cell>
          <cell r="T11">
            <v>7.56</v>
          </cell>
          <cell r="U11" t="str">
            <v>ì</v>
          </cell>
          <cell r="V11">
            <v>7.75</v>
          </cell>
          <cell r="W11">
            <v>7.56</v>
          </cell>
          <cell r="X11">
            <v>7.69</v>
          </cell>
          <cell r="Y11" t="str">
            <v>ì</v>
          </cell>
          <cell r="Z11">
            <v>7.09</v>
          </cell>
          <cell r="AA11">
            <v>6.79</v>
          </cell>
          <cell r="AB11">
            <v>6.93</v>
          </cell>
          <cell r="AC11" t="str">
            <v>ì</v>
          </cell>
          <cell r="AD11">
            <v>6.91</v>
          </cell>
          <cell r="AE11">
            <v>6.48</v>
          </cell>
          <cell r="AF11">
            <v>6.66</v>
          </cell>
          <cell r="AG11" t="str">
            <v>ì</v>
          </cell>
          <cell r="AH11">
            <v>6.5</v>
          </cell>
          <cell r="AI11">
            <v>6.12</v>
          </cell>
          <cell r="AJ11">
            <v>6.27</v>
          </cell>
          <cell r="AK11" t="str">
            <v>ì</v>
          </cell>
          <cell r="AL11">
            <v>7.02</v>
          </cell>
          <cell r="AM11">
            <v>6.7</v>
          </cell>
          <cell r="AN11">
            <v>6.82</v>
          </cell>
          <cell r="AO11" t="str">
            <v>ì</v>
          </cell>
          <cell r="AP11">
            <v>6.51</v>
          </cell>
          <cell r="AQ11">
            <v>6.11</v>
          </cell>
          <cell r="AR11">
            <v>6.27</v>
          </cell>
          <cell r="AS11" t="str">
            <v>ì</v>
          </cell>
          <cell r="AT11">
            <v>7.4</v>
          </cell>
          <cell r="AU11">
            <v>7.26</v>
          </cell>
          <cell r="AV11">
            <v>7.37</v>
          </cell>
          <cell r="AW11" t="str">
            <v>ì</v>
          </cell>
          <cell r="AX11">
            <v>7.5</v>
          </cell>
          <cell r="AY11">
            <v>7.2</v>
          </cell>
          <cell r="AZ11">
            <v>7.4</v>
          </cell>
          <cell r="BA11" t="str">
            <v>ì</v>
          </cell>
          <cell r="BB11">
            <v>7.49</v>
          </cell>
          <cell r="BC11">
            <v>7.42</v>
          </cell>
          <cell r="BD11">
            <v>7.4</v>
          </cell>
          <cell r="BE11" t="str">
            <v>ì</v>
          </cell>
          <cell r="BF11">
            <v>7.94</v>
          </cell>
          <cell r="BG11">
            <v>7.84</v>
          </cell>
          <cell r="BH11">
            <v>7.75</v>
          </cell>
          <cell r="BI11" t="str">
            <v>ì</v>
          </cell>
          <cell r="BJ11">
            <v>6.76</v>
          </cell>
          <cell r="BK11">
            <v>6.87</v>
          </cell>
          <cell r="BL11">
            <v>7.01</v>
          </cell>
          <cell r="BM11">
            <v>0</v>
          </cell>
          <cell r="BN11">
            <v>6.75</v>
          </cell>
          <cell r="BO11">
            <v>6.77</v>
          </cell>
          <cell r="BP11">
            <v>6.71</v>
          </cell>
          <cell r="BQ11">
            <v>0</v>
          </cell>
          <cell r="BR11">
            <v>7.55</v>
          </cell>
          <cell r="BS11">
            <v>7.36</v>
          </cell>
          <cell r="BT11">
            <v>7.29</v>
          </cell>
          <cell r="BU11" t="str">
            <v>ì</v>
          </cell>
          <cell r="BV11">
            <v>7.7</v>
          </cell>
          <cell r="BW11">
            <v>7.6</v>
          </cell>
          <cell r="BX11">
            <v>7.6</v>
          </cell>
          <cell r="BY11" t="str">
            <v>ì</v>
          </cell>
          <cell r="BZ11">
            <v>7.5</v>
          </cell>
          <cell r="CA11">
            <v>7.42</v>
          </cell>
          <cell r="CB11">
            <v>7.57</v>
          </cell>
          <cell r="CC11" t="str">
            <v>ì</v>
          </cell>
          <cell r="CD11">
            <v>7.51</v>
          </cell>
          <cell r="CE11">
            <v>7.43</v>
          </cell>
          <cell r="CF11">
            <v>7.63</v>
          </cell>
          <cell r="CG11" t="str">
            <v>ì</v>
          </cell>
          <cell r="CH11">
            <v>7.08</v>
          </cell>
          <cell r="CI11">
            <v>6.99</v>
          </cell>
          <cell r="CJ11">
            <v>7.2</v>
          </cell>
          <cell r="CK11" t="str">
            <v>ì</v>
          </cell>
          <cell r="CL11">
            <v>7.43</v>
          </cell>
          <cell r="CM11">
            <v>7.52</v>
          </cell>
          <cell r="CN11">
            <v>7.1</v>
          </cell>
          <cell r="CO11">
            <v>0</v>
          </cell>
          <cell r="CP11">
            <v>7.42</v>
          </cell>
          <cell r="CQ11">
            <v>7.4</v>
          </cell>
          <cell r="CR11">
            <v>7.02</v>
          </cell>
          <cell r="CS11">
            <v>0</v>
          </cell>
          <cell r="CT11">
            <v>7.41</v>
          </cell>
          <cell r="CU11">
            <v>7.44</v>
          </cell>
          <cell r="CV11">
            <v>7.13</v>
          </cell>
          <cell r="CW11">
            <v>0</v>
          </cell>
          <cell r="CX11">
            <v>6.64</v>
          </cell>
          <cell r="CY11">
            <v>6.32</v>
          </cell>
          <cell r="CZ11">
            <v>6.31</v>
          </cell>
          <cell r="DA11" t="str">
            <v>ì</v>
          </cell>
          <cell r="DB11">
            <v>7.52</v>
          </cell>
          <cell r="DC11">
            <v>7.4</v>
          </cell>
          <cell r="DD11">
            <v>7.47</v>
          </cell>
          <cell r="DE11" t="str">
            <v>ì</v>
          </cell>
          <cell r="DF11">
            <v>7.09</v>
          </cell>
          <cell r="DG11">
            <v>7.01</v>
          </cell>
          <cell r="DH11">
            <v>7.12</v>
          </cell>
          <cell r="DI11" t="str">
            <v>ì</v>
          </cell>
          <cell r="DJ11">
            <v>7.05</v>
          </cell>
          <cell r="DK11">
            <v>6.97</v>
          </cell>
          <cell r="DL11">
            <v>7.02</v>
          </cell>
          <cell r="DM11" t="str">
            <v>ì</v>
          </cell>
          <cell r="DN11">
            <v>7.5</v>
          </cell>
          <cell r="DO11">
            <v>7.4</v>
          </cell>
          <cell r="DP11">
            <v>7.5</v>
          </cell>
          <cell r="DQ11" t="str">
            <v>ì</v>
          </cell>
          <cell r="DR11">
            <v>7.06</v>
          </cell>
          <cell r="DS11">
            <v>6.88</v>
          </cell>
          <cell r="DT11">
            <v>7</v>
          </cell>
          <cell r="DU11" t="str">
            <v>ì</v>
          </cell>
          <cell r="DV11">
            <v>6.8</v>
          </cell>
          <cell r="DW11">
            <v>6.53</v>
          </cell>
          <cell r="DX11">
            <v>6.72</v>
          </cell>
          <cell r="DY11" t="str">
            <v>ì</v>
          </cell>
          <cell r="DZ11">
            <v>6.72</v>
          </cell>
          <cell r="EA11">
            <v>6.57</v>
          </cell>
          <cell r="EB11">
            <v>6.77</v>
          </cell>
          <cell r="EC11" t="str">
            <v>ì</v>
          </cell>
          <cell r="ED11">
            <v>6.64</v>
          </cell>
          <cell r="EE11">
            <v>6.48</v>
          </cell>
          <cell r="EF11">
            <v>6.78</v>
          </cell>
          <cell r="EG11" t="str">
            <v>ì</v>
          </cell>
          <cell r="EH11">
            <v>6.99</v>
          </cell>
          <cell r="EI11">
            <v>6.81</v>
          </cell>
          <cell r="EJ11">
            <v>7.04</v>
          </cell>
          <cell r="EK11" t="str">
            <v>ì</v>
          </cell>
          <cell r="EL11">
            <v>6.9</v>
          </cell>
          <cell r="EM11">
            <v>6.7</v>
          </cell>
          <cell r="EN11">
            <v>6.9</v>
          </cell>
          <cell r="EO11" t="str">
            <v>ì</v>
          </cell>
          <cell r="EP11">
            <v>7.28</v>
          </cell>
          <cell r="EQ11">
            <v>7.22</v>
          </cell>
          <cell r="ER11">
            <v>7.16</v>
          </cell>
          <cell r="ES11" t="str">
            <v>ì</v>
          </cell>
          <cell r="ET11">
            <v>6.87</v>
          </cell>
          <cell r="EU11">
            <v>6.83</v>
          </cell>
          <cell r="EV11">
            <v>6.82</v>
          </cell>
          <cell r="EW11">
            <v>0</v>
          </cell>
          <cell r="EX11">
            <v>7.33</v>
          </cell>
          <cell r="EY11">
            <v>7.26</v>
          </cell>
          <cell r="EZ11">
            <v>7.29</v>
          </cell>
          <cell r="FA11" t="str">
            <v>ì</v>
          </cell>
          <cell r="FB11">
            <v>7.81</v>
          </cell>
          <cell r="FC11">
            <v>7.7</v>
          </cell>
          <cell r="FD11">
            <v>7.77</v>
          </cell>
          <cell r="FE11" t="str">
            <v>ì</v>
          </cell>
          <cell r="FF11">
            <v>7.56</v>
          </cell>
          <cell r="FG11">
            <v>7.53</v>
          </cell>
          <cell r="FH11">
            <v>7.51</v>
          </cell>
          <cell r="FI11">
            <v>0</v>
          </cell>
          <cell r="FJ11">
            <v>7.84</v>
          </cell>
          <cell r="FK11">
            <v>7.67</v>
          </cell>
          <cell r="FL11">
            <v>7.81</v>
          </cell>
          <cell r="FM11" t="str">
            <v>ì</v>
          </cell>
          <cell r="FN11">
            <v>7.11</v>
          </cell>
          <cell r="FO11">
            <v>7.08</v>
          </cell>
          <cell r="FP11">
            <v>7.09</v>
          </cell>
          <cell r="FQ11">
            <v>0</v>
          </cell>
          <cell r="FR11">
            <v>7.28</v>
          </cell>
          <cell r="FS11">
            <v>7.22</v>
          </cell>
          <cell r="FT11">
            <v>7.16</v>
          </cell>
          <cell r="FU11" t="str">
            <v>ì</v>
          </cell>
          <cell r="FV11">
            <v>6.73</v>
          </cell>
          <cell r="FW11">
            <v>6.6</v>
          </cell>
          <cell r="FX11">
            <v>6.74</v>
          </cell>
          <cell r="FY11" t="str">
            <v>ì</v>
          </cell>
        </row>
        <row r="12">
          <cell r="A12" t="str">
            <v>ST NIVEAU 3</v>
          </cell>
          <cell r="B12">
            <v>7.45</v>
          </cell>
          <cell r="C12">
            <v>7.36</v>
          </cell>
          <cell r="D12">
            <v>7.41</v>
          </cell>
          <cell r="E12" t="str">
            <v>ì</v>
          </cell>
          <cell r="F12">
            <v>8.16</v>
          </cell>
          <cell r="G12">
            <v>8.07</v>
          </cell>
          <cell r="H12">
            <v>8.0299999999999994</v>
          </cell>
          <cell r="I12" t="str">
            <v>ì</v>
          </cell>
          <cell r="J12">
            <v>6.96</v>
          </cell>
          <cell r="K12">
            <v>6.73</v>
          </cell>
          <cell r="L12">
            <v>6.79</v>
          </cell>
          <cell r="M12" t="str">
            <v>ì</v>
          </cell>
          <cell r="N12">
            <v>6.7</v>
          </cell>
          <cell r="O12">
            <v>6.42</v>
          </cell>
          <cell r="P12">
            <v>6.5</v>
          </cell>
          <cell r="Q12" t="str">
            <v>ì</v>
          </cell>
          <cell r="R12">
            <v>7.55</v>
          </cell>
          <cell r="S12">
            <v>7.4</v>
          </cell>
          <cell r="T12">
            <v>7.44</v>
          </cell>
          <cell r="U12" t="str">
            <v>ì</v>
          </cell>
          <cell r="V12">
            <v>7.73</v>
          </cell>
          <cell r="W12">
            <v>7.56</v>
          </cell>
          <cell r="X12">
            <v>7.62</v>
          </cell>
          <cell r="Y12" t="str">
            <v>ì</v>
          </cell>
          <cell r="Z12">
            <v>7.07</v>
          </cell>
          <cell r="AA12">
            <v>6.78</v>
          </cell>
          <cell r="AB12">
            <v>6.9</v>
          </cell>
          <cell r="AC12" t="str">
            <v>ì</v>
          </cell>
          <cell r="AD12">
            <v>6.91</v>
          </cell>
          <cell r="AE12">
            <v>6.49</v>
          </cell>
          <cell r="AF12">
            <v>6.6</v>
          </cell>
          <cell r="AG12" t="str">
            <v>ì</v>
          </cell>
          <cell r="AH12">
            <v>6.51</v>
          </cell>
          <cell r="AI12">
            <v>6.07</v>
          </cell>
          <cell r="AJ12">
            <v>6.19</v>
          </cell>
          <cell r="AK12" t="str">
            <v>ì</v>
          </cell>
          <cell r="AL12">
            <v>7.01</v>
          </cell>
          <cell r="AM12">
            <v>6.69</v>
          </cell>
          <cell r="AN12">
            <v>6.77</v>
          </cell>
          <cell r="AO12" t="str">
            <v>ì</v>
          </cell>
          <cell r="AP12">
            <v>6.52</v>
          </cell>
          <cell r="AQ12">
            <v>6.08</v>
          </cell>
          <cell r="AR12">
            <v>6.23</v>
          </cell>
          <cell r="AS12" t="str">
            <v>ì</v>
          </cell>
          <cell r="AT12">
            <v>7.41</v>
          </cell>
          <cell r="AU12">
            <v>7.26</v>
          </cell>
          <cell r="AV12">
            <v>7.33</v>
          </cell>
          <cell r="AW12" t="str">
            <v>ì</v>
          </cell>
          <cell r="AX12">
            <v>7.5</v>
          </cell>
          <cell r="AY12">
            <v>7.2</v>
          </cell>
          <cell r="AZ12">
            <v>7.3</v>
          </cell>
          <cell r="BA12" t="str">
            <v>ì</v>
          </cell>
          <cell r="BB12">
            <v>7.49</v>
          </cell>
          <cell r="BC12">
            <v>7.4</v>
          </cell>
          <cell r="BD12">
            <v>7.4</v>
          </cell>
          <cell r="BE12" t="str">
            <v>ì</v>
          </cell>
          <cell r="BF12">
            <v>7.93</v>
          </cell>
          <cell r="BG12">
            <v>7.83</v>
          </cell>
          <cell r="BH12">
            <v>7.79</v>
          </cell>
          <cell r="BI12" t="str">
            <v>ì</v>
          </cell>
          <cell r="BJ12">
            <v>6.71</v>
          </cell>
          <cell r="BK12">
            <v>6.76</v>
          </cell>
          <cell r="BL12">
            <v>6.71</v>
          </cell>
          <cell r="BM12">
            <v>0</v>
          </cell>
          <cell r="BN12">
            <v>6.7</v>
          </cell>
          <cell r="BO12">
            <v>6.68</v>
          </cell>
          <cell r="BP12">
            <v>6.61</v>
          </cell>
          <cell r="BQ12">
            <v>0</v>
          </cell>
          <cell r="BR12">
            <v>7.51</v>
          </cell>
          <cell r="BS12">
            <v>7.38</v>
          </cell>
          <cell r="BT12">
            <v>7.37</v>
          </cell>
          <cell r="BU12" t="str">
            <v>ì</v>
          </cell>
          <cell r="BV12">
            <v>7.7</v>
          </cell>
          <cell r="BW12">
            <v>7.6</v>
          </cell>
          <cell r="BX12">
            <v>7.6</v>
          </cell>
          <cell r="BY12" t="str">
            <v>ì</v>
          </cell>
          <cell r="BZ12">
            <v>7.49</v>
          </cell>
          <cell r="CA12">
            <v>7.37</v>
          </cell>
          <cell r="CB12">
            <v>7.38</v>
          </cell>
          <cell r="CC12" t="str">
            <v>ì</v>
          </cell>
          <cell r="CD12">
            <v>7.49</v>
          </cell>
          <cell r="CE12">
            <v>7.38</v>
          </cell>
          <cell r="CF12">
            <v>7.4</v>
          </cell>
          <cell r="CG12" t="str">
            <v>ì</v>
          </cell>
          <cell r="CH12">
            <v>7.04</v>
          </cell>
          <cell r="CI12">
            <v>6.92</v>
          </cell>
          <cell r="CJ12">
            <v>6.9</v>
          </cell>
          <cell r="CK12" t="str">
            <v>ì</v>
          </cell>
          <cell r="CL12">
            <v>7.52</v>
          </cell>
          <cell r="CM12">
            <v>7.5</v>
          </cell>
          <cell r="CN12">
            <v>7.48</v>
          </cell>
          <cell r="CO12">
            <v>0</v>
          </cell>
          <cell r="CP12">
            <v>7.5</v>
          </cell>
          <cell r="CQ12">
            <v>7.44</v>
          </cell>
          <cell r="CR12">
            <v>7.4</v>
          </cell>
          <cell r="CS12">
            <v>0</v>
          </cell>
          <cell r="CT12">
            <v>7.46</v>
          </cell>
          <cell r="CU12">
            <v>7.39</v>
          </cell>
          <cell r="CV12">
            <v>7.38</v>
          </cell>
          <cell r="CW12">
            <v>0</v>
          </cell>
          <cell r="CX12">
            <v>6.62</v>
          </cell>
          <cell r="CY12">
            <v>6.31</v>
          </cell>
          <cell r="CZ12">
            <v>6.42</v>
          </cell>
          <cell r="DA12" t="str">
            <v>ì</v>
          </cell>
          <cell r="DB12">
            <v>7.49</v>
          </cell>
          <cell r="DC12">
            <v>7.38</v>
          </cell>
          <cell r="DD12">
            <v>7.44</v>
          </cell>
          <cell r="DE12" t="str">
            <v>ì</v>
          </cell>
          <cell r="DF12">
            <v>7.08</v>
          </cell>
          <cell r="DG12">
            <v>6.98</v>
          </cell>
          <cell r="DH12">
            <v>7.06</v>
          </cell>
          <cell r="DI12" t="str">
            <v>ì</v>
          </cell>
          <cell r="DJ12">
            <v>7.07</v>
          </cell>
          <cell r="DK12">
            <v>6.98</v>
          </cell>
          <cell r="DL12">
            <v>7.02</v>
          </cell>
          <cell r="DM12" t="str">
            <v>ì</v>
          </cell>
          <cell r="DN12">
            <v>7.5</v>
          </cell>
          <cell r="DO12">
            <v>7.4</v>
          </cell>
          <cell r="DP12">
            <v>7.4</v>
          </cell>
          <cell r="DQ12" t="str">
            <v>ì</v>
          </cell>
          <cell r="DR12">
            <v>7.02</v>
          </cell>
          <cell r="DS12">
            <v>6.76</v>
          </cell>
          <cell r="DT12">
            <v>6.72</v>
          </cell>
          <cell r="DU12" t="str">
            <v>ì</v>
          </cell>
          <cell r="DV12">
            <v>6.78</v>
          </cell>
          <cell r="DW12">
            <v>6.46</v>
          </cell>
          <cell r="DX12">
            <v>6.59</v>
          </cell>
          <cell r="DY12" t="str">
            <v>ì</v>
          </cell>
          <cell r="DZ12">
            <v>6.71</v>
          </cell>
          <cell r="EA12">
            <v>6.5</v>
          </cell>
          <cell r="EB12">
            <v>6.59</v>
          </cell>
          <cell r="EC12" t="str">
            <v>ì</v>
          </cell>
          <cell r="ED12">
            <v>6.59</v>
          </cell>
          <cell r="EE12">
            <v>6.36</v>
          </cell>
          <cell r="EF12">
            <v>6.52</v>
          </cell>
          <cell r="EG12" t="str">
            <v>ì</v>
          </cell>
          <cell r="EH12">
            <v>7</v>
          </cell>
          <cell r="EI12">
            <v>6.76</v>
          </cell>
          <cell r="EJ12">
            <v>6.86</v>
          </cell>
          <cell r="EK12" t="str">
            <v>ì</v>
          </cell>
          <cell r="EL12">
            <v>6.9</v>
          </cell>
          <cell r="EM12">
            <v>6.6</v>
          </cell>
          <cell r="EN12">
            <v>6.7</v>
          </cell>
          <cell r="EO12" t="str">
            <v>ì</v>
          </cell>
          <cell r="EP12">
            <v>7.23</v>
          </cell>
          <cell r="EQ12">
            <v>7.18</v>
          </cell>
          <cell r="ER12">
            <v>7.21</v>
          </cell>
          <cell r="ES12" t="str">
            <v>ì</v>
          </cell>
          <cell r="ET12">
            <v>6.85</v>
          </cell>
          <cell r="EU12">
            <v>6.8</v>
          </cell>
          <cell r="EV12">
            <v>6.8</v>
          </cell>
          <cell r="EW12">
            <v>0</v>
          </cell>
          <cell r="EX12">
            <v>7.3</v>
          </cell>
          <cell r="EY12">
            <v>7.24</v>
          </cell>
          <cell r="EZ12">
            <v>7.2</v>
          </cell>
          <cell r="FA12">
            <v>0</v>
          </cell>
          <cell r="FB12">
            <v>7.77</v>
          </cell>
          <cell r="FC12">
            <v>7.66</v>
          </cell>
          <cell r="FD12">
            <v>7.7</v>
          </cell>
          <cell r="FE12" t="str">
            <v>ì</v>
          </cell>
          <cell r="FF12">
            <v>7.56</v>
          </cell>
          <cell r="FG12">
            <v>7.54</v>
          </cell>
          <cell r="FH12">
            <v>7.52</v>
          </cell>
          <cell r="FI12">
            <v>0</v>
          </cell>
          <cell r="FJ12">
            <v>7.81</v>
          </cell>
          <cell r="FK12">
            <v>7.68</v>
          </cell>
          <cell r="FL12">
            <v>7.69</v>
          </cell>
          <cell r="FM12" t="str">
            <v>ì</v>
          </cell>
          <cell r="FN12">
            <v>7.09</v>
          </cell>
          <cell r="FO12">
            <v>7.07</v>
          </cell>
          <cell r="FP12">
            <v>7.07</v>
          </cell>
          <cell r="FQ12">
            <v>0</v>
          </cell>
          <cell r="FR12">
            <v>7.23</v>
          </cell>
          <cell r="FS12">
            <v>7.18</v>
          </cell>
          <cell r="FT12">
            <v>7.21</v>
          </cell>
          <cell r="FU12" t="str">
            <v>ì</v>
          </cell>
          <cell r="FV12">
            <v>6.76</v>
          </cell>
          <cell r="FW12">
            <v>6.62</v>
          </cell>
          <cell r="FX12">
            <v>6.5</v>
          </cell>
          <cell r="FY12" t="str">
            <v>ì</v>
          </cell>
        </row>
        <row r="13">
          <cell r="A13" t="str">
            <v>AIX EN PROVENCE TGV</v>
          </cell>
          <cell r="B13">
            <v>7.38</v>
          </cell>
          <cell r="C13">
            <v>7.5</v>
          </cell>
          <cell r="D13">
            <v>7.61</v>
          </cell>
          <cell r="E13">
            <v>0</v>
          </cell>
          <cell r="F13">
            <v>8.4</v>
          </cell>
          <cell r="G13">
            <v>8.18</v>
          </cell>
          <cell r="H13">
            <v>8.16</v>
          </cell>
          <cell r="I13">
            <v>0</v>
          </cell>
          <cell r="J13">
            <v>6.45</v>
          </cell>
          <cell r="K13">
            <v>6</v>
          </cell>
          <cell r="L13">
            <v>6.13</v>
          </cell>
          <cell r="M13" t="str">
            <v>ì</v>
          </cell>
          <cell r="N13">
            <v>5.92</v>
          </cell>
          <cell r="O13">
            <v>5.79</v>
          </cell>
          <cell r="P13">
            <v>5.63</v>
          </cell>
          <cell r="Q13">
            <v>0</v>
          </cell>
          <cell r="R13">
            <v>7.7</v>
          </cell>
          <cell r="S13">
            <v>7.58</v>
          </cell>
          <cell r="T13">
            <v>7.68</v>
          </cell>
          <cell r="U13">
            <v>0</v>
          </cell>
          <cell r="V13">
            <v>8.18</v>
          </cell>
          <cell r="W13">
            <v>7.72</v>
          </cell>
          <cell r="X13">
            <v>7.84</v>
          </cell>
          <cell r="Y13">
            <v>0</v>
          </cell>
          <cell r="Z13">
            <v>6.98</v>
          </cell>
          <cell r="AA13">
            <v>6.04</v>
          </cell>
          <cell r="AB13">
            <v>6.65</v>
          </cell>
          <cell r="AC13" t="str">
            <v>ì</v>
          </cell>
          <cell r="AD13">
            <v>6.83</v>
          </cell>
          <cell r="AE13">
            <v>6.22</v>
          </cell>
          <cell r="AF13">
            <v>6.5</v>
          </cell>
          <cell r="AG13">
            <v>0</v>
          </cell>
          <cell r="AH13">
            <v>6.69</v>
          </cell>
          <cell r="AI13">
            <v>6.04</v>
          </cell>
          <cell r="AJ13">
            <v>6.32</v>
          </cell>
          <cell r="AK13">
            <v>0</v>
          </cell>
          <cell r="AL13">
            <v>6.69</v>
          </cell>
          <cell r="AM13">
            <v>6.46</v>
          </cell>
          <cell r="AN13">
            <v>6.66</v>
          </cell>
          <cell r="AO13">
            <v>0</v>
          </cell>
          <cell r="AP13">
            <v>6.86</v>
          </cell>
          <cell r="AQ13">
            <v>5.73</v>
          </cell>
          <cell r="AR13">
            <v>6.11</v>
          </cell>
          <cell r="AS13" t="str">
            <v>ì</v>
          </cell>
          <cell r="AT13">
            <v>7.55</v>
          </cell>
          <cell r="AU13">
            <v>7.19</v>
          </cell>
          <cell r="AV13">
            <v>7.51</v>
          </cell>
          <cell r="AW13">
            <v>0</v>
          </cell>
          <cell r="AX13">
            <v>7.4</v>
          </cell>
          <cell r="AY13">
            <v>7</v>
          </cell>
          <cell r="AZ13">
            <v>7.2</v>
          </cell>
          <cell r="BA13" t="str">
            <v>ì</v>
          </cell>
          <cell r="BB13">
            <v>7.58</v>
          </cell>
          <cell r="BC13">
            <v>7.34</v>
          </cell>
          <cell r="BD13">
            <v>7.34</v>
          </cell>
          <cell r="BE13">
            <v>0</v>
          </cell>
          <cell r="BF13">
            <v>7.09</v>
          </cell>
          <cell r="BG13">
            <v>7.64</v>
          </cell>
          <cell r="BH13">
            <v>7.69</v>
          </cell>
          <cell r="BI13" t="str">
            <v>î</v>
          </cell>
          <cell r="BJ13">
            <v>6.56</v>
          </cell>
          <cell r="BK13">
            <v>7.39</v>
          </cell>
          <cell r="BL13">
            <v>7.25</v>
          </cell>
          <cell r="BM13" t="str">
            <v>î</v>
          </cell>
          <cell r="BN13">
            <v>6.55</v>
          </cell>
          <cell r="BO13">
            <v>7.38</v>
          </cell>
          <cell r="BP13">
            <v>7.11</v>
          </cell>
          <cell r="BQ13" t="str">
            <v>î</v>
          </cell>
          <cell r="BR13">
            <v>6.85</v>
          </cell>
          <cell r="BS13">
            <v>6.7</v>
          </cell>
          <cell r="BT13">
            <v>6.83</v>
          </cell>
          <cell r="BU13">
            <v>0</v>
          </cell>
          <cell r="BV13">
            <v>7.3</v>
          </cell>
          <cell r="BW13">
            <v>7.5</v>
          </cell>
          <cell r="BX13">
            <v>7.5</v>
          </cell>
          <cell r="BY13">
            <v>0</v>
          </cell>
          <cell r="BZ13">
            <v>7.75</v>
          </cell>
          <cell r="CA13">
            <v>7.3</v>
          </cell>
          <cell r="CB13">
            <v>7.56</v>
          </cell>
          <cell r="CC13" t="str">
            <v>ì</v>
          </cell>
          <cell r="CD13">
            <v>7.72</v>
          </cell>
          <cell r="CE13">
            <v>7.22</v>
          </cell>
          <cell r="CF13">
            <v>7.48</v>
          </cell>
          <cell r="CG13" t="str">
            <v>ì</v>
          </cell>
          <cell r="CH13">
            <v>7.54</v>
          </cell>
          <cell r="CI13">
            <v>7.41</v>
          </cell>
          <cell r="CJ13">
            <v>7.51</v>
          </cell>
          <cell r="CK13">
            <v>0</v>
          </cell>
          <cell r="CL13">
            <v>7.82</v>
          </cell>
          <cell r="CM13">
            <v>8.4700000000000006</v>
          </cell>
          <cell r="CN13">
            <v>8.39</v>
          </cell>
          <cell r="CO13">
            <v>0</v>
          </cell>
          <cell r="CP13">
            <v>7.67</v>
          </cell>
          <cell r="CQ13">
            <v>8.64</v>
          </cell>
          <cell r="CR13">
            <v>8.3699999999999992</v>
          </cell>
          <cell r="CS13" t="str">
            <v>î</v>
          </cell>
          <cell r="CT13">
            <v>7.69</v>
          </cell>
          <cell r="CU13">
            <v>8.6199999999999992</v>
          </cell>
          <cell r="CV13">
            <v>8.43</v>
          </cell>
          <cell r="CW13" t="str">
            <v>î</v>
          </cell>
          <cell r="CX13">
            <v>6.59</v>
          </cell>
          <cell r="CY13">
            <v>5.66</v>
          </cell>
          <cell r="CZ13">
            <v>5.94</v>
          </cell>
          <cell r="DA13" t="str">
            <v>ì</v>
          </cell>
          <cell r="DB13">
            <v>7.86</v>
          </cell>
          <cell r="DC13">
            <v>7.54</v>
          </cell>
          <cell r="DD13">
            <v>7.91</v>
          </cell>
          <cell r="DE13" t="str">
            <v>ì</v>
          </cell>
          <cell r="DF13">
            <v>7.35</v>
          </cell>
          <cell r="DG13">
            <v>7.18</v>
          </cell>
          <cell r="DH13">
            <v>7.4</v>
          </cell>
          <cell r="DI13">
            <v>0</v>
          </cell>
          <cell r="DJ13">
            <v>7.16</v>
          </cell>
          <cell r="DK13">
            <v>6.9</v>
          </cell>
          <cell r="DL13">
            <v>7.03</v>
          </cell>
          <cell r="DM13">
            <v>0</v>
          </cell>
          <cell r="DN13">
            <v>7.8</v>
          </cell>
          <cell r="DO13">
            <v>7.5</v>
          </cell>
          <cell r="DP13">
            <v>7.8</v>
          </cell>
          <cell r="DQ13" t="str">
            <v>ì</v>
          </cell>
          <cell r="DR13">
            <v>7.37</v>
          </cell>
          <cell r="DS13">
            <v>6.99</v>
          </cell>
          <cell r="DT13">
            <v>7.2</v>
          </cell>
          <cell r="DU13">
            <v>0</v>
          </cell>
          <cell r="DV13">
            <v>6.43</v>
          </cell>
          <cell r="DW13">
            <v>6.29</v>
          </cell>
          <cell r="DX13">
            <v>6.62</v>
          </cell>
          <cell r="DY13">
            <v>0</v>
          </cell>
          <cell r="DZ13">
            <v>6.63</v>
          </cell>
          <cell r="EA13">
            <v>6.39</v>
          </cell>
          <cell r="EB13">
            <v>6.6</v>
          </cell>
          <cell r="EC13">
            <v>0</v>
          </cell>
          <cell r="ED13">
            <v>6.44</v>
          </cell>
          <cell r="EE13">
            <v>6.24</v>
          </cell>
          <cell r="EF13">
            <v>6.6</v>
          </cell>
          <cell r="EG13">
            <v>0</v>
          </cell>
          <cell r="EH13">
            <v>6.79</v>
          </cell>
          <cell r="EI13">
            <v>6.85</v>
          </cell>
          <cell r="EJ13">
            <v>7</v>
          </cell>
          <cell r="EK13">
            <v>0</v>
          </cell>
          <cell r="EL13">
            <v>6.7</v>
          </cell>
          <cell r="EM13">
            <v>6.6</v>
          </cell>
          <cell r="EN13">
            <v>6.8</v>
          </cell>
          <cell r="EO13">
            <v>0</v>
          </cell>
          <cell r="EP13">
            <v>7.02</v>
          </cell>
          <cell r="EQ13">
            <v>6.97</v>
          </cell>
          <cell r="ER13">
            <v>6.82</v>
          </cell>
          <cell r="ES13">
            <v>0</v>
          </cell>
          <cell r="ET13" t="str">
            <v>-</v>
          </cell>
          <cell r="EU13" t="str">
            <v>-</v>
          </cell>
          <cell r="EV13">
            <v>5.85</v>
          </cell>
          <cell r="EW13">
            <v>0</v>
          </cell>
          <cell r="EX13">
            <v>6.91</v>
          </cell>
          <cell r="EY13">
            <v>7.14</v>
          </cell>
          <cell r="EZ13">
            <v>7.02</v>
          </cell>
          <cell r="FA13">
            <v>0</v>
          </cell>
          <cell r="FB13">
            <v>7.85</v>
          </cell>
          <cell r="FC13">
            <v>7.61</v>
          </cell>
          <cell r="FD13">
            <v>7.76</v>
          </cell>
          <cell r="FE13">
            <v>0</v>
          </cell>
          <cell r="FF13" t="str">
            <v>-</v>
          </cell>
          <cell r="FG13" t="str">
            <v>-</v>
          </cell>
          <cell r="FH13" t="str">
            <v>-</v>
          </cell>
          <cell r="FI13">
            <v>0</v>
          </cell>
          <cell r="FJ13" t="str">
            <v>-</v>
          </cell>
          <cell r="FK13" t="str">
            <v>-</v>
          </cell>
          <cell r="FL13" t="str">
            <v>-</v>
          </cell>
          <cell r="FM13">
            <v>0</v>
          </cell>
          <cell r="FN13">
            <v>7.02</v>
          </cell>
          <cell r="FO13">
            <v>6.29</v>
          </cell>
          <cell r="FP13">
            <v>6.51</v>
          </cell>
          <cell r="FQ13" t="str">
            <v>ì</v>
          </cell>
          <cell r="FR13">
            <v>7.02</v>
          </cell>
          <cell r="FS13">
            <v>6.97</v>
          </cell>
          <cell r="FT13">
            <v>6.82</v>
          </cell>
          <cell r="FU13">
            <v>0</v>
          </cell>
          <cell r="FV13">
            <v>6.44</v>
          </cell>
          <cell r="FW13">
            <v>6.77</v>
          </cell>
          <cell r="FX13">
            <v>6.67</v>
          </cell>
          <cell r="FY13">
            <v>0</v>
          </cell>
        </row>
        <row r="14">
          <cell r="A14" t="str">
            <v>AMIENS</v>
          </cell>
          <cell r="B14">
            <v>7.61</v>
          </cell>
          <cell r="C14">
            <v>7.32</v>
          </cell>
          <cell r="D14">
            <v>7.48</v>
          </cell>
          <cell r="E14">
            <v>0</v>
          </cell>
          <cell r="F14">
            <v>8.39</v>
          </cell>
          <cell r="G14">
            <v>8.33</v>
          </cell>
          <cell r="H14">
            <v>8.3699999999999992</v>
          </cell>
          <cell r="I14">
            <v>0</v>
          </cell>
          <cell r="J14">
            <v>6.66</v>
          </cell>
          <cell r="K14">
            <v>7.01</v>
          </cell>
          <cell r="L14">
            <v>6.78</v>
          </cell>
          <cell r="M14">
            <v>0</v>
          </cell>
          <cell r="N14">
            <v>6.39</v>
          </cell>
          <cell r="O14">
            <v>6.95</v>
          </cell>
          <cell r="P14">
            <v>6.7</v>
          </cell>
          <cell r="Q14" t="str">
            <v>î</v>
          </cell>
          <cell r="R14">
            <v>8.2100000000000009</v>
          </cell>
          <cell r="S14">
            <v>8.1</v>
          </cell>
          <cell r="T14">
            <v>8.08</v>
          </cell>
          <cell r="U14">
            <v>0</v>
          </cell>
          <cell r="V14">
            <v>8.11</v>
          </cell>
          <cell r="W14">
            <v>7.66</v>
          </cell>
          <cell r="X14">
            <v>7.69</v>
          </cell>
          <cell r="Y14">
            <v>0</v>
          </cell>
          <cell r="Z14">
            <v>7.15</v>
          </cell>
          <cell r="AA14">
            <v>6.83</v>
          </cell>
          <cell r="AB14">
            <v>6.84</v>
          </cell>
          <cell r="AC14">
            <v>0</v>
          </cell>
          <cell r="AD14">
            <v>6.69</v>
          </cell>
          <cell r="AE14">
            <v>7.22</v>
          </cell>
          <cell r="AF14">
            <v>7.06</v>
          </cell>
          <cell r="AG14" t="str">
            <v>î</v>
          </cell>
          <cell r="AH14">
            <v>5.74</v>
          </cell>
          <cell r="AI14">
            <v>6.2</v>
          </cell>
          <cell r="AJ14">
            <v>6.07</v>
          </cell>
          <cell r="AK14">
            <v>0</v>
          </cell>
          <cell r="AL14">
            <v>6.6</v>
          </cell>
          <cell r="AM14">
            <v>7.17</v>
          </cell>
          <cell r="AN14">
            <v>7.01</v>
          </cell>
          <cell r="AO14" t="str">
            <v>î</v>
          </cell>
          <cell r="AP14">
            <v>5.76</v>
          </cell>
          <cell r="AQ14">
            <v>6.26</v>
          </cell>
          <cell r="AR14">
            <v>6.1</v>
          </cell>
          <cell r="AS14">
            <v>0</v>
          </cell>
          <cell r="AT14">
            <v>7.67</v>
          </cell>
          <cell r="AU14">
            <v>7.6</v>
          </cell>
          <cell r="AV14">
            <v>7.53</v>
          </cell>
          <cell r="AW14">
            <v>0</v>
          </cell>
          <cell r="AX14">
            <v>7.6</v>
          </cell>
          <cell r="AY14">
            <v>7.6</v>
          </cell>
          <cell r="AZ14">
            <v>7.6</v>
          </cell>
          <cell r="BA14">
            <v>0</v>
          </cell>
          <cell r="BB14">
            <v>8.07</v>
          </cell>
          <cell r="BC14">
            <v>7.83</v>
          </cell>
          <cell r="BD14">
            <v>7.92</v>
          </cell>
          <cell r="BE14">
            <v>0</v>
          </cell>
          <cell r="BF14">
            <v>7.5</v>
          </cell>
          <cell r="BG14">
            <v>7.77</v>
          </cell>
          <cell r="BH14">
            <v>7.61</v>
          </cell>
          <cell r="BI14">
            <v>0</v>
          </cell>
          <cell r="BJ14" t="str">
            <v>-</v>
          </cell>
          <cell r="BK14" t="str">
            <v>-</v>
          </cell>
          <cell r="BL14">
            <v>5.14</v>
          </cell>
          <cell r="BM14">
            <v>0</v>
          </cell>
          <cell r="BN14" t="str">
            <v>-</v>
          </cell>
          <cell r="BO14" t="str">
            <v>-</v>
          </cell>
          <cell r="BP14">
            <v>5.94</v>
          </cell>
          <cell r="BQ14">
            <v>0</v>
          </cell>
          <cell r="BR14">
            <v>7.04</v>
          </cell>
          <cell r="BS14">
            <v>7.23</v>
          </cell>
          <cell r="BT14">
            <v>7.02</v>
          </cell>
          <cell r="BU14">
            <v>0</v>
          </cell>
          <cell r="BV14">
            <v>7.8</v>
          </cell>
          <cell r="BW14">
            <v>7.8</v>
          </cell>
          <cell r="BX14">
            <v>7.8</v>
          </cell>
          <cell r="BY14">
            <v>0</v>
          </cell>
          <cell r="BZ14">
            <v>7.6</v>
          </cell>
          <cell r="CA14">
            <v>7.73</v>
          </cell>
          <cell r="CB14">
            <v>7.68</v>
          </cell>
          <cell r="CC14">
            <v>0</v>
          </cell>
          <cell r="CD14">
            <v>7.59</v>
          </cell>
          <cell r="CE14">
            <v>7.79</v>
          </cell>
          <cell r="CF14">
            <v>7.73</v>
          </cell>
          <cell r="CG14">
            <v>0</v>
          </cell>
          <cell r="CH14">
            <v>6.88</v>
          </cell>
          <cell r="CI14">
            <v>7.58</v>
          </cell>
          <cell r="CJ14">
            <v>7.18</v>
          </cell>
          <cell r="CK14" t="str">
            <v>î</v>
          </cell>
          <cell r="CL14">
            <v>8.44</v>
          </cell>
          <cell r="CM14">
            <v>8.67</v>
          </cell>
          <cell r="CN14">
            <v>8.44</v>
          </cell>
          <cell r="CO14">
            <v>0</v>
          </cell>
          <cell r="CP14">
            <v>8.19</v>
          </cell>
          <cell r="CQ14">
            <v>8.5399999999999991</v>
          </cell>
          <cell r="CR14">
            <v>8.23</v>
          </cell>
          <cell r="CS14">
            <v>0</v>
          </cell>
          <cell r="CT14">
            <v>8.2200000000000006</v>
          </cell>
          <cell r="CU14">
            <v>8.61</v>
          </cell>
          <cell r="CV14">
            <v>8.3699999999999992</v>
          </cell>
          <cell r="CW14">
            <v>0</v>
          </cell>
          <cell r="CX14">
            <v>7.48</v>
          </cell>
          <cell r="CY14">
            <v>7.12</v>
          </cell>
          <cell r="CZ14">
            <v>7.09</v>
          </cell>
          <cell r="DA14" t="str">
            <v>ì</v>
          </cell>
          <cell r="DB14">
            <v>7.68</v>
          </cell>
          <cell r="DC14">
            <v>7.33</v>
          </cell>
          <cell r="DD14">
            <v>7.42</v>
          </cell>
          <cell r="DE14" t="str">
            <v>ì</v>
          </cell>
          <cell r="DF14">
            <v>7.01</v>
          </cell>
          <cell r="DG14">
            <v>7.34</v>
          </cell>
          <cell r="DH14">
            <v>7.22</v>
          </cell>
          <cell r="DI14" t="str">
            <v>î</v>
          </cell>
          <cell r="DJ14">
            <v>6.94</v>
          </cell>
          <cell r="DK14">
            <v>7.34</v>
          </cell>
          <cell r="DL14">
            <v>7</v>
          </cell>
          <cell r="DM14" t="str">
            <v>î</v>
          </cell>
          <cell r="DN14">
            <v>7.7</v>
          </cell>
          <cell r="DO14">
            <v>7.6</v>
          </cell>
          <cell r="DP14">
            <v>7.6</v>
          </cell>
          <cell r="DQ14">
            <v>0</v>
          </cell>
          <cell r="DR14">
            <v>7.24</v>
          </cell>
          <cell r="DS14">
            <v>6.68</v>
          </cell>
          <cell r="DT14">
            <v>6.9</v>
          </cell>
          <cell r="DU14" t="str">
            <v>ì</v>
          </cell>
          <cell r="DV14">
            <v>6.47</v>
          </cell>
          <cell r="DW14">
            <v>6.68</v>
          </cell>
          <cell r="DX14">
            <v>6.77</v>
          </cell>
          <cell r="DY14">
            <v>0</v>
          </cell>
          <cell r="DZ14">
            <v>6.74</v>
          </cell>
          <cell r="EA14">
            <v>6.96</v>
          </cell>
          <cell r="EB14">
            <v>6.93</v>
          </cell>
          <cell r="EC14">
            <v>0</v>
          </cell>
          <cell r="ED14">
            <v>6.14</v>
          </cell>
          <cell r="EE14">
            <v>6.6</v>
          </cell>
          <cell r="EF14">
            <v>6.79</v>
          </cell>
          <cell r="EG14" t="str">
            <v>î</v>
          </cell>
          <cell r="EH14">
            <v>6.7</v>
          </cell>
          <cell r="EI14">
            <v>7.07</v>
          </cell>
          <cell r="EJ14">
            <v>6.99</v>
          </cell>
          <cell r="EK14" t="str">
            <v>î</v>
          </cell>
          <cell r="EL14">
            <v>6.7</v>
          </cell>
          <cell r="EM14">
            <v>7</v>
          </cell>
          <cell r="EN14">
            <v>7</v>
          </cell>
          <cell r="EO14" t="str">
            <v>î</v>
          </cell>
          <cell r="EP14">
            <v>7.47</v>
          </cell>
          <cell r="EQ14">
            <v>7.59</v>
          </cell>
          <cell r="ER14">
            <v>7.22</v>
          </cell>
          <cell r="ES14">
            <v>0</v>
          </cell>
          <cell r="ET14" t="str">
            <v>-</v>
          </cell>
          <cell r="EU14" t="str">
            <v>-</v>
          </cell>
          <cell r="EV14">
            <v>6.24</v>
          </cell>
          <cell r="EW14">
            <v>0</v>
          </cell>
          <cell r="EX14">
            <v>7.89</v>
          </cell>
          <cell r="EY14">
            <v>6.98</v>
          </cell>
          <cell r="EZ14">
            <v>7.19</v>
          </cell>
          <cell r="FA14" t="str">
            <v>ì</v>
          </cell>
          <cell r="FB14">
            <v>8.27</v>
          </cell>
          <cell r="FC14">
            <v>7.91</v>
          </cell>
          <cell r="FD14">
            <v>8.09</v>
          </cell>
          <cell r="FE14">
            <v>0</v>
          </cell>
          <cell r="FF14">
            <v>8.17</v>
          </cell>
          <cell r="FG14" t="str">
            <v>-</v>
          </cell>
          <cell r="FH14" t="str">
            <v>-</v>
          </cell>
          <cell r="FI14">
            <v>0</v>
          </cell>
          <cell r="FJ14">
            <v>8.4499999999999993</v>
          </cell>
          <cell r="FK14" t="str">
            <v>-</v>
          </cell>
          <cell r="FL14" t="str">
            <v>-</v>
          </cell>
          <cell r="FM14">
            <v>0</v>
          </cell>
          <cell r="FN14">
            <v>7.26</v>
          </cell>
          <cell r="FO14">
            <v>7.6</v>
          </cell>
          <cell r="FP14">
            <v>7.23</v>
          </cell>
          <cell r="FQ14" t="str">
            <v>î</v>
          </cell>
          <cell r="FR14">
            <v>7.47</v>
          </cell>
          <cell r="FS14">
            <v>7.59</v>
          </cell>
          <cell r="FT14">
            <v>7.22</v>
          </cell>
          <cell r="FU14">
            <v>0</v>
          </cell>
          <cell r="FV14">
            <v>6.69</v>
          </cell>
          <cell r="FW14">
            <v>6.77</v>
          </cell>
          <cell r="FX14">
            <v>6.59</v>
          </cell>
          <cell r="FY14">
            <v>0</v>
          </cell>
        </row>
        <row r="15">
          <cell r="A15" t="str">
            <v>ANGERS SAINT LAUD</v>
          </cell>
          <cell r="B15">
            <v>7.96</v>
          </cell>
          <cell r="C15">
            <v>7.63</v>
          </cell>
          <cell r="D15">
            <v>7.86</v>
          </cell>
          <cell r="E15" t="str">
            <v>ì</v>
          </cell>
          <cell r="F15">
            <v>8.6300000000000008</v>
          </cell>
          <cell r="G15">
            <v>8.52</v>
          </cell>
          <cell r="H15">
            <v>8.6199999999999992</v>
          </cell>
          <cell r="I15">
            <v>0</v>
          </cell>
          <cell r="J15">
            <v>6.85</v>
          </cell>
          <cell r="K15">
            <v>6.09</v>
          </cell>
          <cell r="L15">
            <v>6.48</v>
          </cell>
          <cell r="M15" t="str">
            <v>ì</v>
          </cell>
          <cell r="N15">
            <v>6.44</v>
          </cell>
          <cell r="O15">
            <v>5.84</v>
          </cell>
          <cell r="P15">
            <v>6.33</v>
          </cell>
          <cell r="Q15" t="str">
            <v>ì</v>
          </cell>
          <cell r="R15">
            <v>7.97</v>
          </cell>
          <cell r="S15">
            <v>7.98</v>
          </cell>
          <cell r="T15">
            <v>7.96</v>
          </cell>
          <cell r="U15">
            <v>0</v>
          </cell>
          <cell r="V15">
            <v>8.2100000000000009</v>
          </cell>
          <cell r="W15">
            <v>8.06</v>
          </cell>
          <cell r="X15">
            <v>8.1</v>
          </cell>
          <cell r="Y15">
            <v>0</v>
          </cell>
          <cell r="Z15">
            <v>7.02</v>
          </cell>
          <cell r="AA15">
            <v>6.97</v>
          </cell>
          <cell r="AB15">
            <v>7.01</v>
          </cell>
          <cell r="AC15">
            <v>0</v>
          </cell>
          <cell r="AD15">
            <v>7.22</v>
          </cell>
          <cell r="AE15">
            <v>5.9</v>
          </cell>
          <cell r="AF15">
            <v>6.01</v>
          </cell>
          <cell r="AG15" t="str">
            <v>ì</v>
          </cell>
          <cell r="AH15">
            <v>6.27</v>
          </cell>
          <cell r="AI15">
            <v>5.28</v>
          </cell>
          <cell r="AJ15">
            <v>5.48</v>
          </cell>
          <cell r="AK15" t="str">
            <v>ì</v>
          </cell>
          <cell r="AL15">
            <v>6.78</v>
          </cell>
          <cell r="AM15">
            <v>5.62</v>
          </cell>
          <cell r="AN15">
            <v>5.69</v>
          </cell>
          <cell r="AO15" t="str">
            <v>ì</v>
          </cell>
          <cell r="AP15">
            <v>6.12</v>
          </cell>
          <cell r="AQ15">
            <v>5.56</v>
          </cell>
          <cell r="AR15">
            <v>5.57</v>
          </cell>
          <cell r="AS15">
            <v>0</v>
          </cell>
          <cell r="AT15">
            <v>7.36</v>
          </cell>
          <cell r="AU15">
            <v>7.35</v>
          </cell>
          <cell r="AV15">
            <v>7.6</v>
          </cell>
          <cell r="AW15">
            <v>0</v>
          </cell>
          <cell r="AX15">
            <v>7.7</v>
          </cell>
          <cell r="AY15">
            <v>7.3</v>
          </cell>
          <cell r="AZ15">
            <v>7.5</v>
          </cell>
          <cell r="BA15" t="str">
            <v>ì</v>
          </cell>
          <cell r="BB15">
            <v>8.24</v>
          </cell>
          <cell r="BC15">
            <v>8.19</v>
          </cell>
          <cell r="BD15">
            <v>8.24</v>
          </cell>
          <cell r="BE15">
            <v>0</v>
          </cell>
          <cell r="BF15">
            <v>8.27</v>
          </cell>
          <cell r="BG15">
            <v>8.1199999999999992</v>
          </cell>
          <cell r="BH15">
            <v>8.19</v>
          </cell>
          <cell r="BI15">
            <v>0</v>
          </cell>
          <cell r="BJ15">
            <v>6.85</v>
          </cell>
          <cell r="BK15" t="str">
            <v>-</v>
          </cell>
          <cell r="BL15">
            <v>7.1</v>
          </cell>
          <cell r="BM15">
            <v>0</v>
          </cell>
          <cell r="BN15">
            <v>6.76</v>
          </cell>
          <cell r="BO15" t="str">
            <v>-</v>
          </cell>
          <cell r="BP15">
            <v>6.92</v>
          </cell>
          <cell r="BQ15">
            <v>0</v>
          </cell>
          <cell r="BR15">
            <v>7.73</v>
          </cell>
          <cell r="BS15">
            <v>7.79</v>
          </cell>
          <cell r="BT15">
            <v>7.69</v>
          </cell>
          <cell r="BU15">
            <v>0</v>
          </cell>
          <cell r="BV15">
            <v>8.3000000000000007</v>
          </cell>
          <cell r="BW15">
            <v>8.1999999999999993</v>
          </cell>
          <cell r="BX15">
            <v>8.1999999999999993</v>
          </cell>
          <cell r="BY15">
            <v>0</v>
          </cell>
          <cell r="BZ15">
            <v>8.06</v>
          </cell>
          <cell r="CA15">
            <v>7.94</v>
          </cell>
          <cell r="CB15">
            <v>8.07</v>
          </cell>
          <cell r="CC15">
            <v>0</v>
          </cell>
          <cell r="CD15">
            <v>7.95</v>
          </cell>
          <cell r="CE15">
            <v>7.91</v>
          </cell>
          <cell r="CF15">
            <v>8.0299999999999994</v>
          </cell>
          <cell r="CG15">
            <v>0</v>
          </cell>
          <cell r="CH15">
            <v>7.52</v>
          </cell>
          <cell r="CI15">
            <v>7.64</v>
          </cell>
          <cell r="CJ15">
            <v>7.69</v>
          </cell>
          <cell r="CK15">
            <v>0</v>
          </cell>
          <cell r="CL15" t="str">
            <v>-</v>
          </cell>
          <cell r="CM15" t="str">
            <v>-</v>
          </cell>
          <cell r="CN15">
            <v>8.1999999999999993</v>
          </cell>
          <cell r="CO15">
            <v>0</v>
          </cell>
          <cell r="CP15" t="str">
            <v>-</v>
          </cell>
          <cell r="CQ15" t="str">
            <v>-</v>
          </cell>
          <cell r="CR15">
            <v>8.06</v>
          </cell>
          <cell r="CS15">
            <v>0</v>
          </cell>
          <cell r="CT15" t="str">
            <v>-</v>
          </cell>
          <cell r="CU15" t="str">
            <v>-</v>
          </cell>
          <cell r="CV15">
            <v>7.92</v>
          </cell>
          <cell r="CW15">
            <v>0</v>
          </cell>
          <cell r="CX15">
            <v>6.91</v>
          </cell>
          <cell r="CY15">
            <v>6.15</v>
          </cell>
          <cell r="CZ15">
            <v>6.66</v>
          </cell>
          <cell r="DA15" t="str">
            <v>ì</v>
          </cell>
          <cell r="DB15">
            <v>7.73</v>
          </cell>
          <cell r="DC15">
            <v>7.52</v>
          </cell>
          <cell r="DD15">
            <v>7.68</v>
          </cell>
          <cell r="DE15">
            <v>0</v>
          </cell>
          <cell r="DF15">
            <v>7.64</v>
          </cell>
          <cell r="DG15">
            <v>7.64</v>
          </cell>
          <cell r="DH15">
            <v>7.77</v>
          </cell>
          <cell r="DI15">
            <v>0</v>
          </cell>
          <cell r="DJ15">
            <v>7.17</v>
          </cell>
          <cell r="DK15">
            <v>7.32</v>
          </cell>
          <cell r="DL15">
            <v>7.35</v>
          </cell>
          <cell r="DM15">
            <v>0</v>
          </cell>
          <cell r="DN15">
            <v>7.9</v>
          </cell>
          <cell r="DO15">
            <v>7.7</v>
          </cell>
          <cell r="DP15">
            <v>7.9</v>
          </cell>
          <cell r="DQ15">
            <v>0</v>
          </cell>
          <cell r="DR15">
            <v>6.55</v>
          </cell>
          <cell r="DS15">
            <v>6.43</v>
          </cell>
          <cell r="DT15">
            <v>6.58</v>
          </cell>
          <cell r="DU15">
            <v>0</v>
          </cell>
          <cell r="DV15">
            <v>6.85</v>
          </cell>
          <cell r="DW15">
            <v>6.48</v>
          </cell>
          <cell r="DX15">
            <v>6.71</v>
          </cell>
          <cell r="DY15">
            <v>0</v>
          </cell>
          <cell r="DZ15">
            <v>7.17</v>
          </cell>
          <cell r="EA15">
            <v>6.51</v>
          </cell>
          <cell r="EB15">
            <v>6.81</v>
          </cell>
          <cell r="EC15" t="str">
            <v>ì</v>
          </cell>
          <cell r="ED15">
            <v>6.7</v>
          </cell>
          <cell r="EE15">
            <v>6.27</v>
          </cell>
          <cell r="EF15">
            <v>6.73</v>
          </cell>
          <cell r="EG15">
            <v>0</v>
          </cell>
          <cell r="EH15">
            <v>7.23</v>
          </cell>
          <cell r="EI15">
            <v>6.7</v>
          </cell>
          <cell r="EJ15">
            <v>7.04</v>
          </cell>
          <cell r="EK15" t="str">
            <v>ì</v>
          </cell>
          <cell r="EL15">
            <v>7.2</v>
          </cell>
          <cell r="EM15">
            <v>6.6</v>
          </cell>
          <cell r="EN15">
            <v>6.9</v>
          </cell>
          <cell r="EO15" t="str">
            <v>ì</v>
          </cell>
          <cell r="EP15">
            <v>7.52</v>
          </cell>
          <cell r="EQ15">
            <v>7.05</v>
          </cell>
          <cell r="ER15">
            <v>7.17</v>
          </cell>
          <cell r="ES15" t="str">
            <v>ì</v>
          </cell>
          <cell r="ET15" t="str">
            <v>-</v>
          </cell>
          <cell r="EU15">
            <v>6.88</v>
          </cell>
          <cell r="EV15">
            <v>6.86</v>
          </cell>
          <cell r="EW15">
            <v>0</v>
          </cell>
          <cell r="EX15">
            <v>7.57</v>
          </cell>
          <cell r="EY15" t="str">
            <v>-</v>
          </cell>
          <cell r="EZ15">
            <v>7.1</v>
          </cell>
          <cell r="FA15">
            <v>0</v>
          </cell>
          <cell r="FB15">
            <v>8.25</v>
          </cell>
          <cell r="FC15" t="str">
            <v>-</v>
          </cell>
          <cell r="FD15">
            <v>8.4</v>
          </cell>
          <cell r="FE15">
            <v>0</v>
          </cell>
          <cell r="FF15">
            <v>8.08</v>
          </cell>
          <cell r="FG15" t="str">
            <v>-</v>
          </cell>
          <cell r="FH15">
            <v>7.69</v>
          </cell>
          <cell r="FI15">
            <v>0</v>
          </cell>
          <cell r="FJ15">
            <v>8.35</v>
          </cell>
          <cell r="FK15" t="str">
            <v>-</v>
          </cell>
          <cell r="FL15">
            <v>8.2200000000000006</v>
          </cell>
          <cell r="FM15">
            <v>0</v>
          </cell>
          <cell r="FN15">
            <v>7.34</v>
          </cell>
          <cell r="FO15">
            <v>7.07</v>
          </cell>
          <cell r="FP15">
            <v>7.16</v>
          </cell>
          <cell r="FQ15">
            <v>0</v>
          </cell>
          <cell r="FR15">
            <v>7.52</v>
          </cell>
          <cell r="FS15">
            <v>7.05</v>
          </cell>
          <cell r="FT15">
            <v>7.17</v>
          </cell>
          <cell r="FU15" t="str">
            <v>ì</v>
          </cell>
          <cell r="FV15">
            <v>6.74</v>
          </cell>
          <cell r="FW15">
            <v>8.64</v>
          </cell>
          <cell r="FX15">
            <v>7.71</v>
          </cell>
          <cell r="FY15" t="str">
            <v>î</v>
          </cell>
        </row>
        <row r="16">
          <cell r="A16" t="str">
            <v>AVIGNON TGV</v>
          </cell>
          <cell r="B16">
            <v>7.74</v>
          </cell>
          <cell r="C16">
            <v>7.93</v>
          </cell>
          <cell r="D16">
            <v>7.88</v>
          </cell>
          <cell r="E16">
            <v>0</v>
          </cell>
          <cell r="F16">
            <v>8.58</v>
          </cell>
          <cell r="G16">
            <v>8.43</v>
          </cell>
          <cell r="H16">
            <v>8.32</v>
          </cell>
          <cell r="I16">
            <v>0</v>
          </cell>
          <cell r="J16">
            <v>6.03</v>
          </cell>
          <cell r="K16">
            <v>6.16</v>
          </cell>
          <cell r="L16">
            <v>5.92</v>
          </cell>
          <cell r="M16">
            <v>0</v>
          </cell>
          <cell r="N16">
            <v>5.93</v>
          </cell>
          <cell r="O16">
            <v>5.91</v>
          </cell>
          <cell r="P16">
            <v>5.68</v>
          </cell>
          <cell r="Q16">
            <v>0</v>
          </cell>
          <cell r="R16">
            <v>7.83</v>
          </cell>
          <cell r="S16">
            <v>7.61</v>
          </cell>
          <cell r="T16">
            <v>7.59</v>
          </cell>
          <cell r="U16">
            <v>0</v>
          </cell>
          <cell r="V16">
            <v>7.53</v>
          </cell>
          <cell r="W16">
            <v>8.11</v>
          </cell>
          <cell r="X16">
            <v>7.87</v>
          </cell>
          <cell r="Y16">
            <v>0</v>
          </cell>
          <cell r="Z16">
            <v>6.89</v>
          </cell>
          <cell r="AA16">
            <v>6.64</v>
          </cell>
          <cell r="AB16">
            <v>6.64</v>
          </cell>
          <cell r="AC16">
            <v>0</v>
          </cell>
          <cell r="AD16">
            <v>6.51</v>
          </cell>
          <cell r="AE16">
            <v>6.02</v>
          </cell>
          <cell r="AF16">
            <v>6</v>
          </cell>
          <cell r="AG16">
            <v>0</v>
          </cell>
          <cell r="AH16">
            <v>6.97</v>
          </cell>
          <cell r="AI16">
            <v>5.62</v>
          </cell>
          <cell r="AJ16">
            <v>5.79</v>
          </cell>
          <cell r="AK16" t="str">
            <v>ì</v>
          </cell>
          <cell r="AL16">
            <v>7.04</v>
          </cell>
          <cell r="AM16">
            <v>6.56</v>
          </cell>
          <cell r="AN16">
            <v>6.54</v>
          </cell>
          <cell r="AO16">
            <v>0</v>
          </cell>
          <cell r="AP16">
            <v>6.46</v>
          </cell>
          <cell r="AQ16">
            <v>5.84</v>
          </cell>
          <cell r="AR16">
            <v>5.9</v>
          </cell>
          <cell r="AS16">
            <v>0</v>
          </cell>
          <cell r="AT16">
            <v>7.21</v>
          </cell>
          <cell r="AU16">
            <v>7.7</v>
          </cell>
          <cell r="AV16">
            <v>7.37</v>
          </cell>
          <cell r="AW16">
            <v>0</v>
          </cell>
          <cell r="AX16">
            <v>7.4</v>
          </cell>
          <cell r="AY16">
            <v>7.2</v>
          </cell>
          <cell r="AZ16">
            <v>7.2</v>
          </cell>
          <cell r="BA16" t="str">
            <v>ì</v>
          </cell>
          <cell r="BB16">
            <v>7.37</v>
          </cell>
          <cell r="BC16">
            <v>8</v>
          </cell>
          <cell r="BD16">
            <v>7.92</v>
          </cell>
          <cell r="BE16" t="str">
            <v>î</v>
          </cell>
          <cell r="BF16">
            <v>7.88</v>
          </cell>
          <cell r="BG16">
            <v>7.84</v>
          </cell>
          <cell r="BH16">
            <v>7.77</v>
          </cell>
          <cell r="BI16">
            <v>0</v>
          </cell>
          <cell r="BJ16">
            <v>7.32</v>
          </cell>
          <cell r="BK16">
            <v>7.48</v>
          </cell>
          <cell r="BL16">
            <v>7.43</v>
          </cell>
          <cell r="BM16">
            <v>0</v>
          </cell>
          <cell r="BN16">
            <v>7.19</v>
          </cell>
          <cell r="BO16">
            <v>7.61</v>
          </cell>
          <cell r="BP16">
            <v>7.57</v>
          </cell>
          <cell r="BQ16">
            <v>0</v>
          </cell>
          <cell r="BR16">
            <v>6.71</v>
          </cell>
          <cell r="BS16">
            <v>6.83</v>
          </cell>
          <cell r="BT16">
            <v>6.63</v>
          </cell>
          <cell r="BU16">
            <v>0</v>
          </cell>
          <cell r="BV16">
            <v>7.6</v>
          </cell>
          <cell r="BW16">
            <v>7.9</v>
          </cell>
          <cell r="BX16">
            <v>7.8</v>
          </cell>
          <cell r="BY16" t="str">
            <v>î</v>
          </cell>
          <cell r="BZ16">
            <v>8.0399999999999991</v>
          </cell>
          <cell r="CA16">
            <v>8</v>
          </cell>
          <cell r="CB16">
            <v>7.81</v>
          </cell>
          <cell r="CC16">
            <v>0</v>
          </cell>
          <cell r="CD16">
            <v>7.95</v>
          </cell>
          <cell r="CE16">
            <v>7.92</v>
          </cell>
          <cell r="CF16">
            <v>7.8</v>
          </cell>
          <cell r="CG16">
            <v>0</v>
          </cell>
          <cell r="CH16">
            <v>7.93</v>
          </cell>
          <cell r="CI16">
            <v>7.91</v>
          </cell>
          <cell r="CJ16">
            <v>7.83</v>
          </cell>
          <cell r="CK16">
            <v>0</v>
          </cell>
          <cell r="CL16" t="str">
            <v>-</v>
          </cell>
          <cell r="CM16">
            <v>8.0399999999999991</v>
          </cell>
          <cell r="CN16">
            <v>7.89</v>
          </cell>
          <cell r="CO16">
            <v>0</v>
          </cell>
          <cell r="CP16" t="str">
            <v>-</v>
          </cell>
          <cell r="CQ16">
            <v>7.51</v>
          </cell>
          <cell r="CR16">
            <v>7.5</v>
          </cell>
          <cell r="CS16">
            <v>0</v>
          </cell>
          <cell r="CT16" t="str">
            <v>-</v>
          </cell>
          <cell r="CU16">
            <v>7.46</v>
          </cell>
          <cell r="CV16">
            <v>7.41</v>
          </cell>
          <cell r="CW16">
            <v>0</v>
          </cell>
          <cell r="CX16">
            <v>6.56</v>
          </cell>
          <cell r="CY16">
            <v>6.62</v>
          </cell>
          <cell r="CZ16">
            <v>6.45</v>
          </cell>
          <cell r="DA16">
            <v>0</v>
          </cell>
          <cell r="DB16">
            <v>7.77</v>
          </cell>
          <cell r="DC16">
            <v>7.86</v>
          </cell>
          <cell r="DD16">
            <v>7.72</v>
          </cell>
          <cell r="DE16">
            <v>0</v>
          </cell>
          <cell r="DF16">
            <v>7.65</v>
          </cell>
          <cell r="DG16">
            <v>7.54</v>
          </cell>
          <cell r="DH16">
            <v>7.34</v>
          </cell>
          <cell r="DI16">
            <v>0</v>
          </cell>
          <cell r="DJ16">
            <v>7.25</v>
          </cell>
          <cell r="DK16">
            <v>7.32</v>
          </cell>
          <cell r="DL16">
            <v>6.96</v>
          </cell>
          <cell r="DM16">
            <v>0</v>
          </cell>
          <cell r="DN16">
            <v>7.9</v>
          </cell>
          <cell r="DO16">
            <v>7.9</v>
          </cell>
          <cell r="DP16">
            <v>7.8</v>
          </cell>
          <cell r="DQ16">
            <v>0</v>
          </cell>
          <cell r="DR16">
            <v>7.35</v>
          </cell>
          <cell r="DS16">
            <v>7.4</v>
          </cell>
          <cell r="DT16">
            <v>6.94</v>
          </cell>
          <cell r="DU16">
            <v>0</v>
          </cell>
          <cell r="DV16">
            <v>6.97</v>
          </cell>
          <cell r="DW16">
            <v>7.23</v>
          </cell>
          <cell r="DX16">
            <v>6.98</v>
          </cell>
          <cell r="DY16">
            <v>0</v>
          </cell>
          <cell r="DZ16">
            <v>6.98</v>
          </cell>
          <cell r="EA16">
            <v>6.98</v>
          </cell>
          <cell r="EB16">
            <v>6.72</v>
          </cell>
          <cell r="EC16">
            <v>0</v>
          </cell>
          <cell r="ED16">
            <v>7.05</v>
          </cell>
          <cell r="EE16">
            <v>7.08</v>
          </cell>
          <cell r="EF16">
            <v>7.04</v>
          </cell>
          <cell r="EG16">
            <v>0</v>
          </cell>
          <cell r="EH16">
            <v>7.34</v>
          </cell>
          <cell r="EI16">
            <v>7.39</v>
          </cell>
          <cell r="EJ16">
            <v>7.25</v>
          </cell>
          <cell r="EK16">
            <v>0</v>
          </cell>
          <cell r="EL16">
            <v>7.2</v>
          </cell>
          <cell r="EM16">
            <v>7.2</v>
          </cell>
          <cell r="EN16">
            <v>7</v>
          </cell>
          <cell r="EO16">
            <v>0</v>
          </cell>
          <cell r="EP16">
            <v>7.68</v>
          </cell>
          <cell r="EQ16">
            <v>7.46</v>
          </cell>
          <cell r="ER16">
            <v>7.09</v>
          </cell>
          <cell r="ES16">
            <v>0</v>
          </cell>
          <cell r="ET16">
            <v>7.08</v>
          </cell>
          <cell r="EU16">
            <v>6.37</v>
          </cell>
          <cell r="EV16">
            <v>6.09</v>
          </cell>
          <cell r="EW16" t="str">
            <v>ì</v>
          </cell>
          <cell r="EX16">
            <v>7.32</v>
          </cell>
          <cell r="EY16">
            <v>7.3</v>
          </cell>
          <cell r="EZ16">
            <v>7.2</v>
          </cell>
          <cell r="FA16">
            <v>0</v>
          </cell>
          <cell r="FB16">
            <v>8.11</v>
          </cell>
          <cell r="FC16">
            <v>7.52</v>
          </cell>
          <cell r="FD16">
            <v>7.68</v>
          </cell>
          <cell r="FE16" t="str">
            <v>ì</v>
          </cell>
          <cell r="FF16" t="str">
            <v>-</v>
          </cell>
          <cell r="FG16">
            <v>8.02</v>
          </cell>
          <cell r="FH16">
            <v>7.81</v>
          </cell>
          <cell r="FI16">
            <v>0</v>
          </cell>
          <cell r="FJ16" t="str">
            <v>-</v>
          </cell>
          <cell r="FK16">
            <v>7.9</v>
          </cell>
          <cell r="FL16">
            <v>7.86</v>
          </cell>
          <cell r="FM16">
            <v>0</v>
          </cell>
          <cell r="FN16">
            <v>6.31</v>
          </cell>
          <cell r="FO16">
            <v>7.31</v>
          </cell>
          <cell r="FP16">
            <v>6.86</v>
          </cell>
          <cell r="FQ16" t="str">
            <v>î</v>
          </cell>
          <cell r="FR16">
            <v>7.68</v>
          </cell>
          <cell r="FS16">
            <v>7.46</v>
          </cell>
          <cell r="FT16">
            <v>7.09</v>
          </cell>
          <cell r="FU16">
            <v>0</v>
          </cell>
          <cell r="FV16">
            <v>7.37</v>
          </cell>
          <cell r="FW16">
            <v>6.96</v>
          </cell>
          <cell r="FX16">
            <v>6.84</v>
          </cell>
          <cell r="FY16" t="str">
            <v>ì</v>
          </cell>
        </row>
        <row r="17">
          <cell r="A17" t="str">
            <v>BORDEAUX ST JEAN</v>
          </cell>
          <cell r="B17">
            <v>7.76</v>
          </cell>
          <cell r="C17">
            <v>7.78</v>
          </cell>
          <cell r="D17">
            <v>7.71</v>
          </cell>
          <cell r="E17">
            <v>0</v>
          </cell>
          <cell r="F17">
            <v>8.25</v>
          </cell>
          <cell r="G17">
            <v>8.11</v>
          </cell>
          <cell r="H17">
            <v>8</v>
          </cell>
          <cell r="I17">
            <v>0</v>
          </cell>
          <cell r="J17">
            <v>7.09</v>
          </cell>
          <cell r="K17">
            <v>6.79</v>
          </cell>
          <cell r="L17">
            <v>6.83</v>
          </cell>
          <cell r="M17">
            <v>0</v>
          </cell>
          <cell r="N17">
            <v>6.28</v>
          </cell>
          <cell r="O17">
            <v>6.67</v>
          </cell>
          <cell r="P17">
            <v>6.61</v>
          </cell>
          <cell r="Q17" t="str">
            <v>î</v>
          </cell>
          <cell r="R17">
            <v>6.69</v>
          </cell>
          <cell r="S17">
            <v>7.01</v>
          </cell>
          <cell r="T17">
            <v>7.1</v>
          </cell>
          <cell r="U17">
            <v>0</v>
          </cell>
          <cell r="V17" t="str">
            <v>-</v>
          </cell>
          <cell r="W17">
            <v>7.83</v>
          </cell>
          <cell r="X17">
            <v>7.61</v>
          </cell>
          <cell r="Y17">
            <v>0</v>
          </cell>
          <cell r="Z17">
            <v>6.43</v>
          </cell>
          <cell r="AA17">
            <v>6.69</v>
          </cell>
          <cell r="AB17">
            <v>6.75</v>
          </cell>
          <cell r="AC17">
            <v>0</v>
          </cell>
          <cell r="AD17">
            <v>5.64</v>
          </cell>
          <cell r="AE17">
            <v>5.76</v>
          </cell>
          <cell r="AF17">
            <v>5.91</v>
          </cell>
          <cell r="AG17">
            <v>0</v>
          </cell>
          <cell r="AH17">
            <v>5.09</v>
          </cell>
          <cell r="AI17">
            <v>6</v>
          </cell>
          <cell r="AJ17">
            <v>5.68</v>
          </cell>
          <cell r="AK17" t="str">
            <v>î</v>
          </cell>
          <cell r="AL17">
            <v>6.13</v>
          </cell>
          <cell r="AM17">
            <v>6.41</v>
          </cell>
          <cell r="AN17">
            <v>6.3</v>
          </cell>
          <cell r="AO17">
            <v>0</v>
          </cell>
          <cell r="AP17">
            <v>5.53</v>
          </cell>
          <cell r="AQ17">
            <v>5.93</v>
          </cell>
          <cell r="AR17">
            <v>5.71</v>
          </cell>
          <cell r="AS17">
            <v>0</v>
          </cell>
          <cell r="AT17" t="str">
            <v>-</v>
          </cell>
          <cell r="AU17">
            <v>7.48</v>
          </cell>
          <cell r="AV17">
            <v>7.23</v>
          </cell>
          <cell r="AW17">
            <v>0</v>
          </cell>
          <cell r="AX17">
            <v>7.2</v>
          </cell>
          <cell r="AY17">
            <v>7.1</v>
          </cell>
          <cell r="AZ17">
            <v>7.2</v>
          </cell>
          <cell r="BA17">
            <v>0</v>
          </cell>
          <cell r="BB17">
            <v>7.54</v>
          </cell>
          <cell r="BC17">
            <v>7.86</v>
          </cell>
          <cell r="BD17">
            <v>7.61</v>
          </cell>
          <cell r="BE17" t="str">
            <v>î</v>
          </cell>
          <cell r="BF17">
            <v>8.0399999999999991</v>
          </cell>
          <cell r="BG17">
            <v>8.1199999999999992</v>
          </cell>
          <cell r="BH17">
            <v>7.94</v>
          </cell>
          <cell r="BI17">
            <v>0</v>
          </cell>
          <cell r="BJ17" t="str">
            <v>-</v>
          </cell>
          <cell r="BK17" t="str">
            <v>-</v>
          </cell>
          <cell r="BL17">
            <v>6.43</v>
          </cell>
          <cell r="BM17">
            <v>0</v>
          </cell>
          <cell r="BN17" t="str">
            <v>-</v>
          </cell>
          <cell r="BO17" t="str">
            <v>-</v>
          </cell>
          <cell r="BP17">
            <v>5.85</v>
          </cell>
          <cell r="BQ17">
            <v>0</v>
          </cell>
          <cell r="BR17">
            <v>7.33</v>
          </cell>
          <cell r="BS17">
            <v>8.01</v>
          </cell>
          <cell r="BT17">
            <v>7.6</v>
          </cell>
          <cell r="BU17" t="str">
            <v>î</v>
          </cell>
          <cell r="BV17">
            <v>7.8</v>
          </cell>
          <cell r="BW17">
            <v>8</v>
          </cell>
          <cell r="BX17">
            <v>7.8</v>
          </cell>
          <cell r="BY17">
            <v>0</v>
          </cell>
          <cell r="BZ17">
            <v>7.93</v>
          </cell>
          <cell r="CA17">
            <v>7.87</v>
          </cell>
          <cell r="CB17">
            <v>7.8</v>
          </cell>
          <cell r="CC17">
            <v>0</v>
          </cell>
          <cell r="CD17">
            <v>7.8</v>
          </cell>
          <cell r="CE17">
            <v>7.87</v>
          </cell>
          <cell r="CF17">
            <v>7.8</v>
          </cell>
          <cell r="CG17">
            <v>0</v>
          </cell>
          <cell r="CH17">
            <v>7.22</v>
          </cell>
          <cell r="CI17">
            <v>7.78</v>
          </cell>
          <cell r="CJ17">
            <v>7.56</v>
          </cell>
          <cell r="CK17" t="str">
            <v>î</v>
          </cell>
          <cell r="CL17">
            <v>8.14</v>
          </cell>
          <cell r="CM17">
            <v>7.72</v>
          </cell>
          <cell r="CN17">
            <v>7.3</v>
          </cell>
          <cell r="CO17">
            <v>0</v>
          </cell>
          <cell r="CP17">
            <v>7.51</v>
          </cell>
          <cell r="CQ17">
            <v>7.69</v>
          </cell>
          <cell r="CR17">
            <v>7.34</v>
          </cell>
          <cell r="CS17">
            <v>0</v>
          </cell>
          <cell r="CT17">
            <v>7.4</v>
          </cell>
          <cell r="CU17">
            <v>7.67</v>
          </cell>
          <cell r="CV17">
            <v>7.29</v>
          </cell>
          <cell r="CW17">
            <v>0</v>
          </cell>
          <cell r="CX17">
            <v>5.72</v>
          </cell>
          <cell r="CY17">
            <v>6.29</v>
          </cell>
          <cell r="CZ17">
            <v>6.41</v>
          </cell>
          <cell r="DA17" t="str">
            <v>î</v>
          </cell>
          <cell r="DB17">
            <v>7.87</v>
          </cell>
          <cell r="DC17">
            <v>7.64</v>
          </cell>
          <cell r="DD17">
            <v>7.6</v>
          </cell>
          <cell r="DE17">
            <v>0</v>
          </cell>
          <cell r="DF17">
            <v>7.15</v>
          </cell>
          <cell r="DG17">
            <v>7.53</v>
          </cell>
          <cell r="DH17">
            <v>7.49</v>
          </cell>
          <cell r="DI17" t="str">
            <v>î</v>
          </cell>
          <cell r="DJ17">
            <v>6.58</v>
          </cell>
          <cell r="DK17">
            <v>7.06</v>
          </cell>
          <cell r="DL17">
            <v>6.96</v>
          </cell>
          <cell r="DM17" t="str">
            <v>î</v>
          </cell>
          <cell r="DN17">
            <v>7.9</v>
          </cell>
          <cell r="DO17">
            <v>7.7</v>
          </cell>
          <cell r="DP17">
            <v>7.7</v>
          </cell>
          <cell r="DQ17" t="str">
            <v>ì</v>
          </cell>
          <cell r="DR17">
            <v>6.95</v>
          </cell>
          <cell r="DS17">
            <v>6.99</v>
          </cell>
          <cell r="DT17">
            <v>6.81</v>
          </cell>
          <cell r="DU17">
            <v>0</v>
          </cell>
          <cell r="DV17">
            <v>6.61</v>
          </cell>
          <cell r="DW17">
            <v>6.93</v>
          </cell>
          <cell r="DX17">
            <v>6.97</v>
          </cell>
          <cell r="DY17">
            <v>0</v>
          </cell>
          <cell r="DZ17">
            <v>6.94</v>
          </cell>
          <cell r="EA17">
            <v>6.92</v>
          </cell>
          <cell r="EB17">
            <v>6.87</v>
          </cell>
          <cell r="EC17">
            <v>0</v>
          </cell>
          <cell r="ED17">
            <v>6.75</v>
          </cell>
          <cell r="EE17">
            <v>6.83</v>
          </cell>
          <cell r="EF17">
            <v>6.9</v>
          </cell>
          <cell r="EG17">
            <v>0</v>
          </cell>
          <cell r="EH17">
            <v>7.36</v>
          </cell>
          <cell r="EI17">
            <v>7.11</v>
          </cell>
          <cell r="EJ17">
            <v>7.07</v>
          </cell>
          <cell r="EK17">
            <v>0</v>
          </cell>
          <cell r="EL17">
            <v>7.2</v>
          </cell>
          <cell r="EM17">
            <v>7</v>
          </cell>
          <cell r="EN17">
            <v>7</v>
          </cell>
          <cell r="EO17">
            <v>0</v>
          </cell>
          <cell r="EP17">
            <v>7.35</v>
          </cell>
          <cell r="EQ17">
            <v>7.76</v>
          </cell>
          <cell r="ER17">
            <v>7.48</v>
          </cell>
          <cell r="ES17" t="str">
            <v>î</v>
          </cell>
          <cell r="ET17">
            <v>7.44</v>
          </cell>
          <cell r="EU17">
            <v>7.64</v>
          </cell>
          <cell r="EV17">
            <v>7.33</v>
          </cell>
          <cell r="EW17">
            <v>0</v>
          </cell>
          <cell r="EX17">
            <v>7.74</v>
          </cell>
          <cell r="EY17">
            <v>7.59</v>
          </cell>
          <cell r="EZ17">
            <v>7.57</v>
          </cell>
          <cell r="FA17">
            <v>0</v>
          </cell>
          <cell r="FB17">
            <v>7.63</v>
          </cell>
          <cell r="FC17">
            <v>7.91</v>
          </cell>
          <cell r="FD17">
            <v>7.84</v>
          </cell>
          <cell r="FE17">
            <v>0</v>
          </cell>
          <cell r="FF17">
            <v>7.56</v>
          </cell>
          <cell r="FG17">
            <v>7.92</v>
          </cell>
          <cell r="FH17">
            <v>7.79</v>
          </cell>
          <cell r="FI17">
            <v>0</v>
          </cell>
          <cell r="FJ17">
            <v>7.84</v>
          </cell>
          <cell r="FK17">
            <v>7.94</v>
          </cell>
          <cell r="FL17">
            <v>7.81</v>
          </cell>
          <cell r="FM17">
            <v>0</v>
          </cell>
          <cell r="FN17">
            <v>6.04</v>
          </cell>
          <cell r="FO17">
            <v>7.09</v>
          </cell>
          <cell r="FP17">
            <v>6.88</v>
          </cell>
          <cell r="FQ17" t="str">
            <v>î</v>
          </cell>
          <cell r="FR17">
            <v>7.35</v>
          </cell>
          <cell r="FS17">
            <v>7.76</v>
          </cell>
          <cell r="FT17">
            <v>7.48</v>
          </cell>
          <cell r="FU17" t="str">
            <v>î</v>
          </cell>
          <cell r="FV17">
            <v>6.5</v>
          </cell>
          <cell r="FW17">
            <v>6.98</v>
          </cell>
          <cell r="FX17">
            <v>6.91</v>
          </cell>
          <cell r="FY17" t="str">
            <v>î</v>
          </cell>
        </row>
        <row r="18">
          <cell r="A18" t="str">
            <v>DIJON VILLE</v>
          </cell>
          <cell r="B18">
            <v>7.76</v>
          </cell>
          <cell r="C18">
            <v>7.76</v>
          </cell>
          <cell r="D18">
            <v>7.76</v>
          </cell>
          <cell r="E18">
            <v>0</v>
          </cell>
          <cell r="F18">
            <v>8.11</v>
          </cell>
          <cell r="G18">
            <v>8.1999999999999993</v>
          </cell>
          <cell r="H18">
            <v>8.19</v>
          </cell>
          <cell r="I18">
            <v>0</v>
          </cell>
          <cell r="J18">
            <v>7.65</v>
          </cell>
          <cell r="K18">
            <v>7.69</v>
          </cell>
          <cell r="L18">
            <v>7.67</v>
          </cell>
          <cell r="M18">
            <v>0</v>
          </cell>
          <cell r="N18">
            <v>7.7</v>
          </cell>
          <cell r="O18">
            <v>7.59</v>
          </cell>
          <cell r="P18">
            <v>7.62</v>
          </cell>
          <cell r="Q18">
            <v>0</v>
          </cell>
          <cell r="R18">
            <v>7.93</v>
          </cell>
          <cell r="S18">
            <v>8.18</v>
          </cell>
          <cell r="T18">
            <v>8.07</v>
          </cell>
          <cell r="U18" t="str">
            <v>î</v>
          </cell>
          <cell r="V18">
            <v>7.88</v>
          </cell>
          <cell r="W18">
            <v>7.96</v>
          </cell>
          <cell r="X18">
            <v>7.96</v>
          </cell>
          <cell r="Y18">
            <v>0</v>
          </cell>
          <cell r="Z18">
            <v>7.62</v>
          </cell>
          <cell r="AA18">
            <v>7.59</v>
          </cell>
          <cell r="AB18">
            <v>7.57</v>
          </cell>
          <cell r="AC18">
            <v>0</v>
          </cell>
          <cell r="AD18">
            <v>7.58</v>
          </cell>
          <cell r="AE18">
            <v>7.67</v>
          </cell>
          <cell r="AF18">
            <v>7.63</v>
          </cell>
          <cell r="AG18">
            <v>0</v>
          </cell>
          <cell r="AH18">
            <v>6.94</v>
          </cell>
          <cell r="AI18">
            <v>7.02</v>
          </cell>
          <cell r="AJ18">
            <v>6.93</v>
          </cell>
          <cell r="AK18">
            <v>0</v>
          </cell>
          <cell r="AL18">
            <v>7.78</v>
          </cell>
          <cell r="AM18">
            <v>7.74</v>
          </cell>
          <cell r="AN18">
            <v>7.7</v>
          </cell>
          <cell r="AO18">
            <v>0</v>
          </cell>
          <cell r="AP18">
            <v>7.12</v>
          </cell>
          <cell r="AQ18">
            <v>7.07</v>
          </cell>
          <cell r="AR18">
            <v>6.97</v>
          </cell>
          <cell r="AS18">
            <v>0</v>
          </cell>
          <cell r="AT18">
            <v>8.0399999999999991</v>
          </cell>
          <cell r="AU18">
            <v>7.99</v>
          </cell>
          <cell r="AV18">
            <v>7.79</v>
          </cell>
          <cell r="AW18">
            <v>0</v>
          </cell>
          <cell r="AX18">
            <v>7.9</v>
          </cell>
          <cell r="AY18">
            <v>7.9</v>
          </cell>
          <cell r="AZ18">
            <v>7.9</v>
          </cell>
          <cell r="BA18">
            <v>0</v>
          </cell>
          <cell r="BB18">
            <v>7.92</v>
          </cell>
          <cell r="BC18">
            <v>8.1199999999999992</v>
          </cell>
          <cell r="BD18">
            <v>8.01</v>
          </cell>
          <cell r="BE18">
            <v>0</v>
          </cell>
          <cell r="BF18">
            <v>7.9</v>
          </cell>
          <cell r="BG18">
            <v>8.2100000000000009</v>
          </cell>
          <cell r="BH18">
            <v>8.16</v>
          </cell>
          <cell r="BI18" t="str">
            <v>î</v>
          </cell>
          <cell r="BJ18" t="str">
            <v>-</v>
          </cell>
          <cell r="BK18" t="str">
            <v>-</v>
          </cell>
          <cell r="BL18" t="str">
            <v>-</v>
          </cell>
          <cell r="BM18">
            <v>0</v>
          </cell>
          <cell r="BN18" t="str">
            <v>-</v>
          </cell>
          <cell r="BO18" t="str">
            <v>-</v>
          </cell>
          <cell r="BP18" t="str">
            <v>-</v>
          </cell>
          <cell r="BQ18">
            <v>0</v>
          </cell>
          <cell r="BR18">
            <v>8.06</v>
          </cell>
          <cell r="BS18">
            <v>8</v>
          </cell>
          <cell r="BT18">
            <v>7.9</v>
          </cell>
          <cell r="BU18">
            <v>0</v>
          </cell>
          <cell r="BV18">
            <v>7.9</v>
          </cell>
          <cell r="BW18">
            <v>8.1999999999999993</v>
          </cell>
          <cell r="BX18">
            <v>8.1</v>
          </cell>
          <cell r="BY18" t="str">
            <v>î</v>
          </cell>
          <cell r="BZ18">
            <v>8.0299999999999994</v>
          </cell>
          <cell r="CA18">
            <v>7.99</v>
          </cell>
          <cell r="CB18">
            <v>7.96</v>
          </cell>
          <cell r="CC18">
            <v>0</v>
          </cell>
          <cell r="CD18">
            <v>7.99</v>
          </cell>
          <cell r="CE18">
            <v>7.94</v>
          </cell>
          <cell r="CF18">
            <v>7.96</v>
          </cell>
          <cell r="CG18">
            <v>0</v>
          </cell>
          <cell r="CH18">
            <v>7.73</v>
          </cell>
          <cell r="CI18">
            <v>7.76</v>
          </cell>
          <cell r="CJ18">
            <v>7.72</v>
          </cell>
          <cell r="CK18">
            <v>0</v>
          </cell>
          <cell r="CL18">
            <v>7.68</v>
          </cell>
          <cell r="CM18">
            <v>7.49</v>
          </cell>
          <cell r="CN18">
            <v>7.29</v>
          </cell>
          <cell r="CO18">
            <v>0</v>
          </cell>
          <cell r="CP18">
            <v>7.66</v>
          </cell>
          <cell r="CQ18">
            <v>7.41</v>
          </cell>
          <cell r="CR18">
            <v>7.49</v>
          </cell>
          <cell r="CS18">
            <v>0</v>
          </cell>
          <cell r="CT18">
            <v>7.72</v>
          </cell>
          <cell r="CU18">
            <v>7.62</v>
          </cell>
          <cell r="CV18">
            <v>7.59</v>
          </cell>
          <cell r="CW18">
            <v>0</v>
          </cell>
          <cell r="CX18">
            <v>7.75</v>
          </cell>
          <cell r="CY18">
            <v>7.5</v>
          </cell>
          <cell r="CZ18">
            <v>7.47</v>
          </cell>
          <cell r="DA18" t="str">
            <v>ì</v>
          </cell>
          <cell r="DB18">
            <v>7.87</v>
          </cell>
          <cell r="DC18">
            <v>7.93</v>
          </cell>
          <cell r="DD18">
            <v>7.91</v>
          </cell>
          <cell r="DE18">
            <v>0</v>
          </cell>
          <cell r="DF18">
            <v>7.81</v>
          </cell>
          <cell r="DG18">
            <v>7.92</v>
          </cell>
          <cell r="DH18">
            <v>7.85</v>
          </cell>
          <cell r="DI18">
            <v>0</v>
          </cell>
          <cell r="DJ18">
            <v>7.85</v>
          </cell>
          <cell r="DK18">
            <v>7.7</v>
          </cell>
          <cell r="DL18">
            <v>7.73</v>
          </cell>
          <cell r="DM18">
            <v>0</v>
          </cell>
          <cell r="DN18">
            <v>7.9</v>
          </cell>
          <cell r="DO18">
            <v>7.9</v>
          </cell>
          <cell r="DP18">
            <v>7.9</v>
          </cell>
          <cell r="DQ18">
            <v>0</v>
          </cell>
          <cell r="DR18">
            <v>7.98</v>
          </cell>
          <cell r="DS18">
            <v>8.2799999999999994</v>
          </cell>
          <cell r="DT18">
            <v>8.1</v>
          </cell>
          <cell r="DU18" t="str">
            <v>î</v>
          </cell>
          <cell r="DV18">
            <v>7.8</v>
          </cell>
          <cell r="DW18">
            <v>8</v>
          </cell>
          <cell r="DX18">
            <v>7.96</v>
          </cell>
          <cell r="DY18">
            <v>0</v>
          </cell>
          <cell r="DZ18">
            <v>8.0299999999999994</v>
          </cell>
          <cell r="EA18">
            <v>8.01</v>
          </cell>
          <cell r="EB18">
            <v>7.91</v>
          </cell>
          <cell r="EC18">
            <v>0</v>
          </cell>
          <cell r="ED18">
            <v>8.09</v>
          </cell>
          <cell r="EE18">
            <v>8.2899999999999991</v>
          </cell>
          <cell r="EF18">
            <v>8.23</v>
          </cell>
          <cell r="EG18">
            <v>0</v>
          </cell>
          <cell r="EH18">
            <v>7.57</v>
          </cell>
          <cell r="EI18">
            <v>7.4</v>
          </cell>
          <cell r="EJ18">
            <v>7.5</v>
          </cell>
          <cell r="EK18">
            <v>0</v>
          </cell>
          <cell r="EL18">
            <v>7.8</v>
          </cell>
          <cell r="EM18">
            <v>7.7</v>
          </cell>
          <cell r="EN18">
            <v>7.7</v>
          </cell>
          <cell r="EO18">
            <v>0</v>
          </cell>
          <cell r="EP18">
            <v>7.84</v>
          </cell>
          <cell r="EQ18">
            <v>7.85</v>
          </cell>
          <cell r="ER18">
            <v>7.83</v>
          </cell>
          <cell r="ES18">
            <v>0</v>
          </cell>
          <cell r="ET18">
            <v>7.74</v>
          </cell>
          <cell r="EU18">
            <v>7.82</v>
          </cell>
          <cell r="EV18">
            <v>7.82</v>
          </cell>
          <cell r="EW18">
            <v>0</v>
          </cell>
          <cell r="EX18">
            <v>7.76</v>
          </cell>
          <cell r="EY18">
            <v>7.74</v>
          </cell>
          <cell r="EZ18">
            <v>7.78</v>
          </cell>
          <cell r="FA18">
            <v>0</v>
          </cell>
          <cell r="FB18">
            <v>8.02</v>
          </cell>
          <cell r="FC18">
            <v>8.02</v>
          </cell>
          <cell r="FD18">
            <v>8.08</v>
          </cell>
          <cell r="FE18">
            <v>0</v>
          </cell>
          <cell r="FF18">
            <v>7.83</v>
          </cell>
          <cell r="FG18">
            <v>7.91</v>
          </cell>
          <cell r="FH18">
            <v>7.96</v>
          </cell>
          <cell r="FI18">
            <v>0</v>
          </cell>
          <cell r="FJ18">
            <v>7.83</v>
          </cell>
          <cell r="FK18">
            <v>7.87</v>
          </cell>
          <cell r="FL18">
            <v>7.92</v>
          </cell>
          <cell r="FM18">
            <v>0</v>
          </cell>
          <cell r="FN18">
            <v>7.72</v>
          </cell>
          <cell r="FO18">
            <v>7.95</v>
          </cell>
          <cell r="FP18">
            <v>7.86</v>
          </cell>
          <cell r="FQ18" t="str">
            <v>î</v>
          </cell>
          <cell r="FR18">
            <v>7.84</v>
          </cell>
          <cell r="FS18">
            <v>7.8</v>
          </cell>
          <cell r="FT18">
            <v>7.83</v>
          </cell>
          <cell r="FU18">
            <v>0</v>
          </cell>
          <cell r="FV18">
            <v>7.68</v>
          </cell>
          <cell r="FW18">
            <v>7.57</v>
          </cell>
          <cell r="FX18">
            <v>7.57</v>
          </cell>
          <cell r="FY18">
            <v>0</v>
          </cell>
        </row>
        <row r="19">
          <cell r="A19" t="str">
            <v>GRENOBLE</v>
          </cell>
          <cell r="B19">
            <v>6.44</v>
          </cell>
          <cell r="C19">
            <v>6.99</v>
          </cell>
          <cell r="D19">
            <v>7.11</v>
          </cell>
          <cell r="E19" t="str">
            <v>î</v>
          </cell>
          <cell r="F19">
            <v>7.84</v>
          </cell>
          <cell r="G19">
            <v>8.14</v>
          </cell>
          <cell r="H19">
            <v>8.1999999999999993</v>
          </cell>
          <cell r="I19">
            <v>0</v>
          </cell>
          <cell r="J19">
            <v>6.57</v>
          </cell>
          <cell r="K19">
            <v>6.38</v>
          </cell>
          <cell r="L19">
            <v>6.67</v>
          </cell>
          <cell r="M19">
            <v>0</v>
          </cell>
          <cell r="N19">
            <v>6.51</v>
          </cell>
          <cell r="O19">
            <v>6.26</v>
          </cell>
          <cell r="P19">
            <v>6.08</v>
          </cell>
          <cell r="Q19">
            <v>0</v>
          </cell>
          <cell r="R19">
            <v>7.4</v>
          </cell>
          <cell r="S19">
            <v>7.57</v>
          </cell>
          <cell r="T19">
            <v>7.36</v>
          </cell>
          <cell r="U19">
            <v>0</v>
          </cell>
          <cell r="V19">
            <v>7.18</v>
          </cell>
          <cell r="W19">
            <v>7.53</v>
          </cell>
          <cell r="X19">
            <v>7.52</v>
          </cell>
          <cell r="Y19">
            <v>0</v>
          </cell>
          <cell r="Z19">
            <v>6.79</v>
          </cell>
          <cell r="AA19">
            <v>6.9</v>
          </cell>
          <cell r="AB19">
            <v>6.61</v>
          </cell>
          <cell r="AC19">
            <v>0</v>
          </cell>
          <cell r="AD19">
            <v>6.6</v>
          </cell>
          <cell r="AE19">
            <v>6.86</v>
          </cell>
          <cell r="AF19">
            <v>6.75</v>
          </cell>
          <cell r="AG19">
            <v>0</v>
          </cell>
          <cell r="AH19">
            <v>6.02</v>
          </cell>
          <cell r="AI19">
            <v>5.67</v>
          </cell>
          <cell r="AJ19">
            <v>5.74</v>
          </cell>
          <cell r="AK19">
            <v>0</v>
          </cell>
          <cell r="AL19">
            <v>6.75</v>
          </cell>
          <cell r="AM19">
            <v>7.41</v>
          </cell>
          <cell r="AN19">
            <v>6.91</v>
          </cell>
          <cell r="AO19" t="str">
            <v>î</v>
          </cell>
          <cell r="AP19">
            <v>6.04</v>
          </cell>
          <cell r="AQ19">
            <v>5.66</v>
          </cell>
          <cell r="AR19">
            <v>5.74</v>
          </cell>
          <cell r="AS19">
            <v>0</v>
          </cell>
          <cell r="AT19">
            <v>7.02</v>
          </cell>
          <cell r="AU19">
            <v>7.47</v>
          </cell>
          <cell r="AV19">
            <v>7.51</v>
          </cell>
          <cell r="AW19">
            <v>0</v>
          </cell>
          <cell r="AX19">
            <v>7.2</v>
          </cell>
          <cell r="AY19">
            <v>7.2</v>
          </cell>
          <cell r="AZ19">
            <v>7.3</v>
          </cell>
          <cell r="BA19">
            <v>0</v>
          </cell>
          <cell r="BB19">
            <v>7.32</v>
          </cell>
          <cell r="BC19">
            <v>7.75</v>
          </cell>
          <cell r="BD19">
            <v>7.93</v>
          </cell>
          <cell r="BE19" t="str">
            <v>î</v>
          </cell>
          <cell r="BF19">
            <v>7.18</v>
          </cell>
          <cell r="BG19">
            <v>7.6</v>
          </cell>
          <cell r="BH19">
            <v>7.77</v>
          </cell>
          <cell r="BI19" t="str">
            <v>î</v>
          </cell>
          <cell r="BJ19" t="str">
            <v>-</v>
          </cell>
          <cell r="BK19" t="str">
            <v>-</v>
          </cell>
          <cell r="BL19">
            <v>6.57</v>
          </cell>
          <cell r="BM19">
            <v>0</v>
          </cell>
          <cell r="BN19" t="str">
            <v>-</v>
          </cell>
          <cell r="BO19" t="str">
            <v>-</v>
          </cell>
          <cell r="BP19">
            <v>6.78</v>
          </cell>
          <cell r="BQ19">
            <v>0</v>
          </cell>
          <cell r="BR19">
            <v>7.22</v>
          </cell>
          <cell r="BS19">
            <v>7.76</v>
          </cell>
          <cell r="BT19">
            <v>7.7</v>
          </cell>
          <cell r="BU19" t="str">
            <v>î</v>
          </cell>
          <cell r="BV19">
            <v>7.2</v>
          </cell>
          <cell r="BW19">
            <v>7.7</v>
          </cell>
          <cell r="BX19">
            <v>7.9</v>
          </cell>
          <cell r="BY19" t="str">
            <v>î</v>
          </cell>
          <cell r="BZ19">
            <v>6.75</v>
          </cell>
          <cell r="CA19">
            <v>7.28</v>
          </cell>
          <cell r="CB19">
            <v>7.3</v>
          </cell>
          <cell r="CC19" t="str">
            <v>î</v>
          </cell>
          <cell r="CD19">
            <v>6.85</v>
          </cell>
          <cell r="CE19">
            <v>7.3</v>
          </cell>
          <cell r="CF19">
            <v>7.39</v>
          </cell>
          <cell r="CG19" t="str">
            <v>î</v>
          </cell>
          <cell r="CH19">
            <v>6.69</v>
          </cell>
          <cell r="CI19">
            <v>7.11</v>
          </cell>
          <cell r="CJ19">
            <v>6.77</v>
          </cell>
          <cell r="CK19" t="str">
            <v>î</v>
          </cell>
          <cell r="CL19" t="str">
            <v>-</v>
          </cell>
          <cell r="CM19" t="str">
            <v>-</v>
          </cell>
          <cell r="CN19">
            <v>6.44</v>
          </cell>
          <cell r="CO19">
            <v>0</v>
          </cell>
          <cell r="CP19" t="str">
            <v>-</v>
          </cell>
          <cell r="CQ19" t="str">
            <v>-</v>
          </cell>
          <cell r="CR19">
            <v>6.31</v>
          </cell>
          <cell r="CS19">
            <v>0</v>
          </cell>
          <cell r="CT19" t="str">
            <v>-</v>
          </cell>
          <cell r="CU19" t="str">
            <v>-</v>
          </cell>
          <cell r="CV19">
            <v>6.37</v>
          </cell>
          <cell r="CW19">
            <v>0</v>
          </cell>
          <cell r="CX19">
            <v>6.39</v>
          </cell>
          <cell r="CY19">
            <v>5.92</v>
          </cell>
          <cell r="CZ19">
            <v>5.86</v>
          </cell>
          <cell r="DA19" t="str">
            <v>ì</v>
          </cell>
          <cell r="DB19">
            <v>6.97</v>
          </cell>
          <cell r="DC19">
            <v>7.02</v>
          </cell>
          <cell r="DD19">
            <v>7.1</v>
          </cell>
          <cell r="DE19">
            <v>0</v>
          </cell>
          <cell r="DF19">
            <v>6.4</v>
          </cell>
          <cell r="DG19">
            <v>6.7</v>
          </cell>
          <cell r="DH19">
            <v>7.09</v>
          </cell>
          <cell r="DI19" t="str">
            <v>î</v>
          </cell>
          <cell r="DJ19">
            <v>6.41</v>
          </cell>
          <cell r="DK19">
            <v>6.82</v>
          </cell>
          <cell r="DL19">
            <v>7.08</v>
          </cell>
          <cell r="DM19" t="str">
            <v>î</v>
          </cell>
          <cell r="DN19">
            <v>6.8</v>
          </cell>
          <cell r="DO19">
            <v>7.1</v>
          </cell>
          <cell r="DP19">
            <v>7.2</v>
          </cell>
          <cell r="DQ19" t="str">
            <v>î</v>
          </cell>
          <cell r="DR19">
            <v>5.63</v>
          </cell>
          <cell r="DS19">
            <v>6.22</v>
          </cell>
          <cell r="DT19">
            <v>6.71</v>
          </cell>
          <cell r="DU19" t="str">
            <v>î</v>
          </cell>
          <cell r="DV19">
            <v>5.73</v>
          </cell>
          <cell r="DW19">
            <v>6.22</v>
          </cell>
          <cell r="DX19">
            <v>6.5</v>
          </cell>
          <cell r="DY19">
            <v>0</v>
          </cell>
          <cell r="DZ19">
            <v>5.95</v>
          </cell>
          <cell r="EA19">
            <v>6.34</v>
          </cell>
          <cell r="EB19">
            <v>6.56</v>
          </cell>
          <cell r="EC19" t="str">
            <v>î</v>
          </cell>
          <cell r="ED19">
            <v>5.66</v>
          </cell>
          <cell r="EE19">
            <v>6.28</v>
          </cell>
          <cell r="EF19">
            <v>6.25</v>
          </cell>
          <cell r="EG19" t="str">
            <v>î</v>
          </cell>
          <cell r="EH19">
            <v>6.35</v>
          </cell>
          <cell r="EI19">
            <v>6.38</v>
          </cell>
          <cell r="EJ19">
            <v>6.59</v>
          </cell>
          <cell r="EK19">
            <v>0</v>
          </cell>
          <cell r="EL19">
            <v>6.2</v>
          </cell>
          <cell r="EM19">
            <v>6.4</v>
          </cell>
          <cell r="EN19">
            <v>6.6</v>
          </cell>
          <cell r="EO19">
            <v>0</v>
          </cell>
          <cell r="EP19">
            <v>7.12</v>
          </cell>
          <cell r="EQ19">
            <v>6.52</v>
          </cell>
          <cell r="ER19">
            <v>6.98</v>
          </cell>
          <cell r="ES19" t="str">
            <v>ì</v>
          </cell>
          <cell r="ET19">
            <v>6.97</v>
          </cell>
          <cell r="EU19">
            <v>6.4</v>
          </cell>
          <cell r="EV19">
            <v>6.83</v>
          </cell>
          <cell r="EW19" t="str">
            <v>ì</v>
          </cell>
          <cell r="EX19">
            <v>7.25</v>
          </cell>
          <cell r="EY19">
            <v>6.92</v>
          </cell>
          <cell r="EZ19">
            <v>7.11</v>
          </cell>
          <cell r="FA19">
            <v>0</v>
          </cell>
          <cell r="FB19">
            <v>7.69</v>
          </cell>
          <cell r="FC19">
            <v>7.44</v>
          </cell>
          <cell r="FD19">
            <v>7.52</v>
          </cell>
          <cell r="FE19">
            <v>0</v>
          </cell>
          <cell r="FF19">
            <v>7.47</v>
          </cell>
          <cell r="FG19">
            <v>7.35</v>
          </cell>
          <cell r="FH19">
            <v>7.52</v>
          </cell>
          <cell r="FI19">
            <v>0</v>
          </cell>
          <cell r="FJ19">
            <v>7.63</v>
          </cell>
          <cell r="FK19">
            <v>7.44</v>
          </cell>
          <cell r="FL19">
            <v>7.63</v>
          </cell>
          <cell r="FM19">
            <v>0</v>
          </cell>
          <cell r="FN19">
            <v>7.22</v>
          </cell>
          <cell r="FO19">
            <v>7.59</v>
          </cell>
          <cell r="FP19">
            <v>7.43</v>
          </cell>
          <cell r="FQ19" t="str">
            <v>î</v>
          </cell>
          <cell r="FR19">
            <v>7.12</v>
          </cell>
          <cell r="FS19">
            <v>6.52</v>
          </cell>
          <cell r="FT19">
            <v>6.98</v>
          </cell>
          <cell r="FU19" t="str">
            <v>ì</v>
          </cell>
          <cell r="FV19">
            <v>5.64</v>
          </cell>
          <cell r="FW19">
            <v>5.78</v>
          </cell>
          <cell r="FX19">
            <v>6.26</v>
          </cell>
          <cell r="FY19">
            <v>0</v>
          </cell>
        </row>
        <row r="20">
          <cell r="A20" t="str">
            <v>LE MANS</v>
          </cell>
          <cell r="B20">
            <v>7.69</v>
          </cell>
          <cell r="C20">
            <v>7.61</v>
          </cell>
          <cell r="D20">
            <v>7.66</v>
          </cell>
          <cell r="E20">
            <v>0</v>
          </cell>
          <cell r="F20">
            <v>8.1199999999999992</v>
          </cell>
          <cell r="G20">
            <v>8.4</v>
          </cell>
          <cell r="H20">
            <v>8.52</v>
          </cell>
          <cell r="I20">
            <v>0</v>
          </cell>
          <cell r="J20">
            <v>7.02</v>
          </cell>
          <cell r="K20">
            <v>6.7</v>
          </cell>
          <cell r="L20">
            <v>6.86</v>
          </cell>
          <cell r="M20" t="str">
            <v>ì</v>
          </cell>
          <cell r="N20">
            <v>6.83</v>
          </cell>
          <cell r="O20">
            <v>6.56</v>
          </cell>
          <cell r="P20">
            <v>6.79</v>
          </cell>
          <cell r="Q20">
            <v>0</v>
          </cell>
          <cell r="R20">
            <v>7.78</v>
          </cell>
          <cell r="S20">
            <v>7.89</v>
          </cell>
          <cell r="T20">
            <v>8</v>
          </cell>
          <cell r="U20">
            <v>0</v>
          </cell>
          <cell r="V20">
            <v>7.94</v>
          </cell>
          <cell r="W20">
            <v>7.93</v>
          </cell>
          <cell r="X20">
            <v>8.1999999999999993</v>
          </cell>
          <cell r="Y20">
            <v>0</v>
          </cell>
          <cell r="Z20">
            <v>7.12</v>
          </cell>
          <cell r="AA20">
            <v>6.78</v>
          </cell>
          <cell r="AB20">
            <v>6.82</v>
          </cell>
          <cell r="AC20">
            <v>0</v>
          </cell>
          <cell r="AD20">
            <v>7.07</v>
          </cell>
          <cell r="AE20">
            <v>6.29</v>
          </cell>
          <cell r="AF20">
            <v>6.35</v>
          </cell>
          <cell r="AG20" t="str">
            <v>ì</v>
          </cell>
          <cell r="AH20">
            <v>6.39</v>
          </cell>
          <cell r="AI20">
            <v>6.3</v>
          </cell>
          <cell r="AJ20">
            <v>6.3</v>
          </cell>
          <cell r="AK20">
            <v>0</v>
          </cell>
          <cell r="AL20">
            <v>7.01</v>
          </cell>
          <cell r="AM20">
            <v>6.76</v>
          </cell>
          <cell r="AN20">
            <v>6.7</v>
          </cell>
          <cell r="AO20">
            <v>0</v>
          </cell>
          <cell r="AP20">
            <v>6.4</v>
          </cell>
          <cell r="AQ20">
            <v>6.3</v>
          </cell>
          <cell r="AR20">
            <v>6.33</v>
          </cell>
          <cell r="AS20">
            <v>0</v>
          </cell>
          <cell r="AT20">
            <v>7.69</v>
          </cell>
          <cell r="AU20">
            <v>7.25</v>
          </cell>
          <cell r="AV20">
            <v>7.48</v>
          </cell>
          <cell r="AW20">
            <v>0</v>
          </cell>
          <cell r="AX20">
            <v>7.5</v>
          </cell>
          <cell r="AY20">
            <v>7.4</v>
          </cell>
          <cell r="AZ20">
            <v>7.6</v>
          </cell>
          <cell r="BA20">
            <v>0</v>
          </cell>
          <cell r="BB20">
            <v>7.82</v>
          </cell>
          <cell r="BC20">
            <v>8.16</v>
          </cell>
          <cell r="BD20">
            <v>8.24</v>
          </cell>
          <cell r="BE20" t="str">
            <v>î</v>
          </cell>
          <cell r="BF20">
            <v>8.0399999999999991</v>
          </cell>
          <cell r="BG20">
            <v>8.08</v>
          </cell>
          <cell r="BH20">
            <v>8.1199999999999992</v>
          </cell>
          <cell r="BI20">
            <v>0</v>
          </cell>
          <cell r="BJ20">
            <v>7.28</v>
          </cell>
          <cell r="BK20">
            <v>7.63</v>
          </cell>
          <cell r="BL20">
            <v>7.6</v>
          </cell>
          <cell r="BM20">
            <v>0</v>
          </cell>
          <cell r="BN20">
            <v>7.01</v>
          </cell>
          <cell r="BO20">
            <v>7.54</v>
          </cell>
          <cell r="BP20">
            <v>7.68</v>
          </cell>
          <cell r="BQ20">
            <v>0</v>
          </cell>
          <cell r="BR20">
            <v>7.8</v>
          </cell>
          <cell r="BS20">
            <v>7.84</v>
          </cell>
          <cell r="BT20">
            <v>7.9</v>
          </cell>
          <cell r="BU20">
            <v>0</v>
          </cell>
          <cell r="BV20">
            <v>7.9</v>
          </cell>
          <cell r="BW20">
            <v>8.1</v>
          </cell>
          <cell r="BX20">
            <v>8.1999999999999993</v>
          </cell>
          <cell r="BY20">
            <v>0</v>
          </cell>
          <cell r="BZ20">
            <v>7.84</v>
          </cell>
          <cell r="CA20">
            <v>8.01</v>
          </cell>
          <cell r="CB20">
            <v>8.08</v>
          </cell>
          <cell r="CC20">
            <v>0</v>
          </cell>
          <cell r="CD20">
            <v>7.86</v>
          </cell>
          <cell r="CE20">
            <v>8.0399999999999991</v>
          </cell>
          <cell r="CF20">
            <v>8.1</v>
          </cell>
          <cell r="CG20">
            <v>0</v>
          </cell>
          <cell r="CH20">
            <v>7.57</v>
          </cell>
          <cell r="CI20">
            <v>7.64</v>
          </cell>
          <cell r="CJ20">
            <v>7.83</v>
          </cell>
          <cell r="CK20">
            <v>0</v>
          </cell>
          <cell r="CL20">
            <v>7.75</v>
          </cell>
          <cell r="CM20">
            <v>8.25</v>
          </cell>
          <cell r="CN20">
            <v>8.34</v>
          </cell>
          <cell r="CO20">
            <v>0</v>
          </cell>
          <cell r="CP20">
            <v>7.93</v>
          </cell>
          <cell r="CQ20">
            <v>8.18</v>
          </cell>
          <cell r="CR20">
            <v>8.2200000000000006</v>
          </cell>
          <cell r="CS20">
            <v>0</v>
          </cell>
          <cell r="CT20">
            <v>7.81</v>
          </cell>
          <cell r="CU20">
            <v>8.18</v>
          </cell>
          <cell r="CV20">
            <v>8.24</v>
          </cell>
          <cell r="CW20">
            <v>0</v>
          </cell>
          <cell r="CX20">
            <v>7.33</v>
          </cell>
          <cell r="CY20">
            <v>7.16</v>
          </cell>
          <cell r="CZ20">
            <v>7.28</v>
          </cell>
          <cell r="DA20">
            <v>0</v>
          </cell>
          <cell r="DB20">
            <v>7.55</v>
          </cell>
          <cell r="DC20">
            <v>7.8</v>
          </cell>
          <cell r="DD20">
            <v>7.9</v>
          </cell>
          <cell r="DE20">
            <v>0</v>
          </cell>
          <cell r="DF20">
            <v>7.34</v>
          </cell>
          <cell r="DG20">
            <v>7.35</v>
          </cell>
          <cell r="DH20">
            <v>7.51</v>
          </cell>
          <cell r="DI20">
            <v>0</v>
          </cell>
          <cell r="DJ20">
            <v>7.25</v>
          </cell>
          <cell r="DK20">
            <v>6.9</v>
          </cell>
          <cell r="DL20">
            <v>7.12</v>
          </cell>
          <cell r="DM20">
            <v>0</v>
          </cell>
          <cell r="DN20">
            <v>7.7</v>
          </cell>
          <cell r="DO20">
            <v>7.9</v>
          </cell>
          <cell r="DP20">
            <v>8</v>
          </cell>
          <cell r="DQ20">
            <v>0</v>
          </cell>
          <cell r="DR20">
            <v>7.04</v>
          </cell>
          <cell r="DS20">
            <v>6.69</v>
          </cell>
          <cell r="DT20">
            <v>6.85</v>
          </cell>
          <cell r="DU20">
            <v>0</v>
          </cell>
          <cell r="DV20">
            <v>6.8</v>
          </cell>
          <cell r="DW20">
            <v>6.74</v>
          </cell>
          <cell r="DX20">
            <v>6.69</v>
          </cell>
          <cell r="DY20">
            <v>0</v>
          </cell>
          <cell r="DZ20">
            <v>7.04</v>
          </cell>
          <cell r="EA20">
            <v>6.94</v>
          </cell>
          <cell r="EB20">
            <v>7.05</v>
          </cell>
          <cell r="EC20">
            <v>0</v>
          </cell>
          <cell r="ED20">
            <v>6.66</v>
          </cell>
          <cell r="EE20">
            <v>6.87</v>
          </cell>
          <cell r="EF20">
            <v>6.97</v>
          </cell>
          <cell r="EG20">
            <v>0</v>
          </cell>
          <cell r="EH20">
            <v>7.02</v>
          </cell>
          <cell r="EI20">
            <v>7.03</v>
          </cell>
          <cell r="EJ20">
            <v>7.14</v>
          </cell>
          <cell r="EK20">
            <v>0</v>
          </cell>
          <cell r="EL20">
            <v>7</v>
          </cell>
          <cell r="EM20">
            <v>7</v>
          </cell>
          <cell r="EN20">
            <v>7.1</v>
          </cell>
          <cell r="EO20">
            <v>0</v>
          </cell>
          <cell r="EP20">
            <v>7.44</v>
          </cell>
          <cell r="EQ20">
            <v>7.48</v>
          </cell>
          <cell r="ER20">
            <v>7.61</v>
          </cell>
          <cell r="ES20">
            <v>0</v>
          </cell>
          <cell r="ET20">
            <v>7.02</v>
          </cell>
          <cell r="EU20">
            <v>6.89</v>
          </cell>
          <cell r="EV20">
            <v>7.1</v>
          </cell>
          <cell r="EW20">
            <v>0</v>
          </cell>
          <cell r="EX20">
            <v>7.32</v>
          </cell>
          <cell r="EY20">
            <v>7.17</v>
          </cell>
          <cell r="EZ20">
            <v>7.36</v>
          </cell>
          <cell r="FA20">
            <v>0</v>
          </cell>
          <cell r="FB20">
            <v>8.07</v>
          </cell>
          <cell r="FC20">
            <v>7.6</v>
          </cell>
          <cell r="FD20">
            <v>7.96</v>
          </cell>
          <cell r="FE20">
            <v>0</v>
          </cell>
          <cell r="FF20">
            <v>7.39</v>
          </cell>
          <cell r="FG20">
            <v>7.83</v>
          </cell>
          <cell r="FH20">
            <v>7.89</v>
          </cell>
          <cell r="FI20" t="str">
            <v>î</v>
          </cell>
          <cell r="FJ20">
            <v>7.93</v>
          </cell>
          <cell r="FK20">
            <v>7.88</v>
          </cell>
          <cell r="FL20">
            <v>7.95</v>
          </cell>
          <cell r="FM20">
            <v>0</v>
          </cell>
          <cell r="FN20">
            <v>7.63</v>
          </cell>
          <cell r="FO20">
            <v>7.69</v>
          </cell>
          <cell r="FP20">
            <v>7.8</v>
          </cell>
          <cell r="FQ20">
            <v>0</v>
          </cell>
          <cell r="FR20">
            <v>7.44</v>
          </cell>
          <cell r="FS20">
            <v>7.48</v>
          </cell>
          <cell r="FT20">
            <v>7.61</v>
          </cell>
          <cell r="FU20">
            <v>0</v>
          </cell>
          <cell r="FV20">
            <v>7.09</v>
          </cell>
          <cell r="FW20">
            <v>6.96</v>
          </cell>
          <cell r="FX20">
            <v>6.94</v>
          </cell>
          <cell r="FY20">
            <v>0</v>
          </cell>
        </row>
        <row r="21">
          <cell r="A21" t="str">
            <v>LILLE EUROPE</v>
          </cell>
          <cell r="B21">
            <v>7.78</v>
          </cell>
          <cell r="C21">
            <v>7.65</v>
          </cell>
          <cell r="D21">
            <v>7.74</v>
          </cell>
          <cell r="E21">
            <v>0</v>
          </cell>
          <cell r="F21">
            <v>8.6199999999999992</v>
          </cell>
          <cell r="G21">
            <v>8.2100000000000009</v>
          </cell>
          <cell r="H21">
            <v>8.2899999999999991</v>
          </cell>
          <cell r="I21" t="str">
            <v>ì</v>
          </cell>
          <cell r="J21">
            <v>7.47</v>
          </cell>
          <cell r="K21">
            <v>6.97</v>
          </cell>
          <cell r="L21">
            <v>7.22</v>
          </cell>
          <cell r="M21" t="str">
            <v>ì</v>
          </cell>
          <cell r="N21">
            <v>7.16</v>
          </cell>
          <cell r="O21">
            <v>6.66</v>
          </cell>
          <cell r="P21">
            <v>6.89</v>
          </cell>
          <cell r="Q21" t="str">
            <v>ì</v>
          </cell>
          <cell r="R21">
            <v>7.98</v>
          </cell>
          <cell r="S21">
            <v>7.81</v>
          </cell>
          <cell r="T21">
            <v>7.89</v>
          </cell>
          <cell r="U21">
            <v>0</v>
          </cell>
          <cell r="V21">
            <v>8.09</v>
          </cell>
          <cell r="W21">
            <v>7.87</v>
          </cell>
          <cell r="X21">
            <v>7.95</v>
          </cell>
          <cell r="Y21">
            <v>0</v>
          </cell>
          <cell r="Z21">
            <v>7.59</v>
          </cell>
          <cell r="AA21">
            <v>7.68</v>
          </cell>
          <cell r="AB21">
            <v>7.5</v>
          </cell>
          <cell r="AC21">
            <v>0</v>
          </cell>
          <cell r="AD21">
            <v>7.09</v>
          </cell>
          <cell r="AE21">
            <v>6.43</v>
          </cell>
          <cell r="AF21">
            <v>6.78</v>
          </cell>
          <cell r="AG21">
            <v>0</v>
          </cell>
          <cell r="AH21">
            <v>6.58</v>
          </cell>
          <cell r="AI21">
            <v>6.75</v>
          </cell>
          <cell r="AJ21">
            <v>6.65</v>
          </cell>
          <cell r="AK21">
            <v>0</v>
          </cell>
          <cell r="AL21">
            <v>6.73</v>
          </cell>
          <cell r="AM21">
            <v>6.82</v>
          </cell>
          <cell r="AN21">
            <v>6.99</v>
          </cell>
          <cell r="AO21">
            <v>0</v>
          </cell>
          <cell r="AP21">
            <v>6.58</v>
          </cell>
          <cell r="AQ21">
            <v>6.5</v>
          </cell>
          <cell r="AR21">
            <v>6.51</v>
          </cell>
          <cell r="AS21">
            <v>0</v>
          </cell>
          <cell r="AT21">
            <v>7.85</v>
          </cell>
          <cell r="AU21">
            <v>7.56</v>
          </cell>
          <cell r="AV21">
            <v>7.68</v>
          </cell>
          <cell r="AW21">
            <v>0</v>
          </cell>
          <cell r="AX21">
            <v>7.9</v>
          </cell>
          <cell r="AY21">
            <v>7.6</v>
          </cell>
          <cell r="AZ21">
            <v>7.7</v>
          </cell>
          <cell r="BA21" t="str">
            <v>ì</v>
          </cell>
          <cell r="BB21">
            <v>7.93</v>
          </cell>
          <cell r="BC21">
            <v>8.18</v>
          </cell>
          <cell r="BD21">
            <v>8.2200000000000006</v>
          </cell>
          <cell r="BE21">
            <v>0</v>
          </cell>
          <cell r="BF21">
            <v>8.15</v>
          </cell>
          <cell r="BG21">
            <v>8.24</v>
          </cell>
          <cell r="BH21">
            <v>8.18</v>
          </cell>
          <cell r="BI21">
            <v>0</v>
          </cell>
          <cell r="BJ21">
            <v>6.52</v>
          </cell>
          <cell r="BK21">
            <v>6.29</v>
          </cell>
          <cell r="BL21">
            <v>6.21</v>
          </cell>
          <cell r="BM21">
            <v>0</v>
          </cell>
          <cell r="BN21">
            <v>6.74</v>
          </cell>
          <cell r="BO21">
            <v>5.51</v>
          </cell>
          <cell r="BP21">
            <v>5.2</v>
          </cell>
          <cell r="BQ21">
            <v>0</v>
          </cell>
          <cell r="BR21">
            <v>7.72</v>
          </cell>
          <cell r="BS21">
            <v>7.36</v>
          </cell>
          <cell r="BT21">
            <v>7.5</v>
          </cell>
          <cell r="BU21" t="str">
            <v>ì</v>
          </cell>
          <cell r="BV21">
            <v>8</v>
          </cell>
          <cell r="BW21">
            <v>8.1999999999999993</v>
          </cell>
          <cell r="BX21">
            <v>8.1999999999999993</v>
          </cell>
          <cell r="BY21">
            <v>0</v>
          </cell>
          <cell r="BZ21">
            <v>7.6</v>
          </cell>
          <cell r="CA21">
            <v>7.58</v>
          </cell>
          <cell r="CB21">
            <v>7.57</v>
          </cell>
          <cell r="CC21">
            <v>0</v>
          </cell>
          <cell r="CD21">
            <v>7.73</v>
          </cell>
          <cell r="CE21">
            <v>7.66</v>
          </cell>
          <cell r="CF21">
            <v>7.69</v>
          </cell>
          <cell r="CG21">
            <v>0</v>
          </cell>
          <cell r="CH21">
            <v>7.32</v>
          </cell>
          <cell r="CI21">
            <v>7.35</v>
          </cell>
          <cell r="CJ21">
            <v>7.3</v>
          </cell>
          <cell r="CK21">
            <v>0</v>
          </cell>
          <cell r="CL21">
            <v>8.18</v>
          </cell>
          <cell r="CM21">
            <v>7.7</v>
          </cell>
          <cell r="CN21">
            <v>7.96</v>
          </cell>
          <cell r="CO21">
            <v>0</v>
          </cell>
          <cell r="CP21">
            <v>7.75</v>
          </cell>
          <cell r="CQ21">
            <v>7.44</v>
          </cell>
          <cell r="CR21">
            <v>7.63</v>
          </cell>
          <cell r="CS21">
            <v>0</v>
          </cell>
          <cell r="CT21">
            <v>7.85</v>
          </cell>
          <cell r="CU21">
            <v>7.16</v>
          </cell>
          <cell r="CV21">
            <v>7.47</v>
          </cell>
          <cell r="CW21" t="str">
            <v>ì</v>
          </cell>
          <cell r="CX21">
            <v>6.85</v>
          </cell>
          <cell r="CY21">
            <v>6.11</v>
          </cell>
          <cell r="CZ21">
            <v>6.52</v>
          </cell>
          <cell r="DA21" t="str">
            <v>ì</v>
          </cell>
          <cell r="DB21">
            <v>7.89</v>
          </cell>
          <cell r="DC21">
            <v>7.78</v>
          </cell>
          <cell r="DD21">
            <v>7.82</v>
          </cell>
          <cell r="DE21">
            <v>0</v>
          </cell>
          <cell r="DF21">
            <v>7.42</v>
          </cell>
          <cell r="DG21">
            <v>7.18</v>
          </cell>
          <cell r="DH21">
            <v>7.32</v>
          </cell>
          <cell r="DI21">
            <v>0</v>
          </cell>
          <cell r="DJ21">
            <v>7.33</v>
          </cell>
          <cell r="DK21">
            <v>7.19</v>
          </cell>
          <cell r="DL21">
            <v>7.26</v>
          </cell>
          <cell r="DM21">
            <v>0</v>
          </cell>
          <cell r="DN21">
            <v>7.8</v>
          </cell>
          <cell r="DO21">
            <v>7.7</v>
          </cell>
          <cell r="DP21">
            <v>7.7</v>
          </cell>
          <cell r="DQ21">
            <v>0</v>
          </cell>
          <cell r="DR21">
            <v>7.41</v>
          </cell>
          <cell r="DS21">
            <v>7.56</v>
          </cell>
          <cell r="DT21">
            <v>7.43</v>
          </cell>
          <cell r="DU21">
            <v>0</v>
          </cell>
          <cell r="DV21">
            <v>6.85</v>
          </cell>
          <cell r="DW21">
            <v>6.68</v>
          </cell>
          <cell r="DX21">
            <v>6.77</v>
          </cell>
          <cell r="DY21">
            <v>0</v>
          </cell>
          <cell r="DZ21">
            <v>6.94</v>
          </cell>
          <cell r="EA21">
            <v>6.84</v>
          </cell>
          <cell r="EB21">
            <v>6.91</v>
          </cell>
          <cell r="EC21">
            <v>0</v>
          </cell>
          <cell r="ED21">
            <v>6.41</v>
          </cell>
          <cell r="EE21">
            <v>6.4</v>
          </cell>
          <cell r="EF21">
            <v>6.48</v>
          </cell>
          <cell r="EG21">
            <v>0</v>
          </cell>
          <cell r="EH21">
            <v>7.06</v>
          </cell>
          <cell r="EI21">
            <v>6.82</v>
          </cell>
          <cell r="EJ21">
            <v>6.9</v>
          </cell>
          <cell r="EK21">
            <v>0</v>
          </cell>
          <cell r="EL21">
            <v>7</v>
          </cell>
          <cell r="EM21">
            <v>6.8</v>
          </cell>
          <cell r="EN21">
            <v>6.9</v>
          </cell>
          <cell r="EO21">
            <v>0</v>
          </cell>
          <cell r="EP21">
            <v>7.34</v>
          </cell>
          <cell r="EQ21">
            <v>7.35</v>
          </cell>
          <cell r="ER21">
            <v>7.39</v>
          </cell>
          <cell r="ES21">
            <v>0</v>
          </cell>
          <cell r="ET21">
            <v>6.83</v>
          </cell>
          <cell r="EU21">
            <v>7.08</v>
          </cell>
          <cell r="EV21">
            <v>6.97</v>
          </cell>
          <cell r="EW21">
            <v>0</v>
          </cell>
          <cell r="EX21">
            <v>7</v>
          </cell>
          <cell r="EY21">
            <v>6.81</v>
          </cell>
          <cell r="EZ21">
            <v>6.96</v>
          </cell>
          <cell r="FA21">
            <v>0</v>
          </cell>
          <cell r="FB21">
            <v>7.96</v>
          </cell>
          <cell r="FC21">
            <v>7.34</v>
          </cell>
          <cell r="FD21">
            <v>7.56</v>
          </cell>
          <cell r="FE21">
            <v>0</v>
          </cell>
          <cell r="FF21">
            <v>7.62</v>
          </cell>
          <cell r="FG21">
            <v>7.52</v>
          </cell>
          <cell r="FH21">
            <v>7.67</v>
          </cell>
          <cell r="FI21">
            <v>0</v>
          </cell>
          <cell r="FJ21">
            <v>7.84</v>
          </cell>
          <cell r="FK21">
            <v>7.82</v>
          </cell>
          <cell r="FL21">
            <v>7.84</v>
          </cell>
          <cell r="FM21">
            <v>0</v>
          </cell>
          <cell r="FN21">
            <v>7.79</v>
          </cell>
          <cell r="FO21">
            <v>7.55</v>
          </cell>
          <cell r="FP21">
            <v>7.7</v>
          </cell>
          <cell r="FQ21">
            <v>0</v>
          </cell>
          <cell r="FR21">
            <v>7.34</v>
          </cell>
          <cell r="FS21">
            <v>7.35</v>
          </cell>
          <cell r="FT21">
            <v>7.39</v>
          </cell>
          <cell r="FU21">
            <v>0</v>
          </cell>
          <cell r="FV21">
            <v>6.44</v>
          </cell>
          <cell r="FW21">
            <v>6.29</v>
          </cell>
          <cell r="FX21">
            <v>6.32</v>
          </cell>
          <cell r="FY21">
            <v>0</v>
          </cell>
        </row>
        <row r="22">
          <cell r="A22" t="str">
            <v>LILLE FLANDRES</v>
          </cell>
          <cell r="B22">
            <v>7.51</v>
          </cell>
          <cell r="C22">
            <v>7.84</v>
          </cell>
          <cell r="D22">
            <v>7.7</v>
          </cell>
          <cell r="E22" t="str">
            <v>î</v>
          </cell>
          <cell r="F22">
            <v>7.75</v>
          </cell>
          <cell r="G22">
            <v>7.9</v>
          </cell>
          <cell r="H22">
            <v>7.89</v>
          </cell>
          <cell r="I22" t="str">
            <v>î</v>
          </cell>
          <cell r="J22">
            <v>7.86</v>
          </cell>
          <cell r="K22">
            <v>7.89</v>
          </cell>
          <cell r="L22">
            <v>7.8</v>
          </cell>
          <cell r="M22">
            <v>0</v>
          </cell>
          <cell r="N22">
            <v>7.26</v>
          </cell>
          <cell r="O22">
            <v>7.09</v>
          </cell>
          <cell r="P22">
            <v>7.3</v>
          </cell>
          <cell r="Q22">
            <v>0</v>
          </cell>
          <cell r="R22">
            <v>7.42</v>
          </cell>
          <cell r="S22">
            <v>7.7</v>
          </cell>
          <cell r="T22">
            <v>7.67</v>
          </cell>
          <cell r="U22" t="str">
            <v>î</v>
          </cell>
          <cell r="V22">
            <v>7.74</v>
          </cell>
          <cell r="W22">
            <v>7.88</v>
          </cell>
          <cell r="X22">
            <v>7.8</v>
          </cell>
          <cell r="Y22">
            <v>0</v>
          </cell>
          <cell r="Z22">
            <v>7.62</v>
          </cell>
          <cell r="AA22">
            <v>7.43</v>
          </cell>
          <cell r="AB22">
            <v>7.49</v>
          </cell>
          <cell r="AC22">
            <v>0</v>
          </cell>
          <cell r="AD22">
            <v>7.64</v>
          </cell>
          <cell r="AE22">
            <v>7.7</v>
          </cell>
          <cell r="AF22">
            <v>7.69</v>
          </cell>
          <cell r="AG22">
            <v>0</v>
          </cell>
          <cell r="AH22">
            <v>7.41</v>
          </cell>
          <cell r="AI22">
            <v>7.46</v>
          </cell>
          <cell r="AJ22">
            <v>7.57</v>
          </cell>
          <cell r="AK22">
            <v>0</v>
          </cell>
          <cell r="AL22">
            <v>7.71</v>
          </cell>
          <cell r="AM22">
            <v>7.63</v>
          </cell>
          <cell r="AN22">
            <v>7.72</v>
          </cell>
          <cell r="AO22">
            <v>0</v>
          </cell>
          <cell r="AP22">
            <v>7.37</v>
          </cell>
          <cell r="AQ22">
            <v>7.56</v>
          </cell>
          <cell r="AR22">
            <v>7.59</v>
          </cell>
          <cell r="AS22">
            <v>0</v>
          </cell>
          <cell r="AT22">
            <v>7.71</v>
          </cell>
          <cell r="AU22">
            <v>7.76</v>
          </cell>
          <cell r="AV22">
            <v>7.76</v>
          </cell>
          <cell r="AW22">
            <v>0</v>
          </cell>
          <cell r="AX22">
            <v>7.7</v>
          </cell>
          <cell r="AY22">
            <v>7.8</v>
          </cell>
          <cell r="AZ22">
            <v>7.8</v>
          </cell>
          <cell r="BA22">
            <v>0</v>
          </cell>
          <cell r="BB22">
            <v>7.3</v>
          </cell>
          <cell r="BC22">
            <v>7.76</v>
          </cell>
          <cell r="BD22">
            <v>7.76</v>
          </cell>
          <cell r="BE22" t="str">
            <v>î</v>
          </cell>
          <cell r="BF22">
            <v>7.49</v>
          </cell>
          <cell r="BG22">
            <v>7.86</v>
          </cell>
          <cell r="BH22">
            <v>7.72</v>
          </cell>
          <cell r="BI22" t="str">
            <v>î</v>
          </cell>
          <cell r="BJ22" t="str">
            <v>-</v>
          </cell>
          <cell r="BK22" t="str">
            <v>-</v>
          </cell>
          <cell r="BL22">
            <v>6.47</v>
          </cell>
          <cell r="BM22">
            <v>0</v>
          </cell>
          <cell r="BN22" t="str">
            <v>-</v>
          </cell>
          <cell r="BO22" t="str">
            <v>-</v>
          </cell>
          <cell r="BP22">
            <v>6.34</v>
          </cell>
          <cell r="BQ22">
            <v>0</v>
          </cell>
          <cell r="BR22">
            <v>7.98</v>
          </cell>
          <cell r="BS22">
            <v>8.01</v>
          </cell>
          <cell r="BT22">
            <v>7.93</v>
          </cell>
          <cell r="BU22">
            <v>0</v>
          </cell>
          <cell r="BV22">
            <v>7.4</v>
          </cell>
          <cell r="BW22">
            <v>7.8</v>
          </cell>
          <cell r="BX22">
            <v>7.7</v>
          </cell>
          <cell r="BY22" t="str">
            <v>î</v>
          </cell>
          <cell r="BZ22">
            <v>7.55</v>
          </cell>
          <cell r="CA22">
            <v>7.68</v>
          </cell>
          <cell r="CB22">
            <v>7.62</v>
          </cell>
          <cell r="CC22">
            <v>0</v>
          </cell>
          <cell r="CD22">
            <v>7.35</v>
          </cell>
          <cell r="CE22">
            <v>7.7</v>
          </cell>
          <cell r="CF22">
            <v>7.59</v>
          </cell>
          <cell r="CG22" t="str">
            <v>î</v>
          </cell>
          <cell r="CH22">
            <v>7.41</v>
          </cell>
          <cell r="CI22">
            <v>7.76</v>
          </cell>
          <cell r="CJ22">
            <v>7.71</v>
          </cell>
          <cell r="CK22" t="str">
            <v>î</v>
          </cell>
          <cell r="CL22">
            <v>7.03</v>
          </cell>
          <cell r="CM22">
            <v>7.11</v>
          </cell>
          <cell r="CN22">
            <v>7.29</v>
          </cell>
          <cell r="CO22">
            <v>0</v>
          </cell>
          <cell r="CP22">
            <v>7.21</v>
          </cell>
          <cell r="CQ22">
            <v>7.27</v>
          </cell>
          <cell r="CR22">
            <v>7.4</v>
          </cell>
          <cell r="CS22">
            <v>0</v>
          </cell>
          <cell r="CT22">
            <v>7.17</v>
          </cell>
          <cell r="CU22">
            <v>7.31</v>
          </cell>
          <cell r="CV22">
            <v>7.37</v>
          </cell>
          <cell r="CW22">
            <v>0</v>
          </cell>
          <cell r="CX22">
            <v>6.31</v>
          </cell>
          <cell r="CY22">
            <v>6.6</v>
          </cell>
          <cell r="CZ22">
            <v>6.88</v>
          </cell>
          <cell r="DA22">
            <v>0</v>
          </cell>
          <cell r="DB22">
            <v>7.78</v>
          </cell>
          <cell r="DC22">
            <v>7.73</v>
          </cell>
          <cell r="DD22">
            <v>7.81</v>
          </cell>
          <cell r="DE22">
            <v>0</v>
          </cell>
          <cell r="DF22">
            <v>7.12</v>
          </cell>
          <cell r="DG22">
            <v>7.29</v>
          </cell>
          <cell r="DH22">
            <v>7.42</v>
          </cell>
          <cell r="DI22">
            <v>0</v>
          </cell>
          <cell r="DJ22">
            <v>7.37</v>
          </cell>
          <cell r="DK22">
            <v>7.71</v>
          </cell>
          <cell r="DL22">
            <v>7.68</v>
          </cell>
          <cell r="DM22" t="str">
            <v>î</v>
          </cell>
          <cell r="DN22">
            <v>7.6</v>
          </cell>
          <cell r="DO22">
            <v>7.6</v>
          </cell>
          <cell r="DP22">
            <v>7.7</v>
          </cell>
          <cell r="DQ22">
            <v>0</v>
          </cell>
          <cell r="DR22">
            <v>7.05</v>
          </cell>
          <cell r="DS22">
            <v>7.4</v>
          </cell>
          <cell r="DT22">
            <v>7.38</v>
          </cell>
          <cell r="DU22" t="str">
            <v>î</v>
          </cell>
          <cell r="DV22">
            <v>6.55</v>
          </cell>
          <cell r="DW22">
            <v>7.17</v>
          </cell>
          <cell r="DX22">
            <v>7.23</v>
          </cell>
          <cell r="DY22" t="str">
            <v>î</v>
          </cell>
          <cell r="DZ22">
            <v>7.03</v>
          </cell>
          <cell r="EA22">
            <v>7.31</v>
          </cell>
          <cell r="EB22">
            <v>7.4</v>
          </cell>
          <cell r="EC22" t="str">
            <v>î</v>
          </cell>
          <cell r="ED22">
            <v>6.69</v>
          </cell>
          <cell r="EE22">
            <v>7.27</v>
          </cell>
          <cell r="EF22">
            <v>7.3</v>
          </cell>
          <cell r="EG22" t="str">
            <v>î</v>
          </cell>
          <cell r="EH22">
            <v>7.74</v>
          </cell>
          <cell r="EI22">
            <v>7.54</v>
          </cell>
          <cell r="EJ22">
            <v>7.6</v>
          </cell>
          <cell r="EK22">
            <v>0</v>
          </cell>
          <cell r="EL22">
            <v>7.4</v>
          </cell>
          <cell r="EM22">
            <v>7.4</v>
          </cell>
          <cell r="EN22">
            <v>7.5</v>
          </cell>
          <cell r="EO22">
            <v>0</v>
          </cell>
          <cell r="EP22">
            <v>7.49</v>
          </cell>
          <cell r="EQ22">
            <v>7.75</v>
          </cell>
          <cell r="ER22">
            <v>7.7</v>
          </cell>
          <cell r="ES22" t="str">
            <v>î</v>
          </cell>
          <cell r="ET22">
            <v>6.34</v>
          </cell>
          <cell r="EU22">
            <v>7.43</v>
          </cell>
          <cell r="EV22">
            <v>7.52</v>
          </cell>
          <cell r="EW22" t="str">
            <v>î</v>
          </cell>
          <cell r="EX22">
            <v>7.64</v>
          </cell>
          <cell r="EY22">
            <v>7.84</v>
          </cell>
          <cell r="EZ22">
            <v>7.82</v>
          </cell>
          <cell r="FA22" t="str">
            <v>î</v>
          </cell>
          <cell r="FB22">
            <v>7.83</v>
          </cell>
          <cell r="FC22">
            <v>7.91</v>
          </cell>
          <cell r="FD22">
            <v>7.91</v>
          </cell>
          <cell r="FE22">
            <v>0</v>
          </cell>
          <cell r="FF22">
            <v>7.56</v>
          </cell>
          <cell r="FG22">
            <v>7.75</v>
          </cell>
          <cell r="FH22">
            <v>7.72</v>
          </cell>
          <cell r="FI22" t="str">
            <v>î</v>
          </cell>
          <cell r="FJ22">
            <v>7.63</v>
          </cell>
          <cell r="FK22">
            <v>7.9</v>
          </cell>
          <cell r="FL22">
            <v>7.93</v>
          </cell>
          <cell r="FM22" t="str">
            <v>î</v>
          </cell>
          <cell r="FN22">
            <v>7.49</v>
          </cell>
          <cell r="FO22">
            <v>7.81</v>
          </cell>
          <cell r="FP22">
            <v>7.75</v>
          </cell>
          <cell r="FQ22" t="str">
            <v>î</v>
          </cell>
          <cell r="FR22">
            <v>7.49</v>
          </cell>
          <cell r="FS22">
            <v>7.75</v>
          </cell>
          <cell r="FT22">
            <v>7.7</v>
          </cell>
          <cell r="FU22" t="str">
            <v>î</v>
          </cell>
          <cell r="FV22">
            <v>7.62</v>
          </cell>
          <cell r="FW22">
            <v>7.5</v>
          </cell>
          <cell r="FX22">
            <v>7.54</v>
          </cell>
          <cell r="FY22">
            <v>0</v>
          </cell>
        </row>
        <row r="23">
          <cell r="A23" t="str">
            <v>LYON PART DIEU</v>
          </cell>
          <cell r="B23">
            <v>7.24</v>
          </cell>
          <cell r="C23">
            <v>6.94</v>
          </cell>
          <cell r="D23">
            <v>7.37</v>
          </cell>
          <cell r="E23" t="str">
            <v>ì</v>
          </cell>
          <cell r="F23">
            <v>8.16</v>
          </cell>
          <cell r="G23">
            <v>7.64</v>
          </cell>
          <cell r="H23">
            <v>7.85</v>
          </cell>
          <cell r="I23" t="str">
            <v>ì</v>
          </cell>
          <cell r="J23">
            <v>6.83</v>
          </cell>
          <cell r="K23">
            <v>6.44</v>
          </cell>
          <cell r="L23">
            <v>6.76</v>
          </cell>
          <cell r="M23" t="str">
            <v>ì</v>
          </cell>
          <cell r="N23">
            <v>6.58</v>
          </cell>
          <cell r="O23">
            <v>6.21</v>
          </cell>
          <cell r="P23">
            <v>6.63</v>
          </cell>
          <cell r="Q23" t="str">
            <v>ì</v>
          </cell>
          <cell r="R23">
            <v>7.43</v>
          </cell>
          <cell r="S23">
            <v>7</v>
          </cell>
          <cell r="T23">
            <v>7.2</v>
          </cell>
          <cell r="U23" t="str">
            <v>ì</v>
          </cell>
          <cell r="V23">
            <v>7.69</v>
          </cell>
          <cell r="W23">
            <v>7.13</v>
          </cell>
          <cell r="X23">
            <v>7.19</v>
          </cell>
          <cell r="Y23" t="str">
            <v>ì</v>
          </cell>
          <cell r="Z23">
            <v>7.04</v>
          </cell>
          <cell r="AA23">
            <v>6.69</v>
          </cell>
          <cell r="AB23">
            <v>6.94</v>
          </cell>
          <cell r="AC23" t="str">
            <v>ì</v>
          </cell>
          <cell r="AD23">
            <v>6.4</v>
          </cell>
          <cell r="AE23">
            <v>6.51</v>
          </cell>
          <cell r="AF23">
            <v>6.6</v>
          </cell>
          <cell r="AG23">
            <v>0</v>
          </cell>
          <cell r="AH23">
            <v>5.75</v>
          </cell>
          <cell r="AI23">
            <v>6.27</v>
          </cell>
          <cell r="AJ23">
            <v>6.59</v>
          </cell>
          <cell r="AK23" t="str">
            <v>î</v>
          </cell>
          <cell r="AL23">
            <v>6.38</v>
          </cell>
          <cell r="AM23">
            <v>6.91</v>
          </cell>
          <cell r="AN23">
            <v>6.96</v>
          </cell>
          <cell r="AO23" t="str">
            <v>î</v>
          </cell>
          <cell r="AP23">
            <v>5.68</v>
          </cell>
          <cell r="AQ23">
            <v>6.13</v>
          </cell>
          <cell r="AR23">
            <v>6.47</v>
          </cell>
          <cell r="AS23" t="str">
            <v>î</v>
          </cell>
          <cell r="AT23">
            <v>7.16</v>
          </cell>
          <cell r="AU23">
            <v>6.8</v>
          </cell>
          <cell r="AV23">
            <v>6.93</v>
          </cell>
          <cell r="AW23">
            <v>0</v>
          </cell>
          <cell r="AX23">
            <v>7.4</v>
          </cell>
          <cell r="AY23">
            <v>6.9</v>
          </cell>
          <cell r="AZ23">
            <v>7.2</v>
          </cell>
          <cell r="BA23" t="str">
            <v>ì</v>
          </cell>
          <cell r="BB23">
            <v>7.71</v>
          </cell>
          <cell r="BC23">
            <v>7.18</v>
          </cell>
          <cell r="BD23">
            <v>7.52</v>
          </cell>
          <cell r="BE23" t="str">
            <v>ì</v>
          </cell>
          <cell r="BF23">
            <v>8.43</v>
          </cell>
          <cell r="BG23">
            <v>7.67</v>
          </cell>
          <cell r="BH23">
            <v>7.9</v>
          </cell>
          <cell r="BI23" t="str">
            <v>ì</v>
          </cell>
          <cell r="BJ23" t="str">
            <v>-</v>
          </cell>
          <cell r="BK23">
            <v>6.65</v>
          </cell>
          <cell r="BL23">
            <v>6.05</v>
          </cell>
          <cell r="BM23">
            <v>0</v>
          </cell>
          <cell r="BN23" t="str">
            <v>-</v>
          </cell>
          <cell r="BO23">
            <v>6.5</v>
          </cell>
          <cell r="BP23">
            <v>5.85</v>
          </cell>
          <cell r="BQ23">
            <v>0</v>
          </cell>
          <cell r="BR23">
            <v>7.62</v>
          </cell>
          <cell r="BS23">
            <v>6.98</v>
          </cell>
          <cell r="BT23">
            <v>7.19</v>
          </cell>
          <cell r="BU23" t="str">
            <v>ì</v>
          </cell>
          <cell r="BV23">
            <v>8.1</v>
          </cell>
          <cell r="BW23">
            <v>7.4</v>
          </cell>
          <cell r="BX23">
            <v>7.7</v>
          </cell>
          <cell r="BY23" t="str">
            <v>ì</v>
          </cell>
          <cell r="BZ23">
            <v>7.09</v>
          </cell>
          <cell r="CA23">
            <v>6.67</v>
          </cell>
          <cell r="CB23">
            <v>6.91</v>
          </cell>
          <cell r="CC23" t="str">
            <v>ì</v>
          </cell>
          <cell r="CD23">
            <v>7.05</v>
          </cell>
          <cell r="CE23">
            <v>6.62</v>
          </cell>
          <cell r="CF23">
            <v>6.77</v>
          </cell>
          <cell r="CG23" t="str">
            <v>ì</v>
          </cell>
          <cell r="CH23">
            <v>6.05</v>
          </cell>
          <cell r="CI23">
            <v>6.17</v>
          </cell>
          <cell r="CJ23">
            <v>6.34</v>
          </cell>
          <cell r="CK23">
            <v>0</v>
          </cell>
          <cell r="CL23">
            <v>7.44</v>
          </cell>
          <cell r="CM23">
            <v>6.84</v>
          </cell>
          <cell r="CN23">
            <v>6.83</v>
          </cell>
          <cell r="CO23" t="str">
            <v>ì</v>
          </cell>
          <cell r="CP23">
            <v>7.45</v>
          </cell>
          <cell r="CQ23">
            <v>6.7</v>
          </cell>
          <cell r="CR23">
            <v>6.7</v>
          </cell>
          <cell r="CS23" t="str">
            <v>ì</v>
          </cell>
          <cell r="CT23">
            <v>7.53</v>
          </cell>
          <cell r="CU23">
            <v>6.78</v>
          </cell>
          <cell r="CV23">
            <v>6.75</v>
          </cell>
          <cell r="CW23" t="str">
            <v>ì</v>
          </cell>
          <cell r="CX23">
            <v>6.68</v>
          </cell>
          <cell r="CY23">
            <v>6.19</v>
          </cell>
          <cell r="CZ23">
            <v>6.53</v>
          </cell>
          <cell r="DA23" t="str">
            <v>ì</v>
          </cell>
          <cell r="DB23">
            <v>7.56</v>
          </cell>
          <cell r="DC23">
            <v>6.94</v>
          </cell>
          <cell r="DD23">
            <v>7.2</v>
          </cell>
          <cell r="DE23" t="str">
            <v>ì</v>
          </cell>
          <cell r="DF23">
            <v>6.86</v>
          </cell>
          <cell r="DG23">
            <v>6.09</v>
          </cell>
          <cell r="DH23">
            <v>6.69</v>
          </cell>
          <cell r="DI23" t="str">
            <v>ì</v>
          </cell>
          <cell r="DJ23">
            <v>6.85</v>
          </cell>
          <cell r="DK23">
            <v>6.64</v>
          </cell>
          <cell r="DL23">
            <v>6.79</v>
          </cell>
          <cell r="DM23">
            <v>0</v>
          </cell>
          <cell r="DN23">
            <v>7.3</v>
          </cell>
          <cell r="DO23">
            <v>6.8</v>
          </cell>
          <cell r="DP23">
            <v>7</v>
          </cell>
          <cell r="DQ23" t="str">
            <v>ì</v>
          </cell>
          <cell r="DR23">
            <v>6.91</v>
          </cell>
          <cell r="DS23">
            <v>6.33</v>
          </cell>
          <cell r="DT23">
            <v>6.68</v>
          </cell>
          <cell r="DU23" t="str">
            <v>ì</v>
          </cell>
          <cell r="DV23">
            <v>6.42</v>
          </cell>
          <cell r="DW23">
            <v>5.83</v>
          </cell>
          <cell r="DX23">
            <v>6.58</v>
          </cell>
          <cell r="DY23" t="str">
            <v>ì</v>
          </cell>
          <cell r="DZ23">
            <v>6.59</v>
          </cell>
          <cell r="EA23">
            <v>6.36</v>
          </cell>
          <cell r="EB23">
            <v>6.67</v>
          </cell>
          <cell r="EC23" t="str">
            <v>ì</v>
          </cell>
          <cell r="ED23">
            <v>6.25</v>
          </cell>
          <cell r="EE23">
            <v>5.81</v>
          </cell>
          <cell r="EF23">
            <v>6.53</v>
          </cell>
          <cell r="EG23" t="str">
            <v>ì</v>
          </cell>
          <cell r="EH23">
            <v>6.51</v>
          </cell>
          <cell r="EI23">
            <v>6.43</v>
          </cell>
          <cell r="EJ23">
            <v>6.5</v>
          </cell>
          <cell r="EK23">
            <v>0</v>
          </cell>
          <cell r="EL23">
            <v>6.5</v>
          </cell>
          <cell r="EM23">
            <v>6.4</v>
          </cell>
          <cell r="EN23">
            <v>6.6</v>
          </cell>
          <cell r="EO23">
            <v>0</v>
          </cell>
          <cell r="EP23">
            <v>6.98</v>
          </cell>
          <cell r="EQ23">
            <v>6.8</v>
          </cell>
          <cell r="ER23">
            <v>7.04</v>
          </cell>
          <cell r="ES23">
            <v>0</v>
          </cell>
          <cell r="ET23">
            <v>6.68</v>
          </cell>
          <cell r="EU23">
            <v>6.77</v>
          </cell>
          <cell r="EV23">
            <v>7.09</v>
          </cell>
          <cell r="EW23">
            <v>0</v>
          </cell>
          <cell r="EX23">
            <v>7.03</v>
          </cell>
          <cell r="EY23">
            <v>7.03</v>
          </cell>
          <cell r="EZ23">
            <v>7.2</v>
          </cell>
          <cell r="FA23">
            <v>0</v>
          </cell>
          <cell r="FB23">
            <v>7.48</v>
          </cell>
          <cell r="FC23">
            <v>7.17</v>
          </cell>
          <cell r="FD23">
            <v>7.34</v>
          </cell>
          <cell r="FE23">
            <v>0</v>
          </cell>
          <cell r="FF23">
            <v>7.57</v>
          </cell>
          <cell r="FG23">
            <v>7.17</v>
          </cell>
          <cell r="FH23">
            <v>7.33</v>
          </cell>
          <cell r="FI23" t="str">
            <v>ì</v>
          </cell>
          <cell r="FJ23">
            <v>7.67</v>
          </cell>
          <cell r="FK23">
            <v>7.31</v>
          </cell>
          <cell r="FL23">
            <v>7.48</v>
          </cell>
          <cell r="FM23" t="str">
            <v>ì</v>
          </cell>
          <cell r="FN23">
            <v>7.12</v>
          </cell>
          <cell r="FO23">
            <v>6.63</v>
          </cell>
          <cell r="FP23">
            <v>6.97</v>
          </cell>
          <cell r="FQ23" t="str">
            <v>ì</v>
          </cell>
          <cell r="FR23">
            <v>6.98</v>
          </cell>
          <cell r="FS23">
            <v>6.8</v>
          </cell>
          <cell r="FT23">
            <v>7.04</v>
          </cell>
          <cell r="FU23">
            <v>0</v>
          </cell>
          <cell r="FV23">
            <v>6.22</v>
          </cell>
          <cell r="FW23">
            <v>6.87</v>
          </cell>
          <cell r="FX23">
            <v>6.44</v>
          </cell>
          <cell r="FY23" t="str">
            <v>î</v>
          </cell>
        </row>
        <row r="24">
          <cell r="A24" t="str">
            <v>LYON PERRACHE</v>
          </cell>
          <cell r="B24">
            <v>7.15</v>
          </cell>
          <cell r="C24">
            <v>7.17</v>
          </cell>
          <cell r="D24">
            <v>7.02</v>
          </cell>
          <cell r="E24">
            <v>0</v>
          </cell>
          <cell r="F24">
            <v>7.76</v>
          </cell>
          <cell r="G24">
            <v>7.82</v>
          </cell>
          <cell r="H24">
            <v>7.44</v>
          </cell>
          <cell r="I24">
            <v>0</v>
          </cell>
          <cell r="J24">
            <v>6.93</v>
          </cell>
          <cell r="K24">
            <v>6.91</v>
          </cell>
          <cell r="L24">
            <v>7.04</v>
          </cell>
          <cell r="M24">
            <v>0</v>
          </cell>
          <cell r="N24">
            <v>6.84</v>
          </cell>
          <cell r="O24">
            <v>6.78</v>
          </cell>
          <cell r="P24">
            <v>6.81</v>
          </cell>
          <cell r="Q24">
            <v>0</v>
          </cell>
          <cell r="R24">
            <v>7.06</v>
          </cell>
          <cell r="S24">
            <v>7.15</v>
          </cell>
          <cell r="T24">
            <v>7.08</v>
          </cell>
          <cell r="U24">
            <v>0</v>
          </cell>
          <cell r="V24">
            <v>6.94</v>
          </cell>
          <cell r="W24">
            <v>7.26</v>
          </cell>
          <cell r="X24">
            <v>7.1</v>
          </cell>
          <cell r="Y24">
            <v>0</v>
          </cell>
          <cell r="Z24">
            <v>6.95</v>
          </cell>
          <cell r="AA24">
            <v>6.96</v>
          </cell>
          <cell r="AB24">
            <v>6.96</v>
          </cell>
          <cell r="AC24">
            <v>0</v>
          </cell>
          <cell r="AD24">
            <v>6.44</v>
          </cell>
          <cell r="AE24">
            <v>6.93</v>
          </cell>
          <cell r="AF24">
            <v>6.98</v>
          </cell>
          <cell r="AG24" t="str">
            <v>î</v>
          </cell>
          <cell r="AH24">
            <v>6.32</v>
          </cell>
          <cell r="AI24">
            <v>6.34</v>
          </cell>
          <cell r="AJ24">
            <v>6.53</v>
          </cell>
          <cell r="AK24">
            <v>0</v>
          </cell>
          <cell r="AL24">
            <v>7.15</v>
          </cell>
          <cell r="AM24">
            <v>7.58</v>
          </cell>
          <cell r="AN24">
            <v>7.31</v>
          </cell>
          <cell r="AO24" t="str">
            <v>î</v>
          </cell>
          <cell r="AP24">
            <v>6.27</v>
          </cell>
          <cell r="AQ24">
            <v>6.52</v>
          </cell>
          <cell r="AR24">
            <v>6.64</v>
          </cell>
          <cell r="AS24">
            <v>0</v>
          </cell>
          <cell r="AT24">
            <v>6.9</v>
          </cell>
          <cell r="AU24">
            <v>7.19</v>
          </cell>
          <cell r="AV24">
            <v>7.1</v>
          </cell>
          <cell r="AW24">
            <v>0</v>
          </cell>
          <cell r="AX24">
            <v>7.2</v>
          </cell>
          <cell r="AY24">
            <v>7.2</v>
          </cell>
          <cell r="AZ24">
            <v>7.1</v>
          </cell>
          <cell r="BA24">
            <v>0</v>
          </cell>
          <cell r="BB24">
            <v>7.31</v>
          </cell>
          <cell r="BC24">
            <v>6.76</v>
          </cell>
          <cell r="BD24">
            <v>6.88</v>
          </cell>
          <cell r="BE24" t="str">
            <v>ì</v>
          </cell>
          <cell r="BF24">
            <v>7.55</v>
          </cell>
          <cell r="BG24">
            <v>8.0399999999999991</v>
          </cell>
          <cell r="BH24">
            <v>7.42</v>
          </cell>
          <cell r="BI24" t="str">
            <v>î</v>
          </cell>
          <cell r="BJ24" t="str">
            <v>-</v>
          </cell>
          <cell r="BK24" t="str">
            <v>-</v>
          </cell>
          <cell r="BL24">
            <v>7.13</v>
          </cell>
          <cell r="BM24">
            <v>0</v>
          </cell>
          <cell r="BN24" t="str">
            <v>-</v>
          </cell>
          <cell r="BO24" t="str">
            <v>-</v>
          </cell>
          <cell r="BP24">
            <v>7.09</v>
          </cell>
          <cell r="BQ24">
            <v>0</v>
          </cell>
          <cell r="BR24">
            <v>7.4</v>
          </cell>
          <cell r="BS24">
            <v>7.65</v>
          </cell>
          <cell r="BT24">
            <v>7.4</v>
          </cell>
          <cell r="BU24">
            <v>0</v>
          </cell>
          <cell r="BV24">
            <v>7.4</v>
          </cell>
          <cell r="BW24">
            <v>7.4</v>
          </cell>
          <cell r="BX24">
            <v>7.2</v>
          </cell>
          <cell r="BY24">
            <v>0</v>
          </cell>
          <cell r="BZ24">
            <v>6.9</v>
          </cell>
          <cell r="CA24">
            <v>7.46</v>
          </cell>
          <cell r="CB24">
            <v>7.12</v>
          </cell>
          <cell r="CC24" t="str">
            <v>î</v>
          </cell>
          <cell r="CD24">
            <v>6.83</v>
          </cell>
          <cell r="CE24">
            <v>7.43</v>
          </cell>
          <cell r="CF24">
            <v>7.23</v>
          </cell>
          <cell r="CG24" t="str">
            <v>î</v>
          </cell>
          <cell r="CH24">
            <v>6.72</v>
          </cell>
          <cell r="CI24">
            <v>7</v>
          </cell>
          <cell r="CJ24">
            <v>6.88</v>
          </cell>
          <cell r="CK24">
            <v>0</v>
          </cell>
          <cell r="CL24">
            <v>7.14</v>
          </cell>
          <cell r="CM24">
            <v>6.83</v>
          </cell>
          <cell r="CN24">
            <v>6.82</v>
          </cell>
          <cell r="CO24">
            <v>0</v>
          </cell>
          <cell r="CP24">
            <v>7.02</v>
          </cell>
          <cell r="CQ24">
            <v>6.7</v>
          </cell>
          <cell r="CR24">
            <v>6.76</v>
          </cell>
          <cell r="CS24">
            <v>0</v>
          </cell>
          <cell r="CT24">
            <v>6.76</v>
          </cell>
          <cell r="CU24">
            <v>6.87</v>
          </cell>
          <cell r="CV24">
            <v>6.76</v>
          </cell>
          <cell r="CW24">
            <v>0</v>
          </cell>
          <cell r="CX24">
            <v>6.57</v>
          </cell>
          <cell r="CY24">
            <v>6.31</v>
          </cell>
          <cell r="CZ24">
            <v>6.54</v>
          </cell>
          <cell r="DA24">
            <v>0</v>
          </cell>
          <cell r="DB24">
            <v>6.83</v>
          </cell>
          <cell r="DC24">
            <v>7.05</v>
          </cell>
          <cell r="DD24">
            <v>7.03</v>
          </cell>
          <cell r="DE24">
            <v>0</v>
          </cell>
          <cell r="DF24">
            <v>6.01</v>
          </cell>
          <cell r="DG24">
            <v>6.71</v>
          </cell>
          <cell r="DH24">
            <v>6.91</v>
          </cell>
          <cell r="DI24" t="str">
            <v>î</v>
          </cell>
          <cell r="DJ24">
            <v>6.73</v>
          </cell>
          <cell r="DK24">
            <v>6.83</v>
          </cell>
          <cell r="DL24">
            <v>7.02</v>
          </cell>
          <cell r="DM24">
            <v>0</v>
          </cell>
          <cell r="DN24">
            <v>6.9</v>
          </cell>
          <cell r="DO24">
            <v>7.2</v>
          </cell>
          <cell r="DP24">
            <v>7.1</v>
          </cell>
          <cell r="DQ24" t="str">
            <v>î</v>
          </cell>
          <cell r="DR24">
            <v>7.08</v>
          </cell>
          <cell r="DS24">
            <v>7.58</v>
          </cell>
          <cell r="DT24">
            <v>7.38</v>
          </cell>
          <cell r="DU24" t="str">
            <v>î</v>
          </cell>
          <cell r="DV24">
            <v>6.79</v>
          </cell>
          <cell r="DW24">
            <v>6.99</v>
          </cell>
          <cell r="DX24">
            <v>6.9</v>
          </cell>
          <cell r="DY24">
            <v>0</v>
          </cell>
          <cell r="DZ24">
            <v>6.8</v>
          </cell>
          <cell r="EA24">
            <v>7.13</v>
          </cell>
          <cell r="EB24">
            <v>7.02</v>
          </cell>
          <cell r="EC24" t="str">
            <v>î</v>
          </cell>
          <cell r="ED24">
            <v>6.58</v>
          </cell>
          <cell r="EE24">
            <v>6.66</v>
          </cell>
          <cell r="EF24">
            <v>6.76</v>
          </cell>
          <cell r="EG24">
            <v>0</v>
          </cell>
          <cell r="EH24">
            <v>7.03</v>
          </cell>
          <cell r="EI24">
            <v>7.08</v>
          </cell>
          <cell r="EJ24">
            <v>6.91</v>
          </cell>
          <cell r="EK24">
            <v>0</v>
          </cell>
          <cell r="EL24">
            <v>6.9</v>
          </cell>
          <cell r="EM24">
            <v>7.1</v>
          </cell>
          <cell r="EN24">
            <v>7</v>
          </cell>
          <cell r="EO24">
            <v>0</v>
          </cell>
          <cell r="EP24">
            <v>7.27</v>
          </cell>
          <cell r="EQ24">
            <v>7.06</v>
          </cell>
          <cell r="ER24">
            <v>7.14</v>
          </cell>
          <cell r="ES24">
            <v>0</v>
          </cell>
          <cell r="ET24" t="str">
            <v>-</v>
          </cell>
          <cell r="EU24" t="str">
            <v>-</v>
          </cell>
          <cell r="EV24">
            <v>7.09</v>
          </cell>
          <cell r="EW24">
            <v>0</v>
          </cell>
          <cell r="EX24">
            <v>7.63</v>
          </cell>
          <cell r="EY24">
            <v>7.32</v>
          </cell>
          <cell r="EZ24">
            <v>7.2</v>
          </cell>
          <cell r="FA24">
            <v>0</v>
          </cell>
          <cell r="FB24">
            <v>7.82</v>
          </cell>
          <cell r="FC24">
            <v>7.67</v>
          </cell>
          <cell r="FD24">
            <v>7.4</v>
          </cell>
          <cell r="FE24">
            <v>0</v>
          </cell>
          <cell r="FF24">
            <v>7.51</v>
          </cell>
          <cell r="FG24">
            <v>7.37</v>
          </cell>
          <cell r="FH24">
            <v>7.37</v>
          </cell>
          <cell r="FI24">
            <v>0</v>
          </cell>
          <cell r="FJ24">
            <v>7.84</v>
          </cell>
          <cell r="FK24">
            <v>7.85</v>
          </cell>
          <cell r="FL24">
            <v>7.85</v>
          </cell>
          <cell r="FM24">
            <v>0</v>
          </cell>
          <cell r="FN24">
            <v>7.01</v>
          </cell>
          <cell r="FO24">
            <v>7</v>
          </cell>
          <cell r="FP24">
            <v>7.07</v>
          </cell>
          <cell r="FQ24">
            <v>0</v>
          </cell>
          <cell r="FR24">
            <v>7.27</v>
          </cell>
          <cell r="FS24">
            <v>7.06</v>
          </cell>
          <cell r="FT24">
            <v>7.14</v>
          </cell>
          <cell r="FU24">
            <v>0</v>
          </cell>
          <cell r="FV24">
            <v>5.92</v>
          </cell>
          <cell r="FW24">
            <v>6.2</v>
          </cell>
          <cell r="FX24">
            <v>6.48</v>
          </cell>
          <cell r="FY24">
            <v>0</v>
          </cell>
        </row>
        <row r="25">
          <cell r="A25" t="str">
            <v>MARNE-LA-VALLEE CHESSY</v>
          </cell>
          <cell r="B25">
            <v>7.82</v>
          </cell>
          <cell r="C25">
            <v>7.43</v>
          </cell>
          <cell r="D25">
            <v>7.61</v>
          </cell>
          <cell r="E25" t="str">
            <v>ì</v>
          </cell>
          <cell r="F25">
            <v>8.18</v>
          </cell>
          <cell r="G25">
            <v>7.39</v>
          </cell>
          <cell r="H25">
            <v>7.81</v>
          </cell>
          <cell r="I25" t="str">
            <v>ì</v>
          </cell>
          <cell r="J25">
            <v>7.09</v>
          </cell>
          <cell r="K25">
            <v>6.82</v>
          </cell>
          <cell r="L25">
            <v>7.09</v>
          </cell>
          <cell r="M25">
            <v>0</v>
          </cell>
          <cell r="N25">
            <v>6.93</v>
          </cell>
          <cell r="O25">
            <v>5.83</v>
          </cell>
          <cell r="P25">
            <v>6.44</v>
          </cell>
          <cell r="Q25" t="str">
            <v>ì</v>
          </cell>
          <cell r="R25">
            <v>7.75</v>
          </cell>
          <cell r="S25">
            <v>6.9</v>
          </cell>
          <cell r="T25">
            <v>7.3</v>
          </cell>
          <cell r="U25" t="str">
            <v>ì</v>
          </cell>
          <cell r="V25">
            <v>8.07</v>
          </cell>
          <cell r="W25">
            <v>7.33</v>
          </cell>
          <cell r="X25">
            <v>7.83</v>
          </cell>
          <cell r="Y25" t="str">
            <v>ì</v>
          </cell>
          <cell r="Z25">
            <v>7.12</v>
          </cell>
          <cell r="AA25">
            <v>6.72</v>
          </cell>
          <cell r="AB25">
            <v>7.19</v>
          </cell>
          <cell r="AC25" t="str">
            <v>ì</v>
          </cell>
          <cell r="AD25">
            <v>7.61</v>
          </cell>
          <cell r="AE25">
            <v>7.09</v>
          </cell>
          <cell r="AF25">
            <v>7.14</v>
          </cell>
          <cell r="AG25" t="str">
            <v>ì</v>
          </cell>
          <cell r="AH25">
            <v>7.25</v>
          </cell>
          <cell r="AI25">
            <v>6.69</v>
          </cell>
          <cell r="AJ25">
            <v>6.78</v>
          </cell>
          <cell r="AK25" t="str">
            <v>ì</v>
          </cell>
          <cell r="AL25">
            <v>7.57</v>
          </cell>
          <cell r="AM25">
            <v>6.98</v>
          </cell>
          <cell r="AN25">
            <v>7</v>
          </cell>
          <cell r="AO25" t="str">
            <v>ì</v>
          </cell>
          <cell r="AP25">
            <v>7.24</v>
          </cell>
          <cell r="AQ25">
            <v>6.67</v>
          </cell>
          <cell r="AR25">
            <v>6.64</v>
          </cell>
          <cell r="AS25" t="str">
            <v>ì</v>
          </cell>
          <cell r="AT25">
            <v>7.86</v>
          </cell>
          <cell r="AU25">
            <v>7.48</v>
          </cell>
          <cell r="AV25">
            <v>7.64</v>
          </cell>
          <cell r="AW25">
            <v>0</v>
          </cell>
          <cell r="AX25">
            <v>7.6</v>
          </cell>
          <cell r="AY25">
            <v>7</v>
          </cell>
          <cell r="AZ25">
            <v>7.4</v>
          </cell>
          <cell r="BA25" t="str">
            <v>ì</v>
          </cell>
          <cell r="BB25">
            <v>8.1999999999999993</v>
          </cell>
          <cell r="BC25">
            <v>6.51</v>
          </cell>
          <cell r="BD25">
            <v>7.28</v>
          </cell>
          <cell r="BE25" t="str">
            <v>ì</v>
          </cell>
          <cell r="BF25">
            <v>8.17</v>
          </cell>
          <cell r="BG25">
            <v>7.44</v>
          </cell>
          <cell r="BH25">
            <v>7.76</v>
          </cell>
          <cell r="BI25" t="str">
            <v>ì</v>
          </cell>
          <cell r="BJ25" t="str">
            <v>-</v>
          </cell>
          <cell r="BK25" t="str">
            <v>-</v>
          </cell>
          <cell r="BL25">
            <v>6.93</v>
          </cell>
          <cell r="BM25">
            <v>0</v>
          </cell>
          <cell r="BN25" t="str">
            <v>-</v>
          </cell>
          <cell r="BO25" t="str">
            <v>-</v>
          </cell>
          <cell r="BP25">
            <v>6.48</v>
          </cell>
          <cell r="BQ25">
            <v>0</v>
          </cell>
          <cell r="BR25">
            <v>7.47</v>
          </cell>
          <cell r="BS25">
            <v>6.97</v>
          </cell>
          <cell r="BT25">
            <v>7.33</v>
          </cell>
          <cell r="BU25" t="str">
            <v>ì</v>
          </cell>
          <cell r="BV25">
            <v>8.1999999999999993</v>
          </cell>
          <cell r="BW25">
            <v>7</v>
          </cell>
          <cell r="BX25">
            <v>7.5</v>
          </cell>
          <cell r="BY25" t="str">
            <v>ì</v>
          </cell>
          <cell r="BZ25">
            <v>7.89</v>
          </cell>
          <cell r="CA25">
            <v>7.46</v>
          </cell>
          <cell r="CB25">
            <v>7.6</v>
          </cell>
          <cell r="CC25" t="str">
            <v>ì</v>
          </cell>
          <cell r="CD25">
            <v>7.92</v>
          </cell>
          <cell r="CE25">
            <v>7.18</v>
          </cell>
          <cell r="CF25">
            <v>7.51</v>
          </cell>
          <cell r="CG25" t="str">
            <v>ì</v>
          </cell>
          <cell r="CH25">
            <v>7.98</v>
          </cell>
          <cell r="CI25">
            <v>7.1</v>
          </cell>
          <cell r="CJ25">
            <v>7.4</v>
          </cell>
          <cell r="CK25" t="str">
            <v>ì</v>
          </cell>
          <cell r="CL25">
            <v>7.33</v>
          </cell>
          <cell r="CM25" t="str">
            <v>-</v>
          </cell>
          <cell r="CN25">
            <v>7.38</v>
          </cell>
          <cell r="CO25">
            <v>0</v>
          </cell>
          <cell r="CP25">
            <v>7.11</v>
          </cell>
          <cell r="CQ25" t="str">
            <v>-</v>
          </cell>
          <cell r="CR25">
            <v>7.3</v>
          </cell>
          <cell r="CS25">
            <v>0</v>
          </cell>
          <cell r="CT25">
            <v>7.28</v>
          </cell>
          <cell r="CU25" t="str">
            <v>-</v>
          </cell>
          <cell r="CV25">
            <v>6.96</v>
          </cell>
          <cell r="CW25">
            <v>0</v>
          </cell>
          <cell r="CX25">
            <v>7.02</v>
          </cell>
          <cell r="CY25">
            <v>5.75</v>
          </cell>
          <cell r="CZ25">
            <v>6.24</v>
          </cell>
          <cell r="DA25" t="str">
            <v>ì</v>
          </cell>
          <cell r="DB25">
            <v>7.82</v>
          </cell>
          <cell r="DC25">
            <v>7.88</v>
          </cell>
          <cell r="DD25">
            <v>7.89</v>
          </cell>
          <cell r="DE25">
            <v>0</v>
          </cell>
          <cell r="DF25">
            <v>7.59</v>
          </cell>
          <cell r="DG25">
            <v>7.29</v>
          </cell>
          <cell r="DH25">
            <v>7.4</v>
          </cell>
          <cell r="DI25" t="str">
            <v>ì</v>
          </cell>
          <cell r="DJ25">
            <v>7.55</v>
          </cell>
          <cell r="DK25">
            <v>7.17</v>
          </cell>
          <cell r="DL25">
            <v>7.32</v>
          </cell>
          <cell r="DM25" t="str">
            <v>ì</v>
          </cell>
          <cell r="DN25">
            <v>7.8</v>
          </cell>
          <cell r="DO25">
            <v>7.6</v>
          </cell>
          <cell r="DP25">
            <v>7.7</v>
          </cell>
          <cell r="DQ25">
            <v>0</v>
          </cell>
          <cell r="DR25">
            <v>7.86</v>
          </cell>
          <cell r="DS25">
            <v>7.8</v>
          </cell>
          <cell r="DT25">
            <v>7.9</v>
          </cell>
          <cell r="DU25">
            <v>0</v>
          </cell>
          <cell r="DV25">
            <v>7.37</v>
          </cell>
          <cell r="DW25">
            <v>6.91</v>
          </cell>
          <cell r="DX25">
            <v>7.2</v>
          </cell>
          <cell r="DY25" t="str">
            <v>ì</v>
          </cell>
          <cell r="DZ25">
            <v>7.29</v>
          </cell>
          <cell r="EA25">
            <v>7</v>
          </cell>
          <cell r="EB25">
            <v>7.04</v>
          </cell>
          <cell r="EC25">
            <v>0</v>
          </cell>
          <cell r="ED25">
            <v>7.28</v>
          </cell>
          <cell r="EE25">
            <v>6.67</v>
          </cell>
          <cell r="EF25">
            <v>6.86</v>
          </cell>
          <cell r="EG25" t="str">
            <v>ì</v>
          </cell>
          <cell r="EH25">
            <v>7.46</v>
          </cell>
          <cell r="EI25">
            <v>5.37</v>
          </cell>
          <cell r="EJ25">
            <v>6.25</v>
          </cell>
          <cell r="EK25" t="str">
            <v>ì</v>
          </cell>
          <cell r="EL25">
            <v>7.4</v>
          </cell>
          <cell r="EM25">
            <v>6.2</v>
          </cell>
          <cell r="EN25">
            <v>6.6</v>
          </cell>
          <cell r="EO25" t="str">
            <v>ì</v>
          </cell>
          <cell r="EP25">
            <v>7.43</v>
          </cell>
          <cell r="EQ25">
            <v>6.78</v>
          </cell>
          <cell r="ER25">
            <v>7.09</v>
          </cell>
          <cell r="ES25" t="str">
            <v>ì</v>
          </cell>
          <cell r="ET25">
            <v>6.87</v>
          </cell>
          <cell r="EU25">
            <v>6.91</v>
          </cell>
          <cell r="EV25">
            <v>6.7</v>
          </cell>
          <cell r="EW25">
            <v>0</v>
          </cell>
          <cell r="EX25">
            <v>7.29</v>
          </cell>
          <cell r="EY25">
            <v>6.43</v>
          </cell>
          <cell r="EZ25">
            <v>6.96</v>
          </cell>
          <cell r="FA25" t="str">
            <v>ì</v>
          </cell>
          <cell r="FB25">
            <v>7.64</v>
          </cell>
          <cell r="FC25">
            <v>7.17</v>
          </cell>
          <cell r="FD25">
            <v>7.54</v>
          </cell>
          <cell r="FE25">
            <v>0</v>
          </cell>
          <cell r="FF25">
            <v>7.49</v>
          </cell>
          <cell r="FG25">
            <v>6.62</v>
          </cell>
          <cell r="FH25">
            <v>6.88</v>
          </cell>
          <cell r="FI25" t="str">
            <v>ì</v>
          </cell>
          <cell r="FJ25">
            <v>7.67</v>
          </cell>
          <cell r="FK25">
            <v>7.06</v>
          </cell>
          <cell r="FL25">
            <v>7.47</v>
          </cell>
          <cell r="FM25">
            <v>0</v>
          </cell>
          <cell r="FN25">
            <v>7.59</v>
          </cell>
          <cell r="FO25">
            <v>6.64</v>
          </cell>
          <cell r="FP25">
            <v>7.14</v>
          </cell>
          <cell r="FQ25" t="str">
            <v>ì</v>
          </cell>
          <cell r="FR25">
            <v>7.43</v>
          </cell>
          <cell r="FS25">
            <v>6.78</v>
          </cell>
          <cell r="FT25">
            <v>7.09</v>
          </cell>
          <cell r="FU25" t="str">
            <v>ì</v>
          </cell>
          <cell r="FV25">
            <v>7.04</v>
          </cell>
          <cell r="FW25">
            <v>6.46</v>
          </cell>
          <cell r="FX25">
            <v>6.47</v>
          </cell>
          <cell r="FY25" t="str">
            <v>ì</v>
          </cell>
        </row>
        <row r="26">
          <cell r="A26" t="str">
            <v>MARNE-LA-VALLEE CHESSY (voyageurs hors "Ouigo")</v>
          </cell>
          <cell r="B26">
            <v>7.88</v>
          </cell>
          <cell r="C26">
            <v>7.43</v>
          </cell>
          <cell r="D26">
            <v>7.54</v>
          </cell>
          <cell r="E26" t="str">
            <v>ì</v>
          </cell>
          <cell r="F26">
            <v>8.42</v>
          </cell>
          <cell r="G26">
            <v>7.38</v>
          </cell>
          <cell r="H26">
            <v>7.7</v>
          </cell>
          <cell r="I26" t="str">
            <v>ì</v>
          </cell>
          <cell r="J26">
            <v>7.12</v>
          </cell>
          <cell r="K26">
            <v>6.81</v>
          </cell>
          <cell r="L26">
            <v>6.98</v>
          </cell>
          <cell r="M26">
            <v>0</v>
          </cell>
          <cell r="N26">
            <v>6.89</v>
          </cell>
          <cell r="O26">
            <v>5.83</v>
          </cell>
          <cell r="P26">
            <v>6.28</v>
          </cell>
          <cell r="Q26" t="str">
            <v>ì</v>
          </cell>
          <cell r="R26">
            <v>7.82</v>
          </cell>
          <cell r="S26">
            <v>6.89</v>
          </cell>
          <cell r="T26">
            <v>7.19</v>
          </cell>
          <cell r="U26" t="str">
            <v>ì</v>
          </cell>
          <cell r="V26" t="str">
            <v>-</v>
          </cell>
          <cell r="W26" t="str">
            <v>-</v>
          </cell>
          <cell r="X26">
            <v>7.74</v>
          </cell>
          <cell r="Y26">
            <v>0</v>
          </cell>
          <cell r="Z26">
            <v>6.97</v>
          </cell>
          <cell r="AA26">
            <v>6.65</v>
          </cell>
          <cell r="AB26">
            <v>7</v>
          </cell>
          <cell r="AC26">
            <v>0</v>
          </cell>
          <cell r="AD26" t="str">
            <v>-</v>
          </cell>
          <cell r="AE26">
            <v>7.1</v>
          </cell>
          <cell r="AF26">
            <v>7.12</v>
          </cell>
          <cell r="AG26">
            <v>0</v>
          </cell>
          <cell r="AH26" t="str">
            <v>-</v>
          </cell>
          <cell r="AI26">
            <v>6.52</v>
          </cell>
          <cell r="AJ26">
            <v>6.68</v>
          </cell>
          <cell r="AK26">
            <v>0</v>
          </cell>
          <cell r="AL26" t="str">
            <v>-</v>
          </cell>
          <cell r="AM26">
            <v>7.06</v>
          </cell>
          <cell r="AN26">
            <v>7.07</v>
          </cell>
          <cell r="AO26">
            <v>0</v>
          </cell>
          <cell r="AP26" t="str">
            <v>-</v>
          </cell>
          <cell r="AQ26">
            <v>6.61</v>
          </cell>
          <cell r="AR26">
            <v>6.59</v>
          </cell>
          <cell r="AS26">
            <v>0</v>
          </cell>
          <cell r="AT26" t="str">
            <v>-</v>
          </cell>
          <cell r="AU26" t="str">
            <v>-</v>
          </cell>
          <cell r="AV26">
            <v>7.59</v>
          </cell>
          <cell r="AW26">
            <v>0</v>
          </cell>
          <cell r="AX26">
            <v>7.7</v>
          </cell>
          <cell r="AY26">
            <v>7</v>
          </cell>
          <cell r="AZ26">
            <v>7.3</v>
          </cell>
          <cell r="BA26" t="str">
            <v>ì</v>
          </cell>
          <cell r="BB26">
            <v>8.24</v>
          </cell>
          <cell r="BC26">
            <v>6.49</v>
          </cell>
          <cell r="BD26">
            <v>7.09</v>
          </cell>
          <cell r="BE26" t="str">
            <v>ì</v>
          </cell>
          <cell r="BF26">
            <v>8.35</v>
          </cell>
          <cell r="BG26">
            <v>7.46</v>
          </cell>
          <cell r="BH26">
            <v>7.66</v>
          </cell>
          <cell r="BI26" t="str">
            <v>ì</v>
          </cell>
          <cell r="BJ26" t="str">
            <v>-</v>
          </cell>
          <cell r="BK26" t="str">
            <v>-</v>
          </cell>
          <cell r="BL26" t="str">
            <v>-</v>
          </cell>
          <cell r="BM26">
            <v>0</v>
          </cell>
          <cell r="BN26" t="str">
            <v>-</v>
          </cell>
          <cell r="BO26" t="str">
            <v>-</v>
          </cell>
          <cell r="BP26" t="str">
            <v>-</v>
          </cell>
          <cell r="BQ26">
            <v>0</v>
          </cell>
          <cell r="BR26">
            <v>7.46</v>
          </cell>
          <cell r="BS26">
            <v>6.89</v>
          </cell>
          <cell r="BT26">
            <v>7.23</v>
          </cell>
          <cell r="BU26" t="str">
            <v>ì</v>
          </cell>
          <cell r="BV26">
            <v>8.3000000000000007</v>
          </cell>
          <cell r="BW26">
            <v>7</v>
          </cell>
          <cell r="BX26">
            <v>7.4</v>
          </cell>
          <cell r="BY26" t="str">
            <v>ì</v>
          </cell>
          <cell r="BZ26">
            <v>7.86</v>
          </cell>
          <cell r="CA26">
            <v>7.46</v>
          </cell>
          <cell r="CB26">
            <v>7.61</v>
          </cell>
          <cell r="CC26" t="str">
            <v>ì</v>
          </cell>
          <cell r="CD26">
            <v>7.96</v>
          </cell>
          <cell r="CE26">
            <v>7.14</v>
          </cell>
          <cell r="CF26">
            <v>7.45</v>
          </cell>
          <cell r="CG26" t="str">
            <v>ì</v>
          </cell>
          <cell r="CH26">
            <v>8.1199999999999992</v>
          </cell>
          <cell r="CI26">
            <v>6.99</v>
          </cell>
          <cell r="CJ26">
            <v>7.32</v>
          </cell>
          <cell r="CK26" t="str">
            <v>ì</v>
          </cell>
          <cell r="CL26">
            <v>7.47</v>
          </cell>
          <cell r="CM26" t="str">
            <v>-</v>
          </cell>
          <cell r="CN26">
            <v>7.08</v>
          </cell>
          <cell r="CO26">
            <v>0</v>
          </cell>
          <cell r="CP26">
            <v>7.11</v>
          </cell>
          <cell r="CQ26" t="str">
            <v>-</v>
          </cell>
          <cell r="CR26">
            <v>7.02</v>
          </cell>
          <cell r="CS26">
            <v>0</v>
          </cell>
          <cell r="CT26">
            <v>7.3</v>
          </cell>
          <cell r="CU26" t="str">
            <v>-</v>
          </cell>
          <cell r="CV26">
            <v>6.57</v>
          </cell>
          <cell r="CW26">
            <v>0</v>
          </cell>
          <cell r="CX26">
            <v>7.03</v>
          </cell>
          <cell r="CY26">
            <v>5.69</v>
          </cell>
          <cell r="CZ26">
            <v>6.08</v>
          </cell>
          <cell r="DA26" t="str">
            <v>ì</v>
          </cell>
          <cell r="DB26">
            <v>7.98</v>
          </cell>
          <cell r="DC26">
            <v>7.88</v>
          </cell>
          <cell r="DD26">
            <v>7.87</v>
          </cell>
          <cell r="DE26">
            <v>0</v>
          </cell>
          <cell r="DF26">
            <v>7.67</v>
          </cell>
          <cell r="DG26">
            <v>7.32</v>
          </cell>
          <cell r="DH26">
            <v>7.37</v>
          </cell>
          <cell r="DI26" t="str">
            <v>ì</v>
          </cell>
          <cell r="DJ26">
            <v>7.73</v>
          </cell>
          <cell r="DK26">
            <v>7.12</v>
          </cell>
          <cell r="DL26">
            <v>7.2</v>
          </cell>
          <cell r="DM26" t="str">
            <v>ì</v>
          </cell>
          <cell r="DN26">
            <v>7.9</v>
          </cell>
          <cell r="DO26">
            <v>7.6</v>
          </cell>
          <cell r="DP26">
            <v>7.7</v>
          </cell>
          <cell r="DQ26" t="str">
            <v>ì</v>
          </cell>
          <cell r="DR26">
            <v>8.09</v>
          </cell>
          <cell r="DS26">
            <v>7.71</v>
          </cell>
          <cell r="DT26">
            <v>7.83</v>
          </cell>
          <cell r="DU26">
            <v>0</v>
          </cell>
          <cell r="DV26">
            <v>7.48</v>
          </cell>
          <cell r="DW26">
            <v>6.77</v>
          </cell>
          <cell r="DX26">
            <v>7.08</v>
          </cell>
          <cell r="DY26" t="str">
            <v>ì</v>
          </cell>
          <cell r="DZ26">
            <v>7.35</v>
          </cell>
          <cell r="EA26">
            <v>6.91</v>
          </cell>
          <cell r="EB26">
            <v>6.93</v>
          </cell>
          <cell r="EC26" t="str">
            <v>ì</v>
          </cell>
          <cell r="ED26">
            <v>7.49</v>
          </cell>
          <cell r="EE26">
            <v>6.61</v>
          </cell>
          <cell r="EF26">
            <v>6.77</v>
          </cell>
          <cell r="EG26" t="str">
            <v>ì</v>
          </cell>
          <cell r="EH26">
            <v>7.62</v>
          </cell>
          <cell r="EI26">
            <v>5.42</v>
          </cell>
          <cell r="EJ26">
            <v>6.1</v>
          </cell>
          <cell r="EK26" t="str">
            <v>ì</v>
          </cell>
          <cell r="EL26">
            <v>7.5</v>
          </cell>
          <cell r="EM26">
            <v>6.2</v>
          </cell>
          <cell r="EN26">
            <v>6.5</v>
          </cell>
          <cell r="EO26" t="str">
            <v>ì</v>
          </cell>
          <cell r="EP26">
            <v>7.58</v>
          </cell>
          <cell r="EQ26">
            <v>6.68</v>
          </cell>
          <cell r="ER26">
            <v>6.98</v>
          </cell>
          <cell r="ES26" t="str">
            <v>ì</v>
          </cell>
          <cell r="ET26">
            <v>6.75</v>
          </cell>
          <cell r="EU26">
            <v>6.81</v>
          </cell>
          <cell r="EV26">
            <v>6.69</v>
          </cell>
          <cell r="EW26">
            <v>0</v>
          </cell>
          <cell r="EX26">
            <v>7.24</v>
          </cell>
          <cell r="EY26">
            <v>6.35</v>
          </cell>
          <cell r="EZ26">
            <v>6.89</v>
          </cell>
          <cell r="FA26" t="str">
            <v>ì</v>
          </cell>
          <cell r="FB26">
            <v>7.86</v>
          </cell>
          <cell r="FC26">
            <v>7.22</v>
          </cell>
          <cell r="FD26">
            <v>7.57</v>
          </cell>
          <cell r="FE26">
            <v>0</v>
          </cell>
          <cell r="FF26">
            <v>7.49</v>
          </cell>
          <cell r="FG26" t="str">
            <v>-</v>
          </cell>
          <cell r="FH26">
            <v>6.9</v>
          </cell>
          <cell r="FI26">
            <v>0</v>
          </cell>
          <cell r="FJ26">
            <v>7.81</v>
          </cell>
          <cell r="FK26" t="str">
            <v>-</v>
          </cell>
          <cell r="FL26">
            <v>7.45</v>
          </cell>
          <cell r="FM26">
            <v>0</v>
          </cell>
          <cell r="FN26">
            <v>7.62</v>
          </cell>
          <cell r="FO26">
            <v>6.55</v>
          </cell>
          <cell r="FP26">
            <v>6.97</v>
          </cell>
          <cell r="FQ26" t="str">
            <v>ì</v>
          </cell>
          <cell r="FR26">
            <v>7.58</v>
          </cell>
          <cell r="FS26">
            <v>6.68</v>
          </cell>
          <cell r="FT26">
            <v>6.98</v>
          </cell>
          <cell r="FU26" t="str">
            <v>ì</v>
          </cell>
          <cell r="FV26">
            <v>6.98</v>
          </cell>
          <cell r="FW26">
            <v>6.45</v>
          </cell>
          <cell r="FX26">
            <v>6.36</v>
          </cell>
          <cell r="FY26" t="str">
            <v>ì</v>
          </cell>
        </row>
        <row r="27">
          <cell r="A27" t="str">
            <v>MARNE-LA-VALLEE CHESSY (voyageurs "Ouigo")</v>
          </cell>
          <cell r="B27">
            <v>7.66</v>
          </cell>
          <cell r="C27" t="str">
            <v>-</v>
          </cell>
          <cell r="D27">
            <v>7.86</v>
          </cell>
          <cell r="E27">
            <v>0</v>
          </cell>
          <cell r="F27">
            <v>7.94</v>
          </cell>
          <cell r="G27" t="str">
            <v>-</v>
          </cell>
          <cell r="H27">
            <v>8.0500000000000007</v>
          </cell>
          <cell r="I27">
            <v>0</v>
          </cell>
          <cell r="J27">
            <v>7.06</v>
          </cell>
          <cell r="K27" t="str">
            <v>-</v>
          </cell>
          <cell r="L27">
            <v>7.51</v>
          </cell>
          <cell r="M27">
            <v>0</v>
          </cell>
          <cell r="N27">
            <v>6.98</v>
          </cell>
          <cell r="O27" t="str">
            <v>-</v>
          </cell>
          <cell r="P27">
            <v>7.28</v>
          </cell>
          <cell r="Q27">
            <v>0</v>
          </cell>
          <cell r="R27">
            <v>7.57</v>
          </cell>
          <cell r="S27" t="str">
            <v>-</v>
          </cell>
          <cell r="T27">
            <v>7.64</v>
          </cell>
          <cell r="U27">
            <v>0</v>
          </cell>
          <cell r="V27" t="str">
            <v>-</v>
          </cell>
          <cell r="W27" t="str">
            <v>-</v>
          </cell>
          <cell r="X27" t="str">
            <v>-</v>
          </cell>
          <cell r="Y27">
            <v>0</v>
          </cell>
          <cell r="Z27">
            <v>7.37</v>
          </cell>
          <cell r="AA27" t="str">
            <v>-</v>
          </cell>
          <cell r="AB27">
            <v>7.49</v>
          </cell>
          <cell r="AC27">
            <v>0</v>
          </cell>
          <cell r="AD27" t="str">
            <v>-</v>
          </cell>
          <cell r="AE27" t="str">
            <v>-</v>
          </cell>
          <cell r="AF27" t="str">
            <v>-</v>
          </cell>
          <cell r="AG27">
            <v>0</v>
          </cell>
          <cell r="AH27" t="str">
            <v>-</v>
          </cell>
          <cell r="AI27" t="str">
            <v>-</v>
          </cell>
          <cell r="AJ27" t="str">
            <v>-</v>
          </cell>
          <cell r="AK27">
            <v>0</v>
          </cell>
          <cell r="AL27" t="str">
            <v>-</v>
          </cell>
          <cell r="AM27" t="str">
            <v>-</v>
          </cell>
          <cell r="AN27" t="str">
            <v>-</v>
          </cell>
          <cell r="AO27">
            <v>0</v>
          </cell>
          <cell r="AP27" t="str">
            <v>-</v>
          </cell>
          <cell r="AQ27" t="str">
            <v>-</v>
          </cell>
          <cell r="AR27" t="str">
            <v>-</v>
          </cell>
          <cell r="AS27">
            <v>0</v>
          </cell>
          <cell r="AT27" t="str">
            <v>-</v>
          </cell>
          <cell r="AU27" t="str">
            <v>-</v>
          </cell>
          <cell r="AV27" t="str">
            <v>-</v>
          </cell>
          <cell r="AW27">
            <v>0</v>
          </cell>
          <cell r="AX27">
            <v>7.5</v>
          </cell>
          <cell r="AY27" t="str">
            <v>-</v>
          </cell>
          <cell r="AZ27">
            <v>7.7</v>
          </cell>
          <cell r="BA27">
            <v>0</v>
          </cell>
          <cell r="BB27">
            <v>8.4499999999999993</v>
          </cell>
          <cell r="BC27" t="str">
            <v>-</v>
          </cell>
          <cell r="BD27">
            <v>8.18</v>
          </cell>
          <cell r="BE27">
            <v>0</v>
          </cell>
          <cell r="BF27">
            <v>7.92</v>
          </cell>
          <cell r="BG27" t="str">
            <v>-</v>
          </cell>
          <cell r="BH27">
            <v>8.23</v>
          </cell>
          <cell r="BI27">
            <v>0</v>
          </cell>
          <cell r="BJ27" t="str">
            <v>-</v>
          </cell>
          <cell r="BK27" t="str">
            <v>-</v>
          </cell>
          <cell r="BL27" t="str">
            <v>-</v>
          </cell>
          <cell r="BM27">
            <v>0</v>
          </cell>
          <cell r="BN27" t="str">
            <v>-</v>
          </cell>
          <cell r="BO27" t="str">
            <v>-</v>
          </cell>
          <cell r="BP27" t="str">
            <v>-</v>
          </cell>
          <cell r="BQ27">
            <v>0</v>
          </cell>
          <cell r="BR27">
            <v>7.6</v>
          </cell>
          <cell r="BS27" t="str">
            <v>-</v>
          </cell>
          <cell r="BT27">
            <v>7.71</v>
          </cell>
          <cell r="BU27">
            <v>0</v>
          </cell>
          <cell r="BV27">
            <v>8.1999999999999993</v>
          </cell>
          <cell r="BW27" t="str">
            <v>-</v>
          </cell>
          <cell r="BX27">
            <v>8.1999999999999993</v>
          </cell>
          <cell r="BY27">
            <v>0</v>
          </cell>
          <cell r="BZ27">
            <v>7.94</v>
          </cell>
          <cell r="CA27" t="str">
            <v>-</v>
          </cell>
          <cell r="CB27">
            <v>7.74</v>
          </cell>
          <cell r="CC27">
            <v>0</v>
          </cell>
          <cell r="CD27">
            <v>7.87</v>
          </cell>
          <cell r="CE27" t="str">
            <v>-</v>
          </cell>
          <cell r="CF27">
            <v>7.6</v>
          </cell>
          <cell r="CG27">
            <v>0</v>
          </cell>
          <cell r="CH27">
            <v>7.83</v>
          </cell>
          <cell r="CI27" t="str">
            <v>-</v>
          </cell>
          <cell r="CJ27">
            <v>7.67</v>
          </cell>
          <cell r="CK27">
            <v>0</v>
          </cell>
          <cell r="CL27" t="str">
            <v>-</v>
          </cell>
          <cell r="CM27" t="str">
            <v>-</v>
          </cell>
          <cell r="CN27" t="str">
            <v>-</v>
          </cell>
          <cell r="CO27">
            <v>0</v>
          </cell>
          <cell r="CP27" t="str">
            <v>-</v>
          </cell>
          <cell r="CQ27" t="str">
            <v>-</v>
          </cell>
          <cell r="CR27" t="str">
            <v>-</v>
          </cell>
          <cell r="CS27">
            <v>0</v>
          </cell>
          <cell r="CT27" t="str">
            <v>-</v>
          </cell>
          <cell r="CU27" t="str">
            <v>-</v>
          </cell>
          <cell r="CV27" t="str">
            <v>-</v>
          </cell>
          <cell r="CW27">
            <v>0</v>
          </cell>
          <cell r="CX27">
            <v>7</v>
          </cell>
          <cell r="CY27" t="str">
            <v>-</v>
          </cell>
          <cell r="CZ27">
            <v>6.64</v>
          </cell>
          <cell r="DA27">
            <v>0</v>
          </cell>
          <cell r="DB27">
            <v>7.68</v>
          </cell>
          <cell r="DC27" t="str">
            <v>-</v>
          </cell>
          <cell r="DD27">
            <v>7.69</v>
          </cell>
          <cell r="DE27">
            <v>0</v>
          </cell>
          <cell r="DF27">
            <v>7.4</v>
          </cell>
          <cell r="DG27" t="str">
            <v>-</v>
          </cell>
          <cell r="DH27">
            <v>7.4</v>
          </cell>
          <cell r="DI27">
            <v>0</v>
          </cell>
          <cell r="DJ27">
            <v>7.08</v>
          </cell>
          <cell r="DK27" t="str">
            <v>-</v>
          </cell>
          <cell r="DL27">
            <v>7.35</v>
          </cell>
          <cell r="DM27">
            <v>0</v>
          </cell>
          <cell r="DN27">
            <v>7.8</v>
          </cell>
          <cell r="DO27" t="str">
            <v>-</v>
          </cell>
          <cell r="DP27">
            <v>7.7</v>
          </cell>
          <cell r="DQ27">
            <v>0</v>
          </cell>
          <cell r="DR27">
            <v>7.71</v>
          </cell>
          <cell r="DS27" t="str">
            <v>-</v>
          </cell>
          <cell r="DT27">
            <v>8.07</v>
          </cell>
          <cell r="DU27">
            <v>0</v>
          </cell>
          <cell r="DV27">
            <v>7.12</v>
          </cell>
          <cell r="DW27" t="str">
            <v>-</v>
          </cell>
          <cell r="DX27">
            <v>7.37</v>
          </cell>
          <cell r="DY27">
            <v>0</v>
          </cell>
          <cell r="DZ27">
            <v>7</v>
          </cell>
          <cell r="EA27" t="str">
            <v>-</v>
          </cell>
          <cell r="EB27">
            <v>7.13</v>
          </cell>
          <cell r="EC27">
            <v>0</v>
          </cell>
          <cell r="ED27">
            <v>6.74</v>
          </cell>
          <cell r="EE27" t="str">
            <v>-</v>
          </cell>
          <cell r="EF27">
            <v>7</v>
          </cell>
          <cell r="EG27">
            <v>0</v>
          </cell>
          <cell r="EH27">
            <v>7.17</v>
          </cell>
          <cell r="EI27" t="str">
            <v>-</v>
          </cell>
          <cell r="EJ27">
            <v>7.1</v>
          </cell>
          <cell r="EK27">
            <v>0</v>
          </cell>
          <cell r="EL27">
            <v>7.1</v>
          </cell>
          <cell r="EM27" t="str">
            <v>-</v>
          </cell>
          <cell r="EN27">
            <v>7.1</v>
          </cell>
          <cell r="EO27">
            <v>0</v>
          </cell>
          <cell r="EP27">
            <v>7.09</v>
          </cell>
          <cell r="EQ27" t="str">
            <v>-</v>
          </cell>
          <cell r="ER27">
            <v>7.24</v>
          </cell>
          <cell r="ES27">
            <v>0</v>
          </cell>
          <cell r="ET27">
            <v>6.7</v>
          </cell>
          <cell r="EU27" t="str">
            <v>-</v>
          </cell>
          <cell r="EV27">
            <v>6.59</v>
          </cell>
          <cell r="EW27">
            <v>0</v>
          </cell>
          <cell r="EX27" t="str">
            <v>-</v>
          </cell>
          <cell r="EY27" t="str">
            <v>-</v>
          </cell>
          <cell r="EZ27" t="str">
            <v>-</v>
          </cell>
          <cell r="FA27">
            <v>0</v>
          </cell>
          <cell r="FB27" t="str">
            <v>-</v>
          </cell>
          <cell r="FC27" t="str">
            <v>-</v>
          </cell>
          <cell r="FD27" t="str">
            <v>-</v>
          </cell>
          <cell r="FE27">
            <v>0</v>
          </cell>
          <cell r="FF27" t="str">
            <v>-</v>
          </cell>
          <cell r="FG27" t="str">
            <v>-</v>
          </cell>
          <cell r="FH27" t="str">
            <v>-</v>
          </cell>
          <cell r="FI27">
            <v>0</v>
          </cell>
          <cell r="FJ27" t="str">
            <v>-</v>
          </cell>
          <cell r="FK27" t="str">
            <v>-</v>
          </cell>
          <cell r="FL27" t="str">
            <v>-</v>
          </cell>
          <cell r="FM27">
            <v>0</v>
          </cell>
          <cell r="FN27">
            <v>7.45</v>
          </cell>
          <cell r="FO27" t="str">
            <v>-</v>
          </cell>
          <cell r="FP27">
            <v>7.79</v>
          </cell>
          <cell r="FQ27">
            <v>0</v>
          </cell>
          <cell r="FR27">
            <v>7.09</v>
          </cell>
          <cell r="FS27" t="str">
            <v>-</v>
          </cell>
          <cell r="FT27">
            <v>7.24</v>
          </cell>
          <cell r="FU27">
            <v>0</v>
          </cell>
          <cell r="FV27">
            <v>7.02</v>
          </cell>
          <cell r="FW27" t="str">
            <v>-</v>
          </cell>
          <cell r="FX27">
            <v>6.27</v>
          </cell>
          <cell r="FY27">
            <v>0</v>
          </cell>
        </row>
        <row r="28">
          <cell r="A28" t="str">
            <v>MARNE-LA-VALLEE CHESSY  (Accompagnants)</v>
          </cell>
          <cell r="B28">
            <v>7.85</v>
          </cell>
          <cell r="C28">
            <v>7.45</v>
          </cell>
          <cell r="D28">
            <v>7.73</v>
          </cell>
          <cell r="E28">
            <v>0</v>
          </cell>
          <cell r="F28">
            <v>7.78</v>
          </cell>
          <cell r="G28">
            <v>7.41</v>
          </cell>
          <cell r="H28">
            <v>7.87</v>
          </cell>
          <cell r="I28">
            <v>0</v>
          </cell>
          <cell r="J28">
            <v>7.08</v>
          </cell>
          <cell r="K28">
            <v>6.78</v>
          </cell>
          <cell r="L28">
            <v>7.23</v>
          </cell>
          <cell r="M28">
            <v>0</v>
          </cell>
          <cell r="N28">
            <v>7</v>
          </cell>
          <cell r="O28">
            <v>5.85</v>
          </cell>
          <cell r="P28">
            <v>6.58</v>
          </cell>
          <cell r="Q28" t="str">
            <v>ì</v>
          </cell>
          <cell r="R28">
            <v>7.78</v>
          </cell>
          <cell r="S28">
            <v>6.93</v>
          </cell>
          <cell r="T28">
            <v>7.5</v>
          </cell>
          <cell r="U28" t="str">
            <v>ì</v>
          </cell>
          <cell r="V28">
            <v>7.58</v>
          </cell>
          <cell r="W28" t="str">
            <v>-</v>
          </cell>
          <cell r="X28" t="str">
            <v>-</v>
          </cell>
          <cell r="Y28">
            <v>0</v>
          </cell>
          <cell r="Z28" t="str">
            <v>-</v>
          </cell>
          <cell r="AA28" t="str">
            <v>-</v>
          </cell>
          <cell r="AB28">
            <v>7.43</v>
          </cell>
          <cell r="AC28">
            <v>0</v>
          </cell>
          <cell r="AD28">
            <v>7.35</v>
          </cell>
          <cell r="AE28" t="str">
            <v>-</v>
          </cell>
          <cell r="AF28" t="str">
            <v>-</v>
          </cell>
          <cell r="AG28">
            <v>0</v>
          </cell>
          <cell r="AH28">
            <v>7.35</v>
          </cell>
          <cell r="AI28" t="str">
            <v>-</v>
          </cell>
          <cell r="AJ28" t="str">
            <v>-</v>
          </cell>
          <cell r="AK28">
            <v>0</v>
          </cell>
          <cell r="AL28">
            <v>7.59</v>
          </cell>
          <cell r="AM28" t="str">
            <v>-</v>
          </cell>
          <cell r="AN28" t="str">
            <v>-</v>
          </cell>
          <cell r="AO28">
            <v>0</v>
          </cell>
          <cell r="AP28">
            <v>7.29</v>
          </cell>
          <cell r="AQ28" t="str">
            <v>-</v>
          </cell>
          <cell r="AR28" t="str">
            <v>-</v>
          </cell>
          <cell r="AS28">
            <v>0</v>
          </cell>
          <cell r="AT28">
            <v>7.52</v>
          </cell>
          <cell r="AU28" t="str">
            <v>-</v>
          </cell>
          <cell r="AV28" t="str">
            <v>-</v>
          </cell>
          <cell r="AW28">
            <v>0</v>
          </cell>
          <cell r="AX28">
            <v>7.5</v>
          </cell>
          <cell r="AY28">
            <v>7</v>
          </cell>
          <cell r="AZ28">
            <v>7.5</v>
          </cell>
          <cell r="BA28" t="str">
            <v>ì</v>
          </cell>
          <cell r="BB28">
            <v>7.75</v>
          </cell>
          <cell r="BC28">
            <v>6.63</v>
          </cell>
          <cell r="BD28">
            <v>7.49</v>
          </cell>
          <cell r="BE28" t="str">
            <v>ì</v>
          </cell>
          <cell r="BF28">
            <v>7.97</v>
          </cell>
          <cell r="BG28">
            <v>7.34</v>
          </cell>
          <cell r="BH28">
            <v>7.86</v>
          </cell>
          <cell r="BI28" t="str">
            <v>ì</v>
          </cell>
          <cell r="BJ28" t="str">
            <v>-</v>
          </cell>
          <cell r="BK28" t="str">
            <v>-</v>
          </cell>
          <cell r="BL28">
            <v>7.1</v>
          </cell>
          <cell r="BM28">
            <v>0</v>
          </cell>
          <cell r="BN28" t="str">
            <v>-</v>
          </cell>
          <cell r="BO28" t="str">
            <v>-</v>
          </cell>
          <cell r="BP28">
            <v>6.24</v>
          </cell>
          <cell r="BQ28">
            <v>0</v>
          </cell>
          <cell r="BR28">
            <v>7.33</v>
          </cell>
          <cell r="BS28">
            <v>7.24</v>
          </cell>
          <cell r="BT28">
            <v>7.47</v>
          </cell>
          <cell r="BU28">
            <v>0</v>
          </cell>
          <cell r="BV28">
            <v>7.9</v>
          </cell>
          <cell r="BW28">
            <v>7</v>
          </cell>
          <cell r="BX28">
            <v>7.7</v>
          </cell>
          <cell r="BY28" t="str">
            <v>ì</v>
          </cell>
          <cell r="BZ28">
            <v>7.88</v>
          </cell>
          <cell r="CA28">
            <v>7.41</v>
          </cell>
          <cell r="CB28">
            <v>7.69</v>
          </cell>
          <cell r="CC28">
            <v>0</v>
          </cell>
          <cell r="CD28">
            <v>7.85</v>
          </cell>
          <cell r="CE28">
            <v>7.32</v>
          </cell>
          <cell r="CF28">
            <v>7.66</v>
          </cell>
          <cell r="CG28">
            <v>0</v>
          </cell>
          <cell r="CH28">
            <v>7.78</v>
          </cell>
          <cell r="CI28">
            <v>7.54</v>
          </cell>
          <cell r="CJ28">
            <v>7.77</v>
          </cell>
          <cell r="CK28">
            <v>0</v>
          </cell>
          <cell r="CL28">
            <v>7.41</v>
          </cell>
          <cell r="CM28" t="str">
            <v>-</v>
          </cell>
          <cell r="CN28" t="str">
            <v>-</v>
          </cell>
          <cell r="CO28">
            <v>0</v>
          </cell>
          <cell r="CP28">
            <v>7.37</v>
          </cell>
          <cell r="CQ28" t="str">
            <v>-</v>
          </cell>
          <cell r="CR28" t="str">
            <v>-</v>
          </cell>
          <cell r="CS28">
            <v>0</v>
          </cell>
          <cell r="CT28">
            <v>7.47</v>
          </cell>
          <cell r="CU28" t="str">
            <v>-</v>
          </cell>
          <cell r="CV28" t="str">
            <v>-</v>
          </cell>
          <cell r="CW28">
            <v>0</v>
          </cell>
          <cell r="CX28" t="str">
            <v>-</v>
          </cell>
          <cell r="CY28">
            <v>6.03</v>
          </cell>
          <cell r="CZ28">
            <v>6.68</v>
          </cell>
          <cell r="DA28">
            <v>0</v>
          </cell>
          <cell r="DB28">
            <v>7.55</v>
          </cell>
          <cell r="DC28">
            <v>7.78</v>
          </cell>
          <cell r="DD28">
            <v>8.0399999999999991</v>
          </cell>
          <cell r="DE28">
            <v>0</v>
          </cell>
          <cell r="DF28">
            <v>7.6</v>
          </cell>
          <cell r="DG28">
            <v>7.15</v>
          </cell>
          <cell r="DH28">
            <v>7.4</v>
          </cell>
          <cell r="DI28">
            <v>0</v>
          </cell>
          <cell r="DJ28">
            <v>7.63</v>
          </cell>
          <cell r="DK28">
            <v>7.27</v>
          </cell>
          <cell r="DL28">
            <v>7.52</v>
          </cell>
          <cell r="DM28">
            <v>0</v>
          </cell>
          <cell r="DN28">
            <v>7.6</v>
          </cell>
          <cell r="DO28">
            <v>7.6</v>
          </cell>
          <cell r="DP28">
            <v>7.9</v>
          </cell>
          <cell r="DQ28">
            <v>0</v>
          </cell>
          <cell r="DR28">
            <v>7.47</v>
          </cell>
          <cell r="DS28" t="str">
            <v>-</v>
          </cell>
          <cell r="DT28">
            <v>8.0299999999999994</v>
          </cell>
          <cell r="DU28">
            <v>0</v>
          </cell>
          <cell r="DV28">
            <v>7.35</v>
          </cell>
          <cell r="DW28" t="str">
            <v>-</v>
          </cell>
          <cell r="DX28">
            <v>7.54</v>
          </cell>
          <cell r="DY28">
            <v>0</v>
          </cell>
          <cell r="DZ28">
            <v>7.5</v>
          </cell>
          <cell r="EA28">
            <v>7.37</v>
          </cell>
          <cell r="EB28">
            <v>7.4</v>
          </cell>
          <cell r="EC28">
            <v>0</v>
          </cell>
          <cell r="ED28">
            <v>7.33</v>
          </cell>
          <cell r="EE28" t="str">
            <v>-</v>
          </cell>
          <cell r="EF28">
            <v>7</v>
          </cell>
          <cell r="EG28">
            <v>0</v>
          </cell>
          <cell r="EH28">
            <v>7.38</v>
          </cell>
          <cell r="EI28">
            <v>5.17</v>
          </cell>
          <cell r="EJ28">
            <v>6.37</v>
          </cell>
          <cell r="EK28" t="str">
            <v>ì</v>
          </cell>
          <cell r="EL28">
            <v>7.4</v>
          </cell>
          <cell r="EM28">
            <v>6.3</v>
          </cell>
          <cell r="EN28">
            <v>6.9</v>
          </cell>
          <cell r="EO28" t="str">
            <v>ì</v>
          </cell>
          <cell r="EP28">
            <v>7.43</v>
          </cell>
          <cell r="EQ28">
            <v>7.15</v>
          </cell>
          <cell r="ER28">
            <v>7.37</v>
          </cell>
          <cell r="ES28">
            <v>0</v>
          </cell>
          <cell r="ET28">
            <v>7.45</v>
          </cell>
          <cell r="EU28">
            <v>7.27</v>
          </cell>
          <cell r="EV28">
            <v>7.01</v>
          </cell>
          <cell r="EW28">
            <v>0</v>
          </cell>
          <cell r="EX28">
            <v>7.69</v>
          </cell>
          <cell r="EY28" t="str">
            <v>-</v>
          </cell>
          <cell r="EZ28" t="str">
            <v>-</v>
          </cell>
          <cell r="FA28">
            <v>0</v>
          </cell>
          <cell r="FB28">
            <v>7.56</v>
          </cell>
          <cell r="FC28" t="str">
            <v>-</v>
          </cell>
          <cell r="FD28" t="str">
            <v>-</v>
          </cell>
          <cell r="FE28">
            <v>0</v>
          </cell>
          <cell r="FF28">
            <v>7.57</v>
          </cell>
          <cell r="FG28" t="str">
            <v>-</v>
          </cell>
          <cell r="FH28" t="str">
            <v>-</v>
          </cell>
          <cell r="FI28">
            <v>0</v>
          </cell>
          <cell r="FJ28">
            <v>7.4</v>
          </cell>
          <cell r="FK28" t="str">
            <v>-</v>
          </cell>
          <cell r="FL28" t="str">
            <v>-</v>
          </cell>
          <cell r="FM28">
            <v>0</v>
          </cell>
          <cell r="FN28">
            <v>7.68</v>
          </cell>
          <cell r="FO28">
            <v>7</v>
          </cell>
          <cell r="FP28">
            <v>7.41</v>
          </cell>
          <cell r="FQ28" t="str">
            <v>ì</v>
          </cell>
          <cell r="FR28">
            <v>7.43</v>
          </cell>
          <cell r="FS28">
            <v>7.15</v>
          </cell>
          <cell r="FT28">
            <v>7.37</v>
          </cell>
          <cell r="FU28">
            <v>0</v>
          </cell>
          <cell r="FV28">
            <v>7.22</v>
          </cell>
          <cell r="FW28">
            <v>6.51</v>
          </cell>
          <cell r="FX28">
            <v>6.98</v>
          </cell>
          <cell r="FY28" t="str">
            <v>ì</v>
          </cell>
        </row>
        <row r="29">
          <cell r="A29" t="str">
            <v>MARSEILLE ST CHARLES</v>
          </cell>
          <cell r="B29">
            <v>7.15</v>
          </cell>
          <cell r="C29">
            <v>7.14</v>
          </cell>
          <cell r="D29">
            <v>7.17</v>
          </cell>
          <cell r="E29">
            <v>0</v>
          </cell>
          <cell r="F29">
            <v>7.72</v>
          </cell>
          <cell r="G29">
            <v>8.26</v>
          </cell>
          <cell r="H29">
            <v>8.0399999999999991</v>
          </cell>
          <cell r="I29" t="str">
            <v>î</v>
          </cell>
          <cell r="J29">
            <v>6.76</v>
          </cell>
          <cell r="K29">
            <v>6.42</v>
          </cell>
          <cell r="L29">
            <v>6.56</v>
          </cell>
          <cell r="M29" t="str">
            <v>ì</v>
          </cell>
          <cell r="N29">
            <v>6.5</v>
          </cell>
          <cell r="O29">
            <v>5.92</v>
          </cell>
          <cell r="P29">
            <v>6.13</v>
          </cell>
          <cell r="Q29" t="str">
            <v>ì</v>
          </cell>
          <cell r="R29">
            <v>7.35</v>
          </cell>
          <cell r="S29">
            <v>7.36</v>
          </cell>
          <cell r="T29">
            <v>7.33</v>
          </cell>
          <cell r="U29">
            <v>0</v>
          </cell>
          <cell r="V29">
            <v>7.81</v>
          </cell>
          <cell r="W29">
            <v>7.54</v>
          </cell>
          <cell r="X29">
            <v>7.54</v>
          </cell>
          <cell r="Y29">
            <v>0</v>
          </cell>
          <cell r="Z29">
            <v>6.23</v>
          </cell>
          <cell r="AA29">
            <v>6.5</v>
          </cell>
          <cell r="AB29">
            <v>6.57</v>
          </cell>
          <cell r="AC29" t="str">
            <v>î</v>
          </cell>
          <cell r="AD29">
            <v>6.15</v>
          </cell>
          <cell r="AE29">
            <v>6</v>
          </cell>
          <cell r="AF29">
            <v>5.83</v>
          </cell>
          <cell r="AG29">
            <v>0</v>
          </cell>
          <cell r="AH29">
            <v>6.5</v>
          </cell>
          <cell r="AI29">
            <v>5.98</v>
          </cell>
          <cell r="AJ29">
            <v>5.93</v>
          </cell>
          <cell r="AK29" t="str">
            <v>ì</v>
          </cell>
          <cell r="AL29">
            <v>6.85</v>
          </cell>
          <cell r="AM29">
            <v>6.64</v>
          </cell>
          <cell r="AN29">
            <v>6.49</v>
          </cell>
          <cell r="AO29">
            <v>0</v>
          </cell>
          <cell r="AP29">
            <v>6.3</v>
          </cell>
          <cell r="AQ29">
            <v>5.92</v>
          </cell>
          <cell r="AR29">
            <v>5.9</v>
          </cell>
          <cell r="AS29">
            <v>0</v>
          </cell>
          <cell r="AT29">
            <v>7.14</v>
          </cell>
          <cell r="AU29">
            <v>7.05</v>
          </cell>
          <cell r="AV29">
            <v>7.05</v>
          </cell>
          <cell r="AW29">
            <v>0</v>
          </cell>
          <cell r="AX29">
            <v>7.1</v>
          </cell>
          <cell r="AY29">
            <v>7.1</v>
          </cell>
          <cell r="AZ29">
            <v>7.2</v>
          </cell>
          <cell r="BA29">
            <v>0</v>
          </cell>
          <cell r="BB29">
            <v>6.82</v>
          </cell>
          <cell r="BC29">
            <v>6.7</v>
          </cell>
          <cell r="BD29">
            <v>6.76</v>
          </cell>
          <cell r="BE29">
            <v>0</v>
          </cell>
          <cell r="BF29">
            <v>8.01</v>
          </cell>
          <cell r="BG29">
            <v>8.0399999999999991</v>
          </cell>
          <cell r="BH29">
            <v>7.74</v>
          </cell>
          <cell r="BI29">
            <v>0</v>
          </cell>
          <cell r="BJ29" t="str">
            <v>-</v>
          </cell>
          <cell r="BK29" t="str">
            <v>-</v>
          </cell>
          <cell r="BL29">
            <v>5.98</v>
          </cell>
          <cell r="BM29">
            <v>0</v>
          </cell>
          <cell r="BN29" t="str">
            <v>-</v>
          </cell>
          <cell r="BO29" t="str">
            <v>-</v>
          </cell>
          <cell r="BP29">
            <v>6.23</v>
          </cell>
          <cell r="BQ29">
            <v>0</v>
          </cell>
          <cell r="BR29">
            <v>7.54</v>
          </cell>
          <cell r="BS29">
            <v>7.64</v>
          </cell>
          <cell r="BT29">
            <v>7.48</v>
          </cell>
          <cell r="BU29">
            <v>0</v>
          </cell>
          <cell r="BV29">
            <v>7.4</v>
          </cell>
          <cell r="BW29">
            <v>7.4</v>
          </cell>
          <cell r="BX29">
            <v>7.3</v>
          </cell>
          <cell r="BY29">
            <v>0</v>
          </cell>
          <cell r="BZ29">
            <v>7.02</v>
          </cell>
          <cell r="CA29">
            <v>6.79</v>
          </cell>
          <cell r="CB29">
            <v>6.72</v>
          </cell>
          <cell r="CC29" t="str">
            <v>ì</v>
          </cell>
          <cell r="CD29">
            <v>7.04</v>
          </cell>
          <cell r="CE29">
            <v>7</v>
          </cell>
          <cell r="CF29">
            <v>6.94</v>
          </cell>
          <cell r="CG29">
            <v>0</v>
          </cell>
          <cell r="CH29">
            <v>6.09</v>
          </cell>
          <cell r="CI29">
            <v>5.87</v>
          </cell>
          <cell r="CJ29">
            <v>5.6</v>
          </cell>
          <cell r="CK29">
            <v>0</v>
          </cell>
          <cell r="CL29">
            <v>6.61</v>
          </cell>
          <cell r="CM29">
            <v>6.58</v>
          </cell>
          <cell r="CN29">
            <v>6.49</v>
          </cell>
          <cell r="CO29">
            <v>0</v>
          </cell>
          <cell r="CP29">
            <v>6.62</v>
          </cell>
          <cell r="CQ29">
            <v>6.75</v>
          </cell>
          <cell r="CR29">
            <v>6.4</v>
          </cell>
          <cell r="CS29">
            <v>0</v>
          </cell>
          <cell r="CT29">
            <v>6.6</v>
          </cell>
          <cell r="CU29">
            <v>6.45</v>
          </cell>
          <cell r="CV29">
            <v>6.28</v>
          </cell>
          <cell r="CW29">
            <v>0</v>
          </cell>
          <cell r="CX29">
            <v>6.03</v>
          </cell>
          <cell r="CY29">
            <v>5.45</v>
          </cell>
          <cell r="CZ29">
            <v>5.61</v>
          </cell>
          <cell r="DA29" t="str">
            <v>ì</v>
          </cell>
          <cell r="DB29">
            <v>7.03</v>
          </cell>
          <cell r="DC29">
            <v>6.83</v>
          </cell>
          <cell r="DD29">
            <v>6.83</v>
          </cell>
          <cell r="DE29">
            <v>0</v>
          </cell>
          <cell r="DF29">
            <v>6.75</v>
          </cell>
          <cell r="DG29">
            <v>6.68</v>
          </cell>
          <cell r="DH29">
            <v>6.68</v>
          </cell>
          <cell r="DI29">
            <v>0</v>
          </cell>
          <cell r="DJ29">
            <v>6.8</v>
          </cell>
          <cell r="DK29">
            <v>6.67</v>
          </cell>
          <cell r="DL29">
            <v>6.5</v>
          </cell>
          <cell r="DM29">
            <v>0</v>
          </cell>
          <cell r="DN29">
            <v>7</v>
          </cell>
          <cell r="DO29">
            <v>6.8</v>
          </cell>
          <cell r="DP29">
            <v>6.8</v>
          </cell>
          <cell r="DQ29" t="str">
            <v>ì</v>
          </cell>
          <cell r="DR29">
            <v>6.87</v>
          </cell>
          <cell r="DS29">
            <v>6.11</v>
          </cell>
          <cell r="DT29">
            <v>6.1</v>
          </cell>
          <cell r="DU29" t="str">
            <v>ì</v>
          </cell>
          <cell r="DV29">
            <v>6.57</v>
          </cell>
          <cell r="DW29">
            <v>5.98</v>
          </cell>
          <cell r="DX29">
            <v>5.88</v>
          </cell>
          <cell r="DY29" t="str">
            <v>ì</v>
          </cell>
          <cell r="DZ29">
            <v>6.28</v>
          </cell>
          <cell r="EA29">
            <v>6.01</v>
          </cell>
          <cell r="EB29">
            <v>6.04</v>
          </cell>
          <cell r="EC29" t="str">
            <v>ì</v>
          </cell>
          <cell r="ED29">
            <v>6.49</v>
          </cell>
          <cell r="EE29">
            <v>6.3</v>
          </cell>
          <cell r="EF29">
            <v>5.95</v>
          </cell>
          <cell r="EG29">
            <v>0</v>
          </cell>
          <cell r="EH29">
            <v>6.67</v>
          </cell>
          <cell r="EI29">
            <v>6.51</v>
          </cell>
          <cell r="EJ29">
            <v>6.44</v>
          </cell>
          <cell r="EK29">
            <v>0</v>
          </cell>
          <cell r="EL29">
            <v>6.5</v>
          </cell>
          <cell r="EM29">
            <v>6.3</v>
          </cell>
          <cell r="EN29">
            <v>6.2</v>
          </cell>
          <cell r="EO29" t="str">
            <v>ì</v>
          </cell>
          <cell r="EP29">
            <v>7.4</v>
          </cell>
          <cell r="EQ29">
            <v>7.42</v>
          </cell>
          <cell r="ER29">
            <v>7.34</v>
          </cell>
          <cell r="ES29">
            <v>0</v>
          </cell>
          <cell r="ET29">
            <v>6.85</v>
          </cell>
          <cell r="EU29">
            <v>6.55</v>
          </cell>
          <cell r="EV29">
            <v>6.5</v>
          </cell>
          <cell r="EW29" t="str">
            <v>ì</v>
          </cell>
          <cell r="EX29">
            <v>7.21</v>
          </cell>
          <cell r="EY29">
            <v>6.97</v>
          </cell>
          <cell r="EZ29">
            <v>6.93</v>
          </cell>
          <cell r="FA29">
            <v>0</v>
          </cell>
          <cell r="FB29">
            <v>7.64</v>
          </cell>
          <cell r="FC29">
            <v>7.5</v>
          </cell>
          <cell r="FD29">
            <v>7.39</v>
          </cell>
          <cell r="FE29">
            <v>0</v>
          </cell>
          <cell r="FF29">
            <v>7.22</v>
          </cell>
          <cell r="FG29">
            <v>7.45</v>
          </cell>
          <cell r="FH29">
            <v>7.34</v>
          </cell>
          <cell r="FI29">
            <v>0</v>
          </cell>
          <cell r="FJ29">
            <v>7.72</v>
          </cell>
          <cell r="FK29">
            <v>7.46</v>
          </cell>
          <cell r="FL29">
            <v>7.49</v>
          </cell>
          <cell r="FM29">
            <v>0</v>
          </cell>
          <cell r="FN29">
            <v>6.95</v>
          </cell>
          <cell r="FO29">
            <v>7.05</v>
          </cell>
          <cell r="FP29">
            <v>6.78</v>
          </cell>
          <cell r="FQ29">
            <v>0</v>
          </cell>
          <cell r="FR29">
            <v>7.4</v>
          </cell>
          <cell r="FS29">
            <v>7.42</v>
          </cell>
          <cell r="FT29">
            <v>7.34</v>
          </cell>
          <cell r="FU29">
            <v>0</v>
          </cell>
          <cell r="FV29">
            <v>6.5</v>
          </cell>
          <cell r="FW29">
            <v>5.89</v>
          </cell>
          <cell r="FX29">
            <v>5.89</v>
          </cell>
          <cell r="FY29" t="str">
            <v>ì</v>
          </cell>
        </row>
        <row r="30">
          <cell r="A30" t="str">
            <v>METZ VILLE</v>
          </cell>
          <cell r="B30">
            <v>7.77</v>
          </cell>
          <cell r="C30">
            <v>7.27</v>
          </cell>
          <cell r="D30">
            <v>7.46</v>
          </cell>
          <cell r="E30" t="str">
            <v>ì</v>
          </cell>
          <cell r="F30">
            <v>8.51</v>
          </cell>
          <cell r="G30">
            <v>7.96</v>
          </cell>
          <cell r="H30">
            <v>8.01</v>
          </cell>
          <cell r="I30" t="str">
            <v>ì</v>
          </cell>
          <cell r="J30">
            <v>6.59</v>
          </cell>
          <cell r="K30">
            <v>5.66</v>
          </cell>
          <cell r="L30">
            <v>5.15</v>
          </cell>
          <cell r="M30" t="str">
            <v>ì</v>
          </cell>
          <cell r="N30">
            <v>6.45</v>
          </cell>
          <cell r="O30">
            <v>5.57</v>
          </cell>
          <cell r="P30">
            <v>5.14</v>
          </cell>
          <cell r="Q30" t="str">
            <v>ì</v>
          </cell>
          <cell r="R30">
            <v>7.69</v>
          </cell>
          <cell r="S30">
            <v>7.23</v>
          </cell>
          <cell r="T30">
            <v>7.25</v>
          </cell>
          <cell r="U30" t="str">
            <v>ì</v>
          </cell>
          <cell r="V30">
            <v>7.69</v>
          </cell>
          <cell r="W30">
            <v>5.96</v>
          </cell>
          <cell r="X30">
            <v>6.26</v>
          </cell>
          <cell r="Y30" t="str">
            <v>ì</v>
          </cell>
          <cell r="Z30">
            <v>7.51</v>
          </cell>
          <cell r="AA30">
            <v>6.36</v>
          </cell>
          <cell r="AB30">
            <v>6.46</v>
          </cell>
          <cell r="AC30" t="str">
            <v>ì</v>
          </cell>
          <cell r="AD30">
            <v>6.99</v>
          </cell>
          <cell r="AE30">
            <v>5.4</v>
          </cell>
          <cell r="AF30">
            <v>5.41</v>
          </cell>
          <cell r="AG30" t="str">
            <v>ì</v>
          </cell>
          <cell r="AH30">
            <v>6.78</v>
          </cell>
          <cell r="AI30">
            <v>5.13</v>
          </cell>
          <cell r="AJ30">
            <v>5.68</v>
          </cell>
          <cell r="AK30" t="str">
            <v>ì</v>
          </cell>
          <cell r="AL30">
            <v>7.38</v>
          </cell>
          <cell r="AM30">
            <v>5.46</v>
          </cell>
          <cell r="AN30">
            <v>6.13</v>
          </cell>
          <cell r="AO30" t="str">
            <v>ì</v>
          </cell>
          <cell r="AP30">
            <v>6.87</v>
          </cell>
          <cell r="AQ30">
            <v>4.9800000000000004</v>
          </cell>
          <cell r="AR30">
            <v>5.53</v>
          </cell>
          <cell r="AS30" t="str">
            <v>ì</v>
          </cell>
          <cell r="AT30">
            <v>7.3</v>
          </cell>
          <cell r="AU30">
            <v>6.18</v>
          </cell>
          <cell r="AV30">
            <v>6.36</v>
          </cell>
          <cell r="AW30" t="str">
            <v>ì</v>
          </cell>
          <cell r="AX30">
            <v>7.6</v>
          </cell>
          <cell r="AY30">
            <v>6.7</v>
          </cell>
          <cell r="AZ30">
            <v>6.7</v>
          </cell>
          <cell r="BA30" t="str">
            <v>ì</v>
          </cell>
          <cell r="BB30">
            <v>7.58</v>
          </cell>
          <cell r="BC30">
            <v>6.7</v>
          </cell>
          <cell r="BD30">
            <v>6.4</v>
          </cell>
          <cell r="BE30" t="str">
            <v>ì</v>
          </cell>
          <cell r="BF30">
            <v>8.19</v>
          </cell>
          <cell r="BG30">
            <v>7.89</v>
          </cell>
          <cell r="BH30">
            <v>7.9</v>
          </cell>
          <cell r="BI30" t="str">
            <v>ì</v>
          </cell>
          <cell r="BJ30">
            <v>6.78</v>
          </cell>
          <cell r="BK30" t="str">
            <v>-</v>
          </cell>
          <cell r="BL30">
            <v>6.9</v>
          </cell>
          <cell r="BM30">
            <v>0</v>
          </cell>
          <cell r="BN30">
            <v>7.13</v>
          </cell>
          <cell r="BO30" t="str">
            <v>-</v>
          </cell>
          <cell r="BP30">
            <v>6.76</v>
          </cell>
          <cell r="BQ30">
            <v>0</v>
          </cell>
          <cell r="BR30">
            <v>7.82</v>
          </cell>
          <cell r="BS30">
            <v>6.73</v>
          </cell>
          <cell r="BT30">
            <v>6.95</v>
          </cell>
          <cell r="BU30" t="str">
            <v>ì</v>
          </cell>
          <cell r="BV30">
            <v>7.9</v>
          </cell>
          <cell r="BW30">
            <v>7.3</v>
          </cell>
          <cell r="BX30">
            <v>7.2</v>
          </cell>
          <cell r="BY30" t="str">
            <v>ì</v>
          </cell>
          <cell r="BZ30">
            <v>7.99</v>
          </cell>
          <cell r="CA30">
            <v>7.52</v>
          </cell>
          <cell r="CB30">
            <v>7.72</v>
          </cell>
          <cell r="CC30" t="str">
            <v>ì</v>
          </cell>
          <cell r="CD30">
            <v>7.74</v>
          </cell>
          <cell r="CE30">
            <v>7.41</v>
          </cell>
          <cell r="CF30">
            <v>7.61</v>
          </cell>
          <cell r="CG30" t="str">
            <v>ì</v>
          </cell>
          <cell r="CH30">
            <v>7.35</v>
          </cell>
          <cell r="CI30">
            <v>7.03</v>
          </cell>
          <cell r="CJ30">
            <v>7.28</v>
          </cell>
          <cell r="CK30" t="str">
            <v>ì</v>
          </cell>
          <cell r="CL30" t="str">
            <v>-</v>
          </cell>
          <cell r="CM30">
            <v>8.2200000000000006</v>
          </cell>
          <cell r="CN30">
            <v>7.98</v>
          </cell>
          <cell r="CO30">
            <v>0</v>
          </cell>
          <cell r="CP30" t="str">
            <v>-</v>
          </cell>
          <cell r="CQ30">
            <v>8.0299999999999994</v>
          </cell>
          <cell r="CR30">
            <v>7.94</v>
          </cell>
          <cell r="CS30">
            <v>0</v>
          </cell>
          <cell r="CT30" t="str">
            <v>-</v>
          </cell>
          <cell r="CU30">
            <v>7.92</v>
          </cell>
          <cell r="CV30">
            <v>7.78</v>
          </cell>
          <cell r="CW30">
            <v>0</v>
          </cell>
          <cell r="CX30">
            <v>7.31</v>
          </cell>
          <cell r="CY30">
            <v>7.24</v>
          </cell>
          <cell r="CZ30">
            <v>7.07</v>
          </cell>
          <cell r="DA30">
            <v>0</v>
          </cell>
          <cell r="DB30">
            <v>7.5</v>
          </cell>
          <cell r="DC30">
            <v>6.34</v>
          </cell>
          <cell r="DD30">
            <v>6.47</v>
          </cell>
          <cell r="DE30" t="str">
            <v>ì</v>
          </cell>
          <cell r="DF30">
            <v>6.46</v>
          </cell>
          <cell r="DG30">
            <v>6.11</v>
          </cell>
          <cell r="DH30">
            <v>5.8</v>
          </cell>
          <cell r="DI30">
            <v>0</v>
          </cell>
          <cell r="DJ30">
            <v>7.03</v>
          </cell>
          <cell r="DK30">
            <v>5.69</v>
          </cell>
          <cell r="DL30">
            <v>5.68</v>
          </cell>
          <cell r="DM30" t="str">
            <v>ì</v>
          </cell>
          <cell r="DN30">
            <v>7.7</v>
          </cell>
          <cell r="DO30">
            <v>7.1</v>
          </cell>
          <cell r="DP30">
            <v>7.2</v>
          </cell>
          <cell r="DQ30" t="str">
            <v>ì</v>
          </cell>
          <cell r="DR30">
            <v>5.86</v>
          </cell>
          <cell r="DS30">
            <v>5.0199999999999996</v>
          </cell>
          <cell r="DT30">
            <v>4.1399999999999997</v>
          </cell>
          <cell r="DU30" t="str">
            <v>ì</v>
          </cell>
          <cell r="DV30">
            <v>5.74</v>
          </cell>
          <cell r="DW30">
            <v>4.87</v>
          </cell>
          <cell r="DX30">
            <v>4.2699999999999996</v>
          </cell>
          <cell r="DY30" t="str">
            <v>ì</v>
          </cell>
          <cell r="DZ30">
            <v>6.29</v>
          </cell>
          <cell r="EA30">
            <v>5.89</v>
          </cell>
          <cell r="EB30">
            <v>5.84</v>
          </cell>
          <cell r="EC30" t="str">
            <v>ì</v>
          </cell>
          <cell r="ED30">
            <v>5.65</v>
          </cell>
          <cell r="EE30">
            <v>4.6900000000000004</v>
          </cell>
          <cell r="EF30">
            <v>4.12</v>
          </cell>
          <cell r="EG30" t="str">
            <v>ì</v>
          </cell>
          <cell r="EH30">
            <v>6.8</v>
          </cell>
          <cell r="EI30">
            <v>6.28</v>
          </cell>
          <cell r="EJ30">
            <v>6.4</v>
          </cell>
          <cell r="EK30" t="str">
            <v>ì</v>
          </cell>
          <cell r="EL30">
            <v>6.5</v>
          </cell>
          <cell r="EM30">
            <v>6.1</v>
          </cell>
          <cell r="EN30">
            <v>6.1</v>
          </cell>
          <cell r="EO30" t="str">
            <v>ì</v>
          </cell>
          <cell r="EP30">
            <v>7.81</v>
          </cell>
          <cell r="EQ30">
            <v>7.12</v>
          </cell>
          <cell r="ER30">
            <v>7.51</v>
          </cell>
          <cell r="ES30" t="str">
            <v>ì</v>
          </cell>
          <cell r="ET30">
            <v>7.46</v>
          </cell>
          <cell r="EU30">
            <v>6.72</v>
          </cell>
          <cell r="EV30">
            <v>7.26</v>
          </cell>
          <cell r="EW30" t="str">
            <v>ì</v>
          </cell>
          <cell r="EX30">
            <v>7.55</v>
          </cell>
          <cell r="EY30">
            <v>7.05</v>
          </cell>
          <cell r="EZ30">
            <v>7.24</v>
          </cell>
          <cell r="FA30" t="str">
            <v>ì</v>
          </cell>
          <cell r="FB30">
            <v>8.18</v>
          </cell>
          <cell r="FC30">
            <v>8.16</v>
          </cell>
          <cell r="FD30">
            <v>8.09</v>
          </cell>
          <cell r="FE30">
            <v>0</v>
          </cell>
          <cell r="FF30">
            <v>7.98</v>
          </cell>
          <cell r="FG30">
            <v>7.69</v>
          </cell>
          <cell r="FH30">
            <v>7.77</v>
          </cell>
          <cell r="FI30">
            <v>0</v>
          </cell>
          <cell r="FJ30">
            <v>8.36</v>
          </cell>
          <cell r="FK30">
            <v>7.89</v>
          </cell>
          <cell r="FL30">
            <v>7.99</v>
          </cell>
          <cell r="FM30" t="str">
            <v>ì</v>
          </cell>
          <cell r="FN30">
            <v>6.6</v>
          </cell>
          <cell r="FO30">
            <v>6.6</v>
          </cell>
          <cell r="FP30">
            <v>6.21</v>
          </cell>
          <cell r="FQ30">
            <v>0</v>
          </cell>
          <cell r="FR30">
            <v>7.81</v>
          </cell>
          <cell r="FS30">
            <v>7.12</v>
          </cell>
          <cell r="FT30">
            <v>7.51</v>
          </cell>
          <cell r="FU30" t="str">
            <v>ì</v>
          </cell>
          <cell r="FV30">
            <v>7.3</v>
          </cell>
          <cell r="FW30">
            <v>6.88</v>
          </cell>
          <cell r="FX30">
            <v>7.07</v>
          </cell>
          <cell r="FY30" t="str">
            <v>ì</v>
          </cell>
        </row>
        <row r="31">
          <cell r="A31" t="str">
            <v>MONTPELLIER SAINT-ROCH</v>
          </cell>
          <cell r="B31">
            <v>7.81</v>
          </cell>
          <cell r="C31">
            <v>7.15</v>
          </cell>
          <cell r="D31">
            <v>7.4</v>
          </cell>
          <cell r="E31" t="str">
            <v>ì</v>
          </cell>
          <cell r="F31">
            <v>8.07</v>
          </cell>
          <cell r="G31">
            <v>7.81</v>
          </cell>
          <cell r="H31">
            <v>8.0399999999999991</v>
          </cell>
          <cell r="I31">
            <v>0</v>
          </cell>
          <cell r="J31">
            <v>4.95</v>
          </cell>
          <cell r="K31">
            <v>4.6399999999999997</v>
          </cell>
          <cell r="L31">
            <v>4.97</v>
          </cell>
          <cell r="M31">
            <v>0</v>
          </cell>
          <cell r="N31">
            <v>4.3099999999999996</v>
          </cell>
          <cell r="O31">
            <v>4.43</v>
          </cell>
          <cell r="P31">
            <v>4.7300000000000004</v>
          </cell>
          <cell r="Q31">
            <v>0</v>
          </cell>
          <cell r="R31">
            <v>6.96</v>
          </cell>
          <cell r="S31">
            <v>7.28</v>
          </cell>
          <cell r="T31">
            <v>7.42</v>
          </cell>
          <cell r="U31">
            <v>0</v>
          </cell>
          <cell r="V31">
            <v>8.35</v>
          </cell>
          <cell r="W31">
            <v>7.8</v>
          </cell>
          <cell r="X31">
            <v>8.24</v>
          </cell>
          <cell r="Y31">
            <v>0</v>
          </cell>
          <cell r="Z31">
            <v>6.79</v>
          </cell>
          <cell r="AA31">
            <v>6.83</v>
          </cell>
          <cell r="AB31">
            <v>6.44</v>
          </cell>
          <cell r="AC31">
            <v>0</v>
          </cell>
          <cell r="AD31">
            <v>6.4</v>
          </cell>
          <cell r="AE31">
            <v>6.9</v>
          </cell>
          <cell r="AF31">
            <v>6.55</v>
          </cell>
          <cell r="AG31">
            <v>0</v>
          </cell>
          <cell r="AH31">
            <v>6.03</v>
          </cell>
          <cell r="AI31">
            <v>6.3</v>
          </cell>
          <cell r="AJ31">
            <v>6.48</v>
          </cell>
          <cell r="AK31">
            <v>0</v>
          </cell>
          <cell r="AL31">
            <v>8.31</v>
          </cell>
          <cell r="AM31">
            <v>7.43</v>
          </cell>
          <cell r="AN31">
            <v>6.92</v>
          </cell>
          <cell r="AO31" t="str">
            <v>ì</v>
          </cell>
          <cell r="AP31">
            <v>6.65</v>
          </cell>
          <cell r="AQ31">
            <v>6.57</v>
          </cell>
          <cell r="AR31">
            <v>6.68</v>
          </cell>
          <cell r="AS31">
            <v>0</v>
          </cell>
          <cell r="AT31">
            <v>7.07</v>
          </cell>
          <cell r="AU31">
            <v>7.33</v>
          </cell>
          <cell r="AV31">
            <v>7.37</v>
          </cell>
          <cell r="AW31">
            <v>0</v>
          </cell>
          <cell r="AX31">
            <v>6.7</v>
          </cell>
          <cell r="AY31">
            <v>6.6</v>
          </cell>
          <cell r="AZ31">
            <v>6.8</v>
          </cell>
          <cell r="BA31">
            <v>0</v>
          </cell>
          <cell r="BB31">
            <v>7.37</v>
          </cell>
          <cell r="BC31">
            <v>7.22</v>
          </cell>
          <cell r="BD31">
            <v>7.3</v>
          </cell>
          <cell r="BE31">
            <v>0</v>
          </cell>
          <cell r="BF31">
            <v>7.94</v>
          </cell>
          <cell r="BG31">
            <v>7.3</v>
          </cell>
          <cell r="BH31">
            <v>7.58</v>
          </cell>
          <cell r="BI31" t="str">
            <v>ì</v>
          </cell>
          <cell r="BJ31" t="str">
            <v>-</v>
          </cell>
          <cell r="BK31" t="str">
            <v>-</v>
          </cell>
          <cell r="BL31">
            <v>4.8099999999999996</v>
          </cell>
          <cell r="BM31">
            <v>0</v>
          </cell>
          <cell r="BN31" t="str">
            <v>-</v>
          </cell>
          <cell r="BO31" t="str">
            <v>-</v>
          </cell>
          <cell r="BP31">
            <v>5.21</v>
          </cell>
          <cell r="BQ31">
            <v>0</v>
          </cell>
          <cell r="BR31">
            <v>8.0399999999999991</v>
          </cell>
          <cell r="BS31">
            <v>7.01</v>
          </cell>
          <cell r="BT31">
            <v>7.34</v>
          </cell>
          <cell r="BU31" t="str">
            <v>ì</v>
          </cell>
          <cell r="BV31">
            <v>7.7</v>
          </cell>
          <cell r="BW31">
            <v>7.3</v>
          </cell>
          <cell r="BX31">
            <v>7.4</v>
          </cell>
          <cell r="BY31" t="str">
            <v>ì</v>
          </cell>
          <cell r="BZ31">
            <v>8.16</v>
          </cell>
          <cell r="CA31">
            <v>7.73</v>
          </cell>
          <cell r="CB31">
            <v>8.1</v>
          </cell>
          <cell r="CC31" t="str">
            <v>ì</v>
          </cell>
          <cell r="CD31">
            <v>8.18</v>
          </cell>
          <cell r="CE31">
            <v>7.72</v>
          </cell>
          <cell r="CF31">
            <v>8.14</v>
          </cell>
          <cell r="CG31" t="str">
            <v>ì</v>
          </cell>
          <cell r="CH31">
            <v>7.49</v>
          </cell>
          <cell r="CI31">
            <v>6.3</v>
          </cell>
          <cell r="CJ31">
            <v>7.16</v>
          </cell>
          <cell r="CK31" t="str">
            <v>ì</v>
          </cell>
          <cell r="CL31">
            <v>8.2100000000000009</v>
          </cell>
          <cell r="CM31">
            <v>8.2200000000000006</v>
          </cell>
          <cell r="CN31">
            <v>7.89</v>
          </cell>
          <cell r="CO31">
            <v>0</v>
          </cell>
          <cell r="CP31">
            <v>8.3000000000000007</v>
          </cell>
          <cell r="CQ31">
            <v>8.6</v>
          </cell>
          <cell r="CR31">
            <v>8.2100000000000009</v>
          </cell>
          <cell r="CS31">
            <v>0</v>
          </cell>
          <cell r="CT31">
            <v>8.5500000000000007</v>
          </cell>
          <cell r="CU31">
            <v>8.4700000000000006</v>
          </cell>
          <cell r="CV31">
            <v>8.1300000000000008</v>
          </cell>
          <cell r="CW31">
            <v>0</v>
          </cell>
          <cell r="CX31">
            <v>6.93</v>
          </cell>
          <cell r="CY31">
            <v>6.53</v>
          </cell>
          <cell r="CZ31">
            <v>6.04</v>
          </cell>
          <cell r="DA31" t="str">
            <v>ì</v>
          </cell>
          <cell r="DB31">
            <v>7.87</v>
          </cell>
          <cell r="DC31">
            <v>7.6</v>
          </cell>
          <cell r="DD31">
            <v>7.88</v>
          </cell>
          <cell r="DE31" t="str">
            <v>ì</v>
          </cell>
          <cell r="DF31">
            <v>7.36</v>
          </cell>
          <cell r="DG31">
            <v>7.18</v>
          </cell>
          <cell r="DH31">
            <v>7.57</v>
          </cell>
          <cell r="DI31">
            <v>0</v>
          </cell>
          <cell r="DJ31">
            <v>6.4</v>
          </cell>
          <cell r="DK31">
            <v>7.01</v>
          </cell>
          <cell r="DL31">
            <v>6.94</v>
          </cell>
          <cell r="DM31" t="str">
            <v>î</v>
          </cell>
          <cell r="DN31">
            <v>8</v>
          </cell>
          <cell r="DO31">
            <v>7.7</v>
          </cell>
          <cell r="DP31">
            <v>8</v>
          </cell>
          <cell r="DQ31" t="str">
            <v>ì</v>
          </cell>
          <cell r="DR31">
            <v>7</v>
          </cell>
          <cell r="DS31">
            <v>7.01</v>
          </cell>
          <cell r="DT31">
            <v>7.19</v>
          </cell>
          <cell r="DU31">
            <v>0</v>
          </cell>
          <cell r="DV31">
            <v>7.2</v>
          </cell>
          <cell r="DW31">
            <v>7.07</v>
          </cell>
          <cell r="DX31">
            <v>7.12</v>
          </cell>
          <cell r="DY31">
            <v>0</v>
          </cell>
          <cell r="DZ31">
            <v>6.98</v>
          </cell>
          <cell r="EA31">
            <v>6.96</v>
          </cell>
          <cell r="EB31">
            <v>7.12</v>
          </cell>
          <cell r="EC31">
            <v>0</v>
          </cell>
          <cell r="ED31">
            <v>6.9</v>
          </cell>
          <cell r="EE31">
            <v>6.43</v>
          </cell>
          <cell r="EF31">
            <v>6.82</v>
          </cell>
          <cell r="EG31" t="str">
            <v>ì</v>
          </cell>
          <cell r="EH31">
            <v>6.45</v>
          </cell>
          <cell r="EI31">
            <v>6.8</v>
          </cell>
          <cell r="EJ31">
            <v>7.2</v>
          </cell>
          <cell r="EK31" t="str">
            <v>î</v>
          </cell>
          <cell r="EL31">
            <v>6.7</v>
          </cell>
          <cell r="EM31">
            <v>6.9</v>
          </cell>
          <cell r="EN31">
            <v>7.2</v>
          </cell>
          <cell r="EO31">
            <v>0</v>
          </cell>
          <cell r="EP31">
            <v>7.6</v>
          </cell>
          <cell r="EQ31">
            <v>7.36</v>
          </cell>
          <cell r="ER31">
            <v>7.45</v>
          </cell>
          <cell r="ES31">
            <v>0</v>
          </cell>
          <cell r="ET31">
            <v>6.57</v>
          </cell>
          <cell r="EU31">
            <v>7.14</v>
          </cell>
          <cell r="EV31">
            <v>7.32</v>
          </cell>
          <cell r="EW31" t="str">
            <v>î</v>
          </cell>
          <cell r="EX31">
            <v>7.75</v>
          </cell>
          <cell r="EY31">
            <v>7.77</v>
          </cell>
          <cell r="EZ31">
            <v>8.24</v>
          </cell>
          <cell r="FA31">
            <v>0</v>
          </cell>
          <cell r="FB31">
            <v>8.48</v>
          </cell>
          <cell r="FC31">
            <v>8.0399999999999991</v>
          </cell>
          <cell r="FD31">
            <v>8.3699999999999992</v>
          </cell>
          <cell r="FE31" t="str">
            <v>ì</v>
          </cell>
          <cell r="FF31">
            <v>8.1300000000000008</v>
          </cell>
          <cell r="FG31" t="str">
            <v>-</v>
          </cell>
          <cell r="FH31">
            <v>8</v>
          </cell>
          <cell r="FI31">
            <v>0</v>
          </cell>
          <cell r="FJ31">
            <v>8.4700000000000006</v>
          </cell>
          <cell r="FK31" t="str">
            <v>-</v>
          </cell>
          <cell r="FL31">
            <v>7.91</v>
          </cell>
          <cell r="FM31">
            <v>0</v>
          </cell>
          <cell r="FN31">
            <v>6.42</v>
          </cell>
          <cell r="FO31">
            <v>6.55</v>
          </cell>
          <cell r="FP31">
            <v>6.07</v>
          </cell>
          <cell r="FQ31">
            <v>0</v>
          </cell>
          <cell r="FR31">
            <v>7.6</v>
          </cell>
          <cell r="FS31">
            <v>7.36</v>
          </cell>
          <cell r="FT31">
            <v>7.45</v>
          </cell>
          <cell r="FU31">
            <v>0</v>
          </cell>
          <cell r="FV31">
            <v>6.78</v>
          </cell>
          <cell r="FW31">
            <v>6.86</v>
          </cell>
          <cell r="FX31">
            <v>6.74</v>
          </cell>
          <cell r="FY31">
            <v>0</v>
          </cell>
        </row>
        <row r="32">
          <cell r="A32" t="str">
            <v>MULHOUSE</v>
          </cell>
          <cell r="B32">
            <v>7.37</v>
          </cell>
          <cell r="C32">
            <v>7.33</v>
          </cell>
          <cell r="D32">
            <v>7.47</v>
          </cell>
          <cell r="E32">
            <v>0</v>
          </cell>
          <cell r="F32">
            <v>8.73</v>
          </cell>
          <cell r="G32">
            <v>8.7200000000000006</v>
          </cell>
          <cell r="H32">
            <v>8.61</v>
          </cell>
          <cell r="I32">
            <v>0</v>
          </cell>
          <cell r="J32">
            <v>7.76</v>
          </cell>
          <cell r="K32">
            <v>7.62</v>
          </cell>
          <cell r="L32">
            <v>7.31</v>
          </cell>
          <cell r="M32">
            <v>0</v>
          </cell>
          <cell r="N32">
            <v>7.48</v>
          </cell>
          <cell r="O32">
            <v>7.45</v>
          </cell>
          <cell r="P32">
            <v>7.14</v>
          </cell>
          <cell r="Q32">
            <v>0</v>
          </cell>
          <cell r="R32">
            <v>8.2899999999999991</v>
          </cell>
          <cell r="S32">
            <v>8.3699999999999992</v>
          </cell>
          <cell r="T32">
            <v>8.25</v>
          </cell>
          <cell r="U32">
            <v>0</v>
          </cell>
          <cell r="V32">
            <v>8.07</v>
          </cell>
          <cell r="W32">
            <v>7.65</v>
          </cell>
          <cell r="X32">
            <v>7.74</v>
          </cell>
          <cell r="Y32">
            <v>0</v>
          </cell>
          <cell r="Z32">
            <v>7.42</v>
          </cell>
          <cell r="AA32">
            <v>7.35</v>
          </cell>
          <cell r="AB32">
            <v>7.2</v>
          </cell>
          <cell r="AC32">
            <v>0</v>
          </cell>
          <cell r="AD32">
            <v>7.06</v>
          </cell>
          <cell r="AE32">
            <v>7.27</v>
          </cell>
          <cell r="AF32">
            <v>7.05</v>
          </cell>
          <cell r="AG32">
            <v>0</v>
          </cell>
          <cell r="AH32">
            <v>6.82</v>
          </cell>
          <cell r="AI32">
            <v>7.19</v>
          </cell>
          <cell r="AJ32">
            <v>6.72</v>
          </cell>
          <cell r="AK32">
            <v>0</v>
          </cell>
          <cell r="AL32">
            <v>7.2</v>
          </cell>
          <cell r="AM32">
            <v>7.76</v>
          </cell>
          <cell r="AN32">
            <v>7.33</v>
          </cell>
          <cell r="AO32" t="str">
            <v>î</v>
          </cell>
          <cell r="AP32">
            <v>6.82</v>
          </cell>
          <cell r="AQ32">
            <v>7.31</v>
          </cell>
          <cell r="AR32">
            <v>6.87</v>
          </cell>
          <cell r="AS32">
            <v>0</v>
          </cell>
          <cell r="AT32">
            <v>7.83</v>
          </cell>
          <cell r="AU32">
            <v>7.59</v>
          </cell>
          <cell r="AV32">
            <v>7.47</v>
          </cell>
          <cell r="AW32">
            <v>0</v>
          </cell>
          <cell r="AX32">
            <v>8.1</v>
          </cell>
          <cell r="AY32">
            <v>8</v>
          </cell>
          <cell r="AZ32">
            <v>7.9</v>
          </cell>
          <cell r="BA32">
            <v>0</v>
          </cell>
          <cell r="BB32">
            <v>7.26</v>
          </cell>
          <cell r="BC32">
            <v>7.8</v>
          </cell>
          <cell r="BD32">
            <v>7.54</v>
          </cell>
          <cell r="BE32" t="str">
            <v>î</v>
          </cell>
          <cell r="BF32">
            <v>8.19</v>
          </cell>
          <cell r="BG32">
            <v>8.25</v>
          </cell>
          <cell r="BH32">
            <v>8.1300000000000008</v>
          </cell>
          <cell r="BI32">
            <v>0</v>
          </cell>
          <cell r="BJ32">
            <v>6.6</v>
          </cell>
          <cell r="BK32" t="str">
            <v>-</v>
          </cell>
          <cell r="BL32">
            <v>7.4</v>
          </cell>
          <cell r="BM32">
            <v>0</v>
          </cell>
          <cell r="BN32">
            <v>6.29</v>
          </cell>
          <cell r="BO32" t="str">
            <v>-</v>
          </cell>
          <cell r="BP32">
            <v>6.76</v>
          </cell>
          <cell r="BQ32">
            <v>0</v>
          </cell>
          <cell r="BR32">
            <v>8.1199999999999992</v>
          </cell>
          <cell r="BS32">
            <v>8.19</v>
          </cell>
          <cell r="BT32">
            <v>7.9</v>
          </cell>
          <cell r="BU32">
            <v>0</v>
          </cell>
          <cell r="BV32">
            <v>7.7</v>
          </cell>
          <cell r="BW32">
            <v>8</v>
          </cell>
          <cell r="BX32">
            <v>7.8</v>
          </cell>
          <cell r="BY32" t="str">
            <v>î</v>
          </cell>
          <cell r="BZ32">
            <v>7.59</v>
          </cell>
          <cell r="CA32">
            <v>7.92</v>
          </cell>
          <cell r="CB32">
            <v>7.71</v>
          </cell>
          <cell r="CC32" t="str">
            <v>î</v>
          </cell>
          <cell r="CD32">
            <v>7.62</v>
          </cell>
          <cell r="CE32">
            <v>7.97</v>
          </cell>
          <cell r="CF32">
            <v>7.76</v>
          </cell>
          <cell r="CG32" t="str">
            <v>î</v>
          </cell>
          <cell r="CH32">
            <v>7.38</v>
          </cell>
          <cell r="CI32">
            <v>7.53</v>
          </cell>
          <cell r="CJ32">
            <v>7.33</v>
          </cell>
          <cell r="CK32">
            <v>0</v>
          </cell>
          <cell r="CL32">
            <v>8.02</v>
          </cell>
          <cell r="CM32" t="str">
            <v>-</v>
          </cell>
          <cell r="CN32">
            <v>8.02</v>
          </cell>
          <cell r="CO32">
            <v>0</v>
          </cell>
          <cell r="CP32">
            <v>8.2100000000000009</v>
          </cell>
          <cell r="CQ32" t="str">
            <v>-</v>
          </cell>
          <cell r="CR32">
            <v>7.81</v>
          </cell>
          <cell r="CS32">
            <v>0</v>
          </cell>
          <cell r="CT32">
            <v>8.15</v>
          </cell>
          <cell r="CU32" t="str">
            <v>-</v>
          </cell>
          <cell r="CV32">
            <v>7.94</v>
          </cell>
          <cell r="CW32">
            <v>0</v>
          </cell>
          <cell r="CX32">
            <v>7.31</v>
          </cell>
          <cell r="CY32">
            <v>7.53</v>
          </cell>
          <cell r="CZ32">
            <v>7.13</v>
          </cell>
          <cell r="DA32">
            <v>0</v>
          </cell>
          <cell r="DB32">
            <v>7.36</v>
          </cell>
          <cell r="DC32">
            <v>7.39</v>
          </cell>
          <cell r="DD32">
            <v>7.32</v>
          </cell>
          <cell r="DE32">
            <v>0</v>
          </cell>
          <cell r="DF32">
            <v>7.19</v>
          </cell>
          <cell r="DG32">
            <v>7.32</v>
          </cell>
          <cell r="DH32">
            <v>7.19</v>
          </cell>
          <cell r="DI32">
            <v>0</v>
          </cell>
          <cell r="DJ32">
            <v>7.02</v>
          </cell>
          <cell r="DK32">
            <v>7.41</v>
          </cell>
          <cell r="DL32">
            <v>7.24</v>
          </cell>
          <cell r="DM32" t="str">
            <v>î</v>
          </cell>
          <cell r="DN32">
            <v>7.5</v>
          </cell>
          <cell r="DO32">
            <v>7.7</v>
          </cell>
          <cell r="DP32">
            <v>7.6</v>
          </cell>
          <cell r="DQ32">
            <v>0</v>
          </cell>
          <cell r="DR32">
            <v>7.3</v>
          </cell>
          <cell r="DS32">
            <v>7.96</v>
          </cell>
          <cell r="DT32">
            <v>7.46</v>
          </cell>
          <cell r="DU32" t="str">
            <v>î</v>
          </cell>
          <cell r="DV32">
            <v>6.61</v>
          </cell>
          <cell r="DW32">
            <v>7.31</v>
          </cell>
          <cell r="DX32">
            <v>7.18</v>
          </cell>
          <cell r="DY32" t="str">
            <v>î</v>
          </cell>
          <cell r="DZ32">
            <v>6.94</v>
          </cell>
          <cell r="EA32">
            <v>7.44</v>
          </cell>
          <cell r="EB32">
            <v>7.15</v>
          </cell>
          <cell r="EC32" t="str">
            <v>î</v>
          </cell>
          <cell r="ED32">
            <v>6.49</v>
          </cell>
          <cell r="EE32">
            <v>7.61</v>
          </cell>
          <cell r="EF32">
            <v>7.36</v>
          </cell>
          <cell r="EG32" t="str">
            <v>î</v>
          </cell>
          <cell r="EH32">
            <v>7.6</v>
          </cell>
          <cell r="EI32">
            <v>7.54</v>
          </cell>
          <cell r="EJ32">
            <v>7.32</v>
          </cell>
          <cell r="EK32">
            <v>0</v>
          </cell>
          <cell r="EL32">
            <v>7.3</v>
          </cell>
          <cell r="EM32">
            <v>7.5</v>
          </cell>
          <cell r="EN32">
            <v>7.2</v>
          </cell>
          <cell r="EO32">
            <v>0</v>
          </cell>
          <cell r="EP32">
            <v>7.36</v>
          </cell>
          <cell r="EQ32">
            <v>7.68</v>
          </cell>
          <cell r="ER32">
            <v>7.46</v>
          </cell>
          <cell r="ES32" t="str">
            <v>î</v>
          </cell>
          <cell r="ET32">
            <v>7.18</v>
          </cell>
          <cell r="EU32">
            <v>7.41</v>
          </cell>
          <cell r="EV32">
            <v>7.13</v>
          </cell>
          <cell r="EW32">
            <v>0</v>
          </cell>
          <cell r="EX32">
            <v>7.58</v>
          </cell>
          <cell r="EY32">
            <v>7.77</v>
          </cell>
          <cell r="EZ32">
            <v>7.52</v>
          </cell>
          <cell r="FA32">
            <v>0</v>
          </cell>
          <cell r="FB32">
            <v>8.1999999999999993</v>
          </cell>
          <cell r="FC32">
            <v>7.86</v>
          </cell>
          <cell r="FD32">
            <v>7.78</v>
          </cell>
          <cell r="FE32">
            <v>0</v>
          </cell>
          <cell r="FF32" t="str">
            <v>-</v>
          </cell>
          <cell r="FG32">
            <v>7.78</v>
          </cell>
          <cell r="FH32">
            <v>7.6</v>
          </cell>
          <cell r="FI32">
            <v>0</v>
          </cell>
          <cell r="FJ32" t="str">
            <v>-</v>
          </cell>
          <cell r="FK32">
            <v>7.73</v>
          </cell>
          <cell r="FL32">
            <v>7.77</v>
          </cell>
          <cell r="FM32">
            <v>0</v>
          </cell>
          <cell r="FN32">
            <v>7.2</v>
          </cell>
          <cell r="FO32">
            <v>7.96</v>
          </cell>
          <cell r="FP32">
            <v>7.58</v>
          </cell>
          <cell r="FQ32" t="str">
            <v>î</v>
          </cell>
          <cell r="FR32">
            <v>7.36</v>
          </cell>
          <cell r="FS32">
            <v>7.68</v>
          </cell>
          <cell r="FT32">
            <v>7.46</v>
          </cell>
          <cell r="FU32" t="str">
            <v>î</v>
          </cell>
          <cell r="FV32">
            <v>7.35</v>
          </cell>
          <cell r="FW32">
            <v>7.05</v>
          </cell>
          <cell r="FX32">
            <v>6.57</v>
          </cell>
          <cell r="FY32">
            <v>0</v>
          </cell>
        </row>
        <row r="33">
          <cell r="A33" t="str">
            <v>NANCY</v>
          </cell>
          <cell r="B33">
            <v>7.76</v>
          </cell>
          <cell r="C33">
            <v>7.83</v>
          </cell>
          <cell r="D33">
            <v>7.78</v>
          </cell>
          <cell r="E33">
            <v>0</v>
          </cell>
          <cell r="F33">
            <v>8.43</v>
          </cell>
          <cell r="G33">
            <v>8.76</v>
          </cell>
          <cell r="H33">
            <v>8.6300000000000008</v>
          </cell>
          <cell r="I33" t="str">
            <v>î</v>
          </cell>
          <cell r="J33">
            <v>6.97</v>
          </cell>
          <cell r="K33">
            <v>7.16</v>
          </cell>
          <cell r="L33">
            <v>6.97</v>
          </cell>
          <cell r="M33">
            <v>0</v>
          </cell>
          <cell r="N33">
            <v>6.89</v>
          </cell>
          <cell r="O33">
            <v>6.67</v>
          </cell>
          <cell r="P33">
            <v>6.62</v>
          </cell>
          <cell r="Q33">
            <v>0</v>
          </cell>
          <cell r="R33">
            <v>8.08</v>
          </cell>
          <cell r="S33">
            <v>8.48</v>
          </cell>
          <cell r="T33">
            <v>8.2799999999999994</v>
          </cell>
          <cell r="U33" t="str">
            <v>î</v>
          </cell>
          <cell r="V33">
            <v>8.0399999999999991</v>
          </cell>
          <cell r="W33">
            <v>7.62</v>
          </cell>
          <cell r="X33">
            <v>7.62</v>
          </cell>
          <cell r="Y33">
            <v>0</v>
          </cell>
          <cell r="Z33">
            <v>7.28</v>
          </cell>
          <cell r="AA33">
            <v>6.57</v>
          </cell>
          <cell r="AB33">
            <v>6.43</v>
          </cell>
          <cell r="AC33" t="str">
            <v>ì</v>
          </cell>
          <cell r="AD33">
            <v>7.21</v>
          </cell>
          <cell r="AE33">
            <v>5.91</v>
          </cell>
          <cell r="AF33">
            <v>6</v>
          </cell>
          <cell r="AG33" t="str">
            <v>ì</v>
          </cell>
          <cell r="AH33">
            <v>6.6</v>
          </cell>
          <cell r="AI33">
            <v>5.96</v>
          </cell>
          <cell r="AJ33">
            <v>5.65</v>
          </cell>
          <cell r="AK33">
            <v>0</v>
          </cell>
          <cell r="AL33">
            <v>7.3</v>
          </cell>
          <cell r="AM33">
            <v>6.3</v>
          </cell>
          <cell r="AN33">
            <v>6.59</v>
          </cell>
          <cell r="AO33" t="str">
            <v>ì</v>
          </cell>
          <cell r="AP33">
            <v>6.56</v>
          </cell>
          <cell r="AQ33">
            <v>6.04</v>
          </cell>
          <cell r="AR33">
            <v>5.67</v>
          </cell>
          <cell r="AS33">
            <v>0</v>
          </cell>
          <cell r="AT33">
            <v>7.65</v>
          </cell>
          <cell r="AU33">
            <v>6.72</v>
          </cell>
          <cell r="AV33">
            <v>6.81</v>
          </cell>
          <cell r="AW33" t="str">
            <v>ì</v>
          </cell>
          <cell r="AX33">
            <v>7.7</v>
          </cell>
          <cell r="AY33">
            <v>7.7</v>
          </cell>
          <cell r="AZ33">
            <v>7.6</v>
          </cell>
          <cell r="BA33">
            <v>0</v>
          </cell>
          <cell r="BB33">
            <v>7.96</v>
          </cell>
          <cell r="BC33">
            <v>7.87</v>
          </cell>
          <cell r="BD33">
            <v>7.82</v>
          </cell>
          <cell r="BE33">
            <v>0</v>
          </cell>
          <cell r="BF33">
            <v>8.06</v>
          </cell>
          <cell r="BG33">
            <v>8.08</v>
          </cell>
          <cell r="BH33">
            <v>7.89</v>
          </cell>
          <cell r="BI33">
            <v>0</v>
          </cell>
          <cell r="BJ33" t="str">
            <v>-</v>
          </cell>
          <cell r="BK33" t="str">
            <v>-</v>
          </cell>
          <cell r="BL33">
            <v>6.4</v>
          </cell>
          <cell r="BM33">
            <v>0</v>
          </cell>
          <cell r="BN33" t="str">
            <v>-</v>
          </cell>
          <cell r="BO33" t="str">
            <v>-</v>
          </cell>
          <cell r="BP33">
            <v>6.24</v>
          </cell>
          <cell r="BQ33">
            <v>0</v>
          </cell>
          <cell r="BR33">
            <v>7.04</v>
          </cell>
          <cell r="BS33">
            <v>7.14</v>
          </cell>
          <cell r="BT33">
            <v>7.06</v>
          </cell>
          <cell r="BU33">
            <v>0</v>
          </cell>
          <cell r="BV33">
            <v>8</v>
          </cell>
          <cell r="BW33">
            <v>8</v>
          </cell>
          <cell r="BX33">
            <v>7.9</v>
          </cell>
          <cell r="BY33">
            <v>0</v>
          </cell>
          <cell r="BZ33">
            <v>8.0399999999999991</v>
          </cell>
          <cell r="CA33">
            <v>7.95</v>
          </cell>
          <cell r="CB33">
            <v>7.96</v>
          </cell>
          <cell r="CC33">
            <v>0</v>
          </cell>
          <cell r="CD33">
            <v>8.01</v>
          </cell>
          <cell r="CE33">
            <v>7.98</v>
          </cell>
          <cell r="CF33">
            <v>8.02</v>
          </cell>
          <cell r="CG33">
            <v>0</v>
          </cell>
          <cell r="CH33">
            <v>7.21</v>
          </cell>
          <cell r="CI33">
            <v>6.82</v>
          </cell>
          <cell r="CJ33">
            <v>6.59</v>
          </cell>
          <cell r="CK33" t="str">
            <v>ì</v>
          </cell>
          <cell r="CL33">
            <v>8.32</v>
          </cell>
          <cell r="CM33">
            <v>8.7100000000000009</v>
          </cell>
          <cell r="CN33">
            <v>8.6</v>
          </cell>
          <cell r="CO33">
            <v>0</v>
          </cell>
          <cell r="CP33">
            <v>8.39</v>
          </cell>
          <cell r="CQ33">
            <v>8.7799999999999994</v>
          </cell>
          <cell r="CR33">
            <v>8.6300000000000008</v>
          </cell>
          <cell r="CS33">
            <v>0</v>
          </cell>
          <cell r="CT33">
            <v>8.39</v>
          </cell>
          <cell r="CU33">
            <v>8.49</v>
          </cell>
          <cell r="CV33">
            <v>8.4</v>
          </cell>
          <cell r="CW33">
            <v>0</v>
          </cell>
          <cell r="CX33">
            <v>7.04</v>
          </cell>
          <cell r="CY33">
            <v>6.42</v>
          </cell>
          <cell r="CZ33">
            <v>6.57</v>
          </cell>
          <cell r="DA33" t="str">
            <v>ì</v>
          </cell>
          <cell r="DB33">
            <v>7.84</v>
          </cell>
          <cell r="DC33">
            <v>7.52</v>
          </cell>
          <cell r="DD33">
            <v>7.56</v>
          </cell>
          <cell r="DE33" t="str">
            <v>ì</v>
          </cell>
          <cell r="DF33">
            <v>7.54</v>
          </cell>
          <cell r="DG33">
            <v>7.21</v>
          </cell>
          <cell r="DH33">
            <v>7.24</v>
          </cell>
          <cell r="DI33" t="str">
            <v>ì</v>
          </cell>
          <cell r="DJ33">
            <v>7.39</v>
          </cell>
          <cell r="DK33">
            <v>6.61</v>
          </cell>
          <cell r="DL33">
            <v>6.58</v>
          </cell>
          <cell r="DM33" t="str">
            <v>ì</v>
          </cell>
          <cell r="DN33">
            <v>7.9</v>
          </cell>
          <cell r="DO33">
            <v>7.8</v>
          </cell>
          <cell r="DP33">
            <v>7.8</v>
          </cell>
          <cell r="DQ33">
            <v>0</v>
          </cell>
          <cell r="DR33">
            <v>6.79</v>
          </cell>
          <cell r="DS33">
            <v>8.11</v>
          </cell>
          <cell r="DT33">
            <v>7.88</v>
          </cell>
          <cell r="DU33" t="str">
            <v>î</v>
          </cell>
          <cell r="DV33">
            <v>7.05</v>
          </cell>
          <cell r="DW33">
            <v>6.47</v>
          </cell>
          <cell r="DX33">
            <v>6.7</v>
          </cell>
          <cell r="DY33" t="str">
            <v>ì</v>
          </cell>
          <cell r="DZ33">
            <v>6.86</v>
          </cell>
          <cell r="EA33">
            <v>7.19</v>
          </cell>
          <cell r="EB33">
            <v>7.14</v>
          </cell>
          <cell r="EC33" t="str">
            <v>î</v>
          </cell>
          <cell r="ED33">
            <v>6.84</v>
          </cell>
          <cell r="EE33">
            <v>6.65</v>
          </cell>
          <cell r="EF33">
            <v>6.91</v>
          </cell>
          <cell r="EG33">
            <v>0</v>
          </cell>
          <cell r="EH33">
            <v>7.04</v>
          </cell>
          <cell r="EI33">
            <v>7.2</v>
          </cell>
          <cell r="EJ33">
            <v>7.26</v>
          </cell>
          <cell r="EK33">
            <v>0</v>
          </cell>
          <cell r="EL33">
            <v>7</v>
          </cell>
          <cell r="EM33">
            <v>7.2</v>
          </cell>
          <cell r="EN33">
            <v>7.2</v>
          </cell>
          <cell r="EO33">
            <v>0</v>
          </cell>
          <cell r="EP33">
            <v>7.67</v>
          </cell>
          <cell r="EQ33">
            <v>7.75</v>
          </cell>
          <cell r="ER33">
            <v>7.73</v>
          </cell>
          <cell r="ES33">
            <v>0</v>
          </cell>
          <cell r="ET33">
            <v>7.24</v>
          </cell>
          <cell r="EU33">
            <v>7.03</v>
          </cell>
          <cell r="EV33">
            <v>7.12</v>
          </cell>
          <cell r="EW33">
            <v>0</v>
          </cell>
          <cell r="EX33">
            <v>7.77</v>
          </cell>
          <cell r="EY33">
            <v>7.78</v>
          </cell>
          <cell r="EZ33">
            <v>7.69</v>
          </cell>
          <cell r="FA33">
            <v>0</v>
          </cell>
          <cell r="FB33">
            <v>8.17</v>
          </cell>
          <cell r="FC33">
            <v>8</v>
          </cell>
          <cell r="FD33">
            <v>8.0399999999999991</v>
          </cell>
          <cell r="FE33">
            <v>0</v>
          </cell>
          <cell r="FF33">
            <v>7.91</v>
          </cell>
          <cell r="FG33">
            <v>7.8</v>
          </cell>
          <cell r="FH33">
            <v>7.8</v>
          </cell>
          <cell r="FI33">
            <v>0</v>
          </cell>
          <cell r="FJ33">
            <v>8.14</v>
          </cell>
          <cell r="FK33">
            <v>7.97</v>
          </cell>
          <cell r="FL33">
            <v>8</v>
          </cell>
          <cell r="FM33">
            <v>0</v>
          </cell>
          <cell r="FN33">
            <v>7.56</v>
          </cell>
          <cell r="FO33">
            <v>7.48</v>
          </cell>
          <cell r="FP33">
            <v>7.39</v>
          </cell>
          <cell r="FQ33">
            <v>0</v>
          </cell>
          <cell r="FR33">
            <v>7.67</v>
          </cell>
          <cell r="FS33">
            <v>7.7</v>
          </cell>
          <cell r="FT33">
            <v>7.73</v>
          </cell>
          <cell r="FU33">
            <v>0</v>
          </cell>
          <cell r="FV33">
            <v>7.04</v>
          </cell>
          <cell r="FW33">
            <v>6.52</v>
          </cell>
          <cell r="FX33">
            <v>6.61</v>
          </cell>
          <cell r="FY33" t="str">
            <v>ì</v>
          </cell>
        </row>
        <row r="34">
          <cell r="A34" t="str">
            <v>NANTES</v>
          </cell>
          <cell r="B34">
            <v>7.56</v>
          </cell>
          <cell r="C34">
            <v>7.64</v>
          </cell>
          <cell r="D34">
            <v>7.62</v>
          </cell>
          <cell r="E34">
            <v>0</v>
          </cell>
          <cell r="F34">
            <v>8.25</v>
          </cell>
          <cell r="G34">
            <v>8.56</v>
          </cell>
          <cell r="H34">
            <v>8.39</v>
          </cell>
          <cell r="I34" t="str">
            <v>î</v>
          </cell>
          <cell r="J34">
            <v>6.92</v>
          </cell>
          <cell r="K34">
            <v>6.81</v>
          </cell>
          <cell r="L34">
            <v>7.1</v>
          </cell>
          <cell r="M34">
            <v>0</v>
          </cell>
          <cell r="N34">
            <v>6.79</v>
          </cell>
          <cell r="O34">
            <v>6.54</v>
          </cell>
          <cell r="P34">
            <v>6.93</v>
          </cell>
          <cell r="Q34">
            <v>0</v>
          </cell>
          <cell r="R34">
            <v>7.92</v>
          </cell>
          <cell r="S34">
            <v>7.72</v>
          </cell>
          <cell r="T34">
            <v>7.61</v>
          </cell>
          <cell r="U34">
            <v>0</v>
          </cell>
          <cell r="V34">
            <v>7.52</v>
          </cell>
          <cell r="W34">
            <v>7.61</v>
          </cell>
          <cell r="X34">
            <v>7.69</v>
          </cell>
          <cell r="Y34">
            <v>0</v>
          </cell>
          <cell r="Z34">
            <v>6.96</v>
          </cell>
          <cell r="AA34">
            <v>6.75</v>
          </cell>
          <cell r="AB34">
            <v>7.22</v>
          </cell>
          <cell r="AC34">
            <v>0</v>
          </cell>
          <cell r="AD34">
            <v>7.5</v>
          </cell>
          <cell r="AE34">
            <v>7</v>
          </cell>
          <cell r="AF34">
            <v>6.58</v>
          </cell>
          <cell r="AG34">
            <v>0</v>
          </cell>
          <cell r="AH34">
            <v>6.41</v>
          </cell>
          <cell r="AI34">
            <v>6.14</v>
          </cell>
          <cell r="AJ34">
            <v>5.7</v>
          </cell>
          <cell r="AK34">
            <v>0</v>
          </cell>
          <cell r="AL34">
            <v>6.35</v>
          </cell>
          <cell r="AM34">
            <v>7.17</v>
          </cell>
          <cell r="AN34">
            <v>6.68</v>
          </cell>
          <cell r="AO34" t="str">
            <v>î</v>
          </cell>
          <cell r="AP34">
            <v>6.31</v>
          </cell>
          <cell r="AQ34">
            <v>6.02</v>
          </cell>
          <cell r="AR34">
            <v>5.81</v>
          </cell>
          <cell r="AS34">
            <v>0</v>
          </cell>
          <cell r="AT34">
            <v>7.47</v>
          </cell>
          <cell r="AU34">
            <v>7.61</v>
          </cell>
          <cell r="AV34">
            <v>7.56</v>
          </cell>
          <cell r="AW34">
            <v>0</v>
          </cell>
          <cell r="AX34">
            <v>7.6</v>
          </cell>
          <cell r="AY34">
            <v>7.5</v>
          </cell>
          <cell r="AZ34">
            <v>7.6</v>
          </cell>
          <cell r="BA34">
            <v>0</v>
          </cell>
          <cell r="BB34">
            <v>7.87</v>
          </cell>
          <cell r="BC34">
            <v>8.5</v>
          </cell>
          <cell r="BD34">
            <v>8.01</v>
          </cell>
          <cell r="BE34" t="str">
            <v>î</v>
          </cell>
          <cell r="BF34">
            <v>7.83</v>
          </cell>
          <cell r="BG34">
            <v>8.2100000000000009</v>
          </cell>
          <cell r="BH34">
            <v>7.93</v>
          </cell>
          <cell r="BI34" t="str">
            <v>î</v>
          </cell>
          <cell r="BJ34" t="str">
            <v>-</v>
          </cell>
          <cell r="BK34" t="str">
            <v>-</v>
          </cell>
          <cell r="BL34">
            <v>6.64</v>
          </cell>
          <cell r="BM34">
            <v>0</v>
          </cell>
          <cell r="BN34" t="str">
            <v>-</v>
          </cell>
          <cell r="BO34" t="str">
            <v>-</v>
          </cell>
          <cell r="BP34">
            <v>6.19</v>
          </cell>
          <cell r="BQ34">
            <v>0</v>
          </cell>
          <cell r="BR34">
            <v>7.98</v>
          </cell>
          <cell r="BS34">
            <v>7.57</v>
          </cell>
          <cell r="BT34">
            <v>7.59</v>
          </cell>
          <cell r="BU34" t="str">
            <v>ì</v>
          </cell>
          <cell r="BV34">
            <v>7.9</v>
          </cell>
          <cell r="BW34">
            <v>8.4</v>
          </cell>
          <cell r="BX34">
            <v>8</v>
          </cell>
          <cell r="BY34" t="str">
            <v>î</v>
          </cell>
          <cell r="BZ34">
            <v>7.43</v>
          </cell>
          <cell r="CA34">
            <v>7.67</v>
          </cell>
          <cell r="CB34">
            <v>7.53</v>
          </cell>
          <cell r="CC34">
            <v>0</v>
          </cell>
          <cell r="CD34">
            <v>7.43</v>
          </cell>
          <cell r="CE34">
            <v>7.76</v>
          </cell>
          <cell r="CF34">
            <v>7.63</v>
          </cell>
          <cell r="CG34" t="str">
            <v>î</v>
          </cell>
          <cell r="CH34">
            <v>6.81</v>
          </cell>
          <cell r="CI34">
            <v>7.14</v>
          </cell>
          <cell r="CJ34">
            <v>7.3</v>
          </cell>
          <cell r="CK34" t="str">
            <v>î</v>
          </cell>
          <cell r="CL34">
            <v>7.67</v>
          </cell>
          <cell r="CM34">
            <v>7.6</v>
          </cell>
          <cell r="CN34">
            <v>8.1</v>
          </cell>
          <cell r="CO34">
            <v>0</v>
          </cell>
          <cell r="CP34">
            <v>7.88</v>
          </cell>
          <cell r="CQ34">
            <v>7.68</v>
          </cell>
          <cell r="CR34">
            <v>7.93</v>
          </cell>
          <cell r="CS34">
            <v>0</v>
          </cell>
          <cell r="CT34">
            <v>7.24</v>
          </cell>
          <cell r="CU34">
            <v>7.66</v>
          </cell>
          <cell r="CV34">
            <v>7.83</v>
          </cell>
          <cell r="CW34">
            <v>0</v>
          </cell>
          <cell r="CX34">
            <v>6.88</v>
          </cell>
          <cell r="CY34">
            <v>6.38</v>
          </cell>
          <cell r="CZ34">
            <v>6.64</v>
          </cell>
          <cell r="DA34" t="str">
            <v>ì</v>
          </cell>
          <cell r="DB34">
            <v>7.59</v>
          </cell>
          <cell r="DC34">
            <v>7.84</v>
          </cell>
          <cell r="DD34">
            <v>7.78</v>
          </cell>
          <cell r="DE34">
            <v>0</v>
          </cell>
          <cell r="DF34">
            <v>7.52</v>
          </cell>
          <cell r="DG34">
            <v>7.5</v>
          </cell>
          <cell r="DH34">
            <v>7.48</v>
          </cell>
          <cell r="DI34">
            <v>0</v>
          </cell>
          <cell r="DJ34">
            <v>7.11</v>
          </cell>
          <cell r="DK34">
            <v>7.19</v>
          </cell>
          <cell r="DL34">
            <v>7.3</v>
          </cell>
          <cell r="DM34">
            <v>0</v>
          </cell>
          <cell r="DN34">
            <v>7.5</v>
          </cell>
          <cell r="DO34">
            <v>7.7</v>
          </cell>
          <cell r="DP34">
            <v>7.7</v>
          </cell>
          <cell r="DQ34">
            <v>0</v>
          </cell>
          <cell r="DR34">
            <v>6.57</v>
          </cell>
          <cell r="DS34">
            <v>6.67</v>
          </cell>
          <cell r="DT34">
            <v>7.06</v>
          </cell>
          <cell r="DU34">
            <v>0</v>
          </cell>
          <cell r="DV34">
            <v>7.01</v>
          </cell>
          <cell r="DW34">
            <v>6.8</v>
          </cell>
          <cell r="DX34">
            <v>7.02</v>
          </cell>
          <cell r="DY34">
            <v>0</v>
          </cell>
          <cell r="DZ34">
            <v>6.78</v>
          </cell>
          <cell r="EA34">
            <v>6.97</v>
          </cell>
          <cell r="EB34">
            <v>6.89</v>
          </cell>
          <cell r="EC34">
            <v>0</v>
          </cell>
          <cell r="ED34">
            <v>6.85</v>
          </cell>
          <cell r="EE34">
            <v>6.7</v>
          </cell>
          <cell r="EF34">
            <v>6.86</v>
          </cell>
          <cell r="EG34">
            <v>0</v>
          </cell>
          <cell r="EH34">
            <v>6.96</v>
          </cell>
          <cell r="EI34">
            <v>6.7</v>
          </cell>
          <cell r="EJ34">
            <v>6.97</v>
          </cell>
          <cell r="EK34">
            <v>0</v>
          </cell>
          <cell r="EL34">
            <v>6.9</v>
          </cell>
          <cell r="EM34">
            <v>6.9</v>
          </cell>
          <cell r="EN34">
            <v>6.9</v>
          </cell>
          <cell r="EO34">
            <v>0</v>
          </cell>
          <cell r="EP34">
            <v>7.09</v>
          </cell>
          <cell r="EQ34">
            <v>7.41</v>
          </cell>
          <cell r="ER34">
            <v>7.4</v>
          </cell>
          <cell r="ES34" t="str">
            <v>î</v>
          </cell>
          <cell r="ET34">
            <v>6.91</v>
          </cell>
          <cell r="EU34">
            <v>6.95</v>
          </cell>
          <cell r="EV34">
            <v>7.27</v>
          </cell>
          <cell r="EW34">
            <v>0</v>
          </cell>
          <cell r="EX34">
            <v>7.09</v>
          </cell>
          <cell r="EY34">
            <v>7.54</v>
          </cell>
          <cell r="EZ34">
            <v>7.47</v>
          </cell>
          <cell r="FA34">
            <v>0</v>
          </cell>
          <cell r="FB34">
            <v>7.89</v>
          </cell>
          <cell r="FC34">
            <v>8.2100000000000009</v>
          </cell>
          <cell r="FD34">
            <v>8</v>
          </cell>
          <cell r="FE34">
            <v>0</v>
          </cell>
          <cell r="FF34">
            <v>7.77</v>
          </cell>
          <cell r="FG34">
            <v>7.97</v>
          </cell>
          <cell r="FH34">
            <v>7.83</v>
          </cell>
          <cell r="FI34">
            <v>0</v>
          </cell>
          <cell r="FJ34">
            <v>7.57</v>
          </cell>
          <cell r="FK34">
            <v>8.08</v>
          </cell>
          <cell r="FL34">
            <v>7.8</v>
          </cell>
          <cell r="FM34" t="str">
            <v>î</v>
          </cell>
          <cell r="FN34">
            <v>7.17</v>
          </cell>
          <cell r="FO34">
            <v>7.71</v>
          </cell>
          <cell r="FP34">
            <v>7.57</v>
          </cell>
          <cell r="FQ34" t="str">
            <v>î</v>
          </cell>
          <cell r="FR34">
            <v>7.09</v>
          </cell>
          <cell r="FS34">
            <v>7.41</v>
          </cell>
          <cell r="FT34">
            <v>7.4</v>
          </cell>
          <cell r="FU34" t="str">
            <v>î</v>
          </cell>
          <cell r="FV34">
            <v>6.48</v>
          </cell>
          <cell r="FW34">
            <v>5.94</v>
          </cell>
          <cell r="FX34">
            <v>5.99</v>
          </cell>
          <cell r="FY34" t="str">
            <v>ì</v>
          </cell>
        </row>
        <row r="35">
          <cell r="A35" t="str">
            <v>NICE VILLE</v>
          </cell>
          <cell r="B35">
            <v>7.1</v>
          </cell>
          <cell r="C35">
            <v>6.08</v>
          </cell>
          <cell r="D35">
            <v>6.22</v>
          </cell>
          <cell r="E35" t="str">
            <v>ì</v>
          </cell>
          <cell r="F35">
            <v>9.1</v>
          </cell>
          <cell r="G35">
            <v>6.87</v>
          </cell>
          <cell r="H35">
            <v>7.17</v>
          </cell>
          <cell r="I35" t="str">
            <v>ì</v>
          </cell>
          <cell r="J35">
            <v>7.05</v>
          </cell>
          <cell r="K35">
            <v>5.0599999999999996</v>
          </cell>
          <cell r="L35">
            <v>5.21</v>
          </cell>
          <cell r="M35" t="str">
            <v>ì</v>
          </cell>
          <cell r="N35">
            <v>6.06</v>
          </cell>
          <cell r="O35">
            <v>4.9800000000000004</v>
          </cell>
          <cell r="P35">
            <v>5.14</v>
          </cell>
          <cell r="Q35" t="str">
            <v>ì</v>
          </cell>
          <cell r="R35">
            <v>7.62</v>
          </cell>
          <cell r="S35">
            <v>5.38</v>
          </cell>
          <cell r="T35">
            <v>5.96</v>
          </cell>
          <cell r="U35" t="str">
            <v>ì</v>
          </cell>
          <cell r="V35">
            <v>7.93</v>
          </cell>
          <cell r="W35">
            <v>6.34</v>
          </cell>
          <cell r="X35">
            <v>6.71</v>
          </cell>
          <cell r="Y35" t="str">
            <v>ì</v>
          </cell>
          <cell r="Z35">
            <v>8.44</v>
          </cell>
          <cell r="AA35">
            <v>5.6</v>
          </cell>
          <cell r="AB35">
            <v>6.07</v>
          </cell>
          <cell r="AC35" t="str">
            <v>ì</v>
          </cell>
          <cell r="AD35" t="str">
            <v>-</v>
          </cell>
          <cell r="AE35">
            <v>4.93</v>
          </cell>
          <cell r="AF35">
            <v>5.67</v>
          </cell>
          <cell r="AG35">
            <v>0</v>
          </cell>
          <cell r="AH35" t="str">
            <v>-</v>
          </cell>
          <cell r="AI35">
            <v>4.1900000000000004</v>
          </cell>
          <cell r="AJ35">
            <v>5.0199999999999996</v>
          </cell>
          <cell r="AK35">
            <v>0</v>
          </cell>
          <cell r="AL35" t="str">
            <v>-</v>
          </cell>
          <cell r="AM35">
            <v>4.8</v>
          </cell>
          <cell r="AN35">
            <v>5.53</v>
          </cell>
          <cell r="AO35">
            <v>0</v>
          </cell>
          <cell r="AP35" t="str">
            <v>-</v>
          </cell>
          <cell r="AQ35">
            <v>4.3600000000000003</v>
          </cell>
          <cell r="AR35">
            <v>5.0599999999999996</v>
          </cell>
          <cell r="AS35">
            <v>0</v>
          </cell>
          <cell r="AT35">
            <v>6.07</v>
          </cell>
          <cell r="AU35">
            <v>6.08</v>
          </cell>
          <cell r="AV35">
            <v>6.49</v>
          </cell>
          <cell r="AW35">
            <v>0</v>
          </cell>
          <cell r="AX35">
            <v>7.9</v>
          </cell>
          <cell r="AY35">
            <v>5.6</v>
          </cell>
          <cell r="AZ35">
            <v>6.1</v>
          </cell>
          <cell r="BA35" t="str">
            <v>ì</v>
          </cell>
          <cell r="BB35">
            <v>4.13</v>
          </cell>
          <cell r="BC35">
            <v>5.12</v>
          </cell>
          <cell r="BD35">
            <v>5.59</v>
          </cell>
          <cell r="BE35" t="str">
            <v>î</v>
          </cell>
          <cell r="BF35">
            <v>9.14</v>
          </cell>
          <cell r="BG35">
            <v>7.47</v>
          </cell>
          <cell r="BH35">
            <v>7.49</v>
          </cell>
          <cell r="BI35" t="str">
            <v>ì</v>
          </cell>
          <cell r="BJ35" t="str">
            <v>-</v>
          </cell>
          <cell r="BK35" t="str">
            <v>-</v>
          </cell>
          <cell r="BL35" t="str">
            <v>-</v>
          </cell>
          <cell r="BM35">
            <v>0</v>
          </cell>
          <cell r="BN35" t="str">
            <v>-</v>
          </cell>
          <cell r="BO35" t="str">
            <v>-</v>
          </cell>
          <cell r="BP35" t="str">
            <v>-</v>
          </cell>
          <cell r="BQ35">
            <v>0</v>
          </cell>
          <cell r="BR35">
            <v>7.04</v>
          </cell>
          <cell r="BS35">
            <v>5.48</v>
          </cell>
          <cell r="BT35">
            <v>6.37</v>
          </cell>
          <cell r="BU35" t="str">
            <v>ì</v>
          </cell>
          <cell r="BV35">
            <v>6.6</v>
          </cell>
          <cell r="BW35">
            <v>6.3</v>
          </cell>
          <cell r="BX35">
            <v>6.5</v>
          </cell>
          <cell r="BY35">
            <v>0</v>
          </cell>
          <cell r="BZ35">
            <v>7.66</v>
          </cell>
          <cell r="CA35">
            <v>5.97</v>
          </cell>
          <cell r="CB35">
            <v>6.14</v>
          </cell>
          <cell r="CC35" t="str">
            <v>ì</v>
          </cell>
          <cell r="CD35">
            <v>7.77</v>
          </cell>
          <cell r="CE35">
            <v>5.66</v>
          </cell>
          <cell r="CF35">
            <v>6.27</v>
          </cell>
          <cell r="CG35" t="str">
            <v>ì</v>
          </cell>
          <cell r="CH35">
            <v>6.22</v>
          </cell>
          <cell r="CI35">
            <v>5.22</v>
          </cell>
          <cell r="CJ35">
            <v>5.77</v>
          </cell>
          <cell r="CK35" t="str">
            <v>ì</v>
          </cell>
          <cell r="CL35">
            <v>8.75</v>
          </cell>
          <cell r="CM35" t="str">
            <v>-</v>
          </cell>
          <cell r="CN35">
            <v>6.26</v>
          </cell>
          <cell r="CO35">
            <v>0</v>
          </cell>
          <cell r="CP35">
            <v>9.07</v>
          </cell>
          <cell r="CQ35" t="str">
            <v>-</v>
          </cell>
          <cell r="CR35">
            <v>6.26</v>
          </cell>
          <cell r="CS35">
            <v>0</v>
          </cell>
          <cell r="CT35">
            <v>8.36</v>
          </cell>
          <cell r="CU35" t="str">
            <v>-</v>
          </cell>
          <cell r="CV35">
            <v>6.46</v>
          </cell>
          <cell r="CW35">
            <v>0</v>
          </cell>
          <cell r="CX35">
            <v>8.08</v>
          </cell>
          <cell r="CY35">
            <v>4.26</v>
          </cell>
          <cell r="CZ35">
            <v>4.88</v>
          </cell>
          <cell r="DA35" t="str">
            <v>ì</v>
          </cell>
          <cell r="DB35">
            <v>4.95</v>
          </cell>
          <cell r="DC35">
            <v>5.48</v>
          </cell>
          <cell r="DD35">
            <v>6.29</v>
          </cell>
          <cell r="DE35" t="str">
            <v>î</v>
          </cell>
          <cell r="DF35">
            <v>5.7</v>
          </cell>
          <cell r="DG35">
            <v>5.72</v>
          </cell>
          <cell r="DH35">
            <v>6.09</v>
          </cell>
          <cell r="DI35">
            <v>0</v>
          </cell>
          <cell r="DJ35">
            <v>5.49</v>
          </cell>
          <cell r="DK35">
            <v>5.58</v>
          </cell>
          <cell r="DL35">
            <v>6.12</v>
          </cell>
          <cell r="DM35">
            <v>0</v>
          </cell>
          <cell r="DN35">
            <v>6.8</v>
          </cell>
          <cell r="DO35">
            <v>5.7</v>
          </cell>
          <cell r="DP35">
            <v>6.2</v>
          </cell>
          <cell r="DQ35" t="str">
            <v>ì</v>
          </cell>
          <cell r="DR35">
            <v>7.02</v>
          </cell>
          <cell r="DS35">
            <v>3.1</v>
          </cell>
          <cell r="DT35">
            <v>4.2699999999999996</v>
          </cell>
          <cell r="DU35" t="str">
            <v>ì</v>
          </cell>
          <cell r="DV35">
            <v>4.8899999999999997</v>
          </cell>
          <cell r="DW35">
            <v>2.52</v>
          </cell>
          <cell r="DX35">
            <v>4.0999999999999996</v>
          </cell>
          <cell r="DY35" t="str">
            <v>ì</v>
          </cell>
          <cell r="DZ35">
            <v>5.15</v>
          </cell>
          <cell r="EA35">
            <v>3.36</v>
          </cell>
          <cell r="EB35">
            <v>4.53</v>
          </cell>
          <cell r="EC35" t="str">
            <v>ì</v>
          </cell>
          <cell r="ED35">
            <v>3.87</v>
          </cell>
          <cell r="EE35">
            <v>3.01</v>
          </cell>
          <cell r="EF35">
            <v>4.43</v>
          </cell>
          <cell r="EG35" t="str">
            <v>ì</v>
          </cell>
          <cell r="EH35">
            <v>7.44</v>
          </cell>
          <cell r="EI35">
            <v>5.7</v>
          </cell>
          <cell r="EJ35">
            <v>5.96</v>
          </cell>
          <cell r="EK35" t="str">
            <v>ì</v>
          </cell>
          <cell r="EL35">
            <v>6.3</v>
          </cell>
          <cell r="EM35">
            <v>4.5</v>
          </cell>
          <cell r="EN35">
            <v>5.2</v>
          </cell>
          <cell r="EO35" t="str">
            <v>ì</v>
          </cell>
          <cell r="EP35">
            <v>2.97</v>
          </cell>
          <cell r="EQ35">
            <v>5.92</v>
          </cell>
          <cell r="ER35">
            <v>6.12</v>
          </cell>
          <cell r="ES35" t="str">
            <v>î</v>
          </cell>
          <cell r="ET35">
            <v>3.06</v>
          </cell>
          <cell r="EU35">
            <v>4.54</v>
          </cell>
          <cell r="EV35">
            <v>5.0999999999999996</v>
          </cell>
          <cell r="EW35" t="str">
            <v>î</v>
          </cell>
          <cell r="EX35">
            <v>4.4800000000000004</v>
          </cell>
          <cell r="EY35">
            <v>5.88</v>
          </cell>
          <cell r="EZ35">
            <v>6.15</v>
          </cell>
          <cell r="FA35" t="str">
            <v>î</v>
          </cell>
          <cell r="FB35">
            <v>6.52</v>
          </cell>
          <cell r="FC35">
            <v>6.98</v>
          </cell>
          <cell r="FD35">
            <v>7.02</v>
          </cell>
          <cell r="FE35">
            <v>0</v>
          </cell>
          <cell r="FF35">
            <v>5.81</v>
          </cell>
          <cell r="FG35">
            <v>5.9</v>
          </cell>
          <cell r="FH35">
            <v>6.03</v>
          </cell>
          <cell r="FI35">
            <v>0</v>
          </cell>
          <cell r="FJ35">
            <v>6.92</v>
          </cell>
          <cell r="FK35">
            <v>6.29</v>
          </cell>
          <cell r="FL35">
            <v>6.49</v>
          </cell>
          <cell r="FM35">
            <v>0</v>
          </cell>
          <cell r="FN35">
            <v>2.59</v>
          </cell>
          <cell r="FO35">
            <v>6.21</v>
          </cell>
          <cell r="FP35">
            <v>6.28</v>
          </cell>
          <cell r="FQ35" t="str">
            <v>î</v>
          </cell>
          <cell r="FR35">
            <v>2.97</v>
          </cell>
          <cell r="FS35">
            <v>5.92</v>
          </cell>
          <cell r="FT35">
            <v>6.12</v>
          </cell>
          <cell r="FU35" t="str">
            <v>î</v>
          </cell>
          <cell r="FV35">
            <v>7.94</v>
          </cell>
          <cell r="FW35">
            <v>5.96</v>
          </cell>
          <cell r="FX35">
            <v>5.73</v>
          </cell>
          <cell r="FY35" t="str">
            <v>ì</v>
          </cell>
        </row>
        <row r="36">
          <cell r="A36" t="str">
            <v>PARIS AUSTERLITZ</v>
          </cell>
          <cell r="B36">
            <v>7.39</v>
          </cell>
          <cell r="C36">
            <v>7.29</v>
          </cell>
          <cell r="D36">
            <v>7.27</v>
          </cell>
          <cell r="E36">
            <v>0</v>
          </cell>
          <cell r="F36">
            <v>7.82</v>
          </cell>
          <cell r="G36">
            <v>7.82</v>
          </cell>
          <cell r="H36">
            <v>7.73</v>
          </cell>
          <cell r="I36">
            <v>0</v>
          </cell>
          <cell r="J36">
            <v>7.84</v>
          </cell>
          <cell r="K36">
            <v>7.53</v>
          </cell>
          <cell r="L36">
            <v>7.39</v>
          </cell>
          <cell r="M36" t="str">
            <v>ì</v>
          </cell>
          <cell r="N36">
            <v>7.43</v>
          </cell>
          <cell r="O36">
            <v>7.35</v>
          </cell>
          <cell r="P36">
            <v>7.12</v>
          </cell>
          <cell r="Q36">
            <v>0</v>
          </cell>
          <cell r="R36">
            <v>7.39</v>
          </cell>
          <cell r="S36">
            <v>7.27</v>
          </cell>
          <cell r="T36">
            <v>7.32</v>
          </cell>
          <cell r="U36">
            <v>0</v>
          </cell>
          <cell r="V36">
            <v>7.92</v>
          </cell>
          <cell r="W36">
            <v>7.79</v>
          </cell>
          <cell r="X36">
            <v>7.57</v>
          </cell>
          <cell r="Y36">
            <v>0</v>
          </cell>
          <cell r="Z36">
            <v>7.26</v>
          </cell>
          <cell r="AA36">
            <v>6.58</v>
          </cell>
          <cell r="AB36">
            <v>6.52</v>
          </cell>
          <cell r="AC36" t="str">
            <v>ì</v>
          </cell>
          <cell r="AD36">
            <v>7.51</v>
          </cell>
          <cell r="AE36">
            <v>5.94</v>
          </cell>
          <cell r="AF36">
            <v>6.15</v>
          </cell>
          <cell r="AG36" t="str">
            <v>ì</v>
          </cell>
          <cell r="AH36">
            <v>7.22</v>
          </cell>
          <cell r="AI36">
            <v>5.67</v>
          </cell>
          <cell r="AJ36">
            <v>5.67</v>
          </cell>
          <cell r="AK36" t="str">
            <v>ì</v>
          </cell>
          <cell r="AL36">
            <v>7.58</v>
          </cell>
          <cell r="AM36">
            <v>6.71</v>
          </cell>
          <cell r="AN36">
            <v>6.59</v>
          </cell>
          <cell r="AO36" t="str">
            <v>ì</v>
          </cell>
          <cell r="AP36">
            <v>7.29</v>
          </cell>
          <cell r="AQ36">
            <v>5.9</v>
          </cell>
          <cell r="AR36">
            <v>6.04</v>
          </cell>
          <cell r="AS36" t="str">
            <v>ì</v>
          </cell>
          <cell r="AT36">
            <v>7.76</v>
          </cell>
          <cell r="AU36">
            <v>7.26</v>
          </cell>
          <cell r="AV36">
            <v>7.28</v>
          </cell>
          <cell r="AW36" t="str">
            <v>ì</v>
          </cell>
          <cell r="AX36">
            <v>7.6</v>
          </cell>
          <cell r="AY36">
            <v>7.2</v>
          </cell>
          <cell r="AZ36">
            <v>7.3</v>
          </cell>
          <cell r="BA36" t="str">
            <v>ì</v>
          </cell>
          <cell r="BB36">
            <v>7.42</v>
          </cell>
          <cell r="BC36">
            <v>6.74</v>
          </cell>
          <cell r="BD36">
            <v>6.88</v>
          </cell>
          <cell r="BE36" t="str">
            <v>ì</v>
          </cell>
          <cell r="BF36">
            <v>7.85</v>
          </cell>
          <cell r="BG36">
            <v>7.66</v>
          </cell>
          <cell r="BH36">
            <v>7.59</v>
          </cell>
          <cell r="BI36" t="str">
            <v>ì</v>
          </cell>
          <cell r="BJ36" t="str">
            <v>-</v>
          </cell>
          <cell r="BK36" t="str">
            <v>-</v>
          </cell>
          <cell r="BL36">
            <v>6.13</v>
          </cell>
          <cell r="BM36">
            <v>0</v>
          </cell>
          <cell r="BN36" t="str">
            <v>-</v>
          </cell>
          <cell r="BO36" t="str">
            <v>-</v>
          </cell>
          <cell r="BP36">
            <v>4.57</v>
          </cell>
          <cell r="BQ36">
            <v>0</v>
          </cell>
          <cell r="BR36">
            <v>7.63</v>
          </cell>
          <cell r="BS36">
            <v>7.49</v>
          </cell>
          <cell r="BT36">
            <v>7.33</v>
          </cell>
          <cell r="BU36">
            <v>0</v>
          </cell>
          <cell r="BV36">
            <v>7.6</v>
          </cell>
          <cell r="BW36">
            <v>7.2</v>
          </cell>
          <cell r="BX36">
            <v>7.2</v>
          </cell>
          <cell r="BY36" t="str">
            <v>ì</v>
          </cell>
          <cell r="BZ36">
            <v>7.43</v>
          </cell>
          <cell r="CA36">
            <v>7.33</v>
          </cell>
          <cell r="CB36">
            <v>7.3</v>
          </cell>
          <cell r="CC36">
            <v>0</v>
          </cell>
          <cell r="CD36">
            <v>7.63</v>
          </cell>
          <cell r="CE36">
            <v>7.4</v>
          </cell>
          <cell r="CF36">
            <v>7.38</v>
          </cell>
          <cell r="CG36" t="str">
            <v>ì</v>
          </cell>
          <cell r="CH36">
            <v>7.31</v>
          </cell>
          <cell r="CI36">
            <v>6.96</v>
          </cell>
          <cell r="CJ36">
            <v>6.94</v>
          </cell>
          <cell r="CK36" t="str">
            <v>ì</v>
          </cell>
          <cell r="CL36">
            <v>7.66</v>
          </cell>
          <cell r="CM36">
            <v>7.84</v>
          </cell>
          <cell r="CN36">
            <v>7.75</v>
          </cell>
          <cell r="CO36">
            <v>0</v>
          </cell>
          <cell r="CP36">
            <v>7.61</v>
          </cell>
          <cell r="CQ36">
            <v>7.88</v>
          </cell>
          <cell r="CR36">
            <v>7.9</v>
          </cell>
          <cell r="CS36">
            <v>0</v>
          </cell>
          <cell r="CT36">
            <v>7.59</v>
          </cell>
          <cell r="CU36">
            <v>7.77</v>
          </cell>
          <cell r="CV36">
            <v>7.72</v>
          </cell>
          <cell r="CW36">
            <v>0</v>
          </cell>
          <cell r="CX36">
            <v>6.67</v>
          </cell>
          <cell r="CY36">
            <v>6.79</v>
          </cell>
          <cell r="CZ36">
            <v>6.9</v>
          </cell>
          <cell r="DA36">
            <v>0</v>
          </cell>
          <cell r="DB36">
            <v>7.7</v>
          </cell>
          <cell r="DC36">
            <v>7.49</v>
          </cell>
          <cell r="DD36">
            <v>7.46</v>
          </cell>
          <cell r="DE36" t="str">
            <v>ì</v>
          </cell>
          <cell r="DF36">
            <v>7.16</v>
          </cell>
          <cell r="DG36">
            <v>6.51</v>
          </cell>
          <cell r="DH36">
            <v>6.64</v>
          </cell>
          <cell r="DI36" t="str">
            <v>ì</v>
          </cell>
          <cell r="DJ36">
            <v>7.31</v>
          </cell>
          <cell r="DK36">
            <v>7.08</v>
          </cell>
          <cell r="DL36">
            <v>7.07</v>
          </cell>
          <cell r="DM36" t="str">
            <v>ì</v>
          </cell>
          <cell r="DN36">
            <v>7.5</v>
          </cell>
          <cell r="DO36">
            <v>7.4</v>
          </cell>
          <cell r="DP36">
            <v>7.4</v>
          </cell>
          <cell r="DQ36">
            <v>0</v>
          </cell>
          <cell r="DR36">
            <v>7.37</v>
          </cell>
          <cell r="DS36">
            <v>6.98</v>
          </cell>
          <cell r="DT36">
            <v>7.2</v>
          </cell>
          <cell r="DU36" t="str">
            <v>ì</v>
          </cell>
          <cell r="DV36">
            <v>7.27</v>
          </cell>
          <cell r="DW36">
            <v>6.61</v>
          </cell>
          <cell r="DX36">
            <v>6.85</v>
          </cell>
          <cell r="DY36" t="str">
            <v>ì</v>
          </cell>
          <cell r="DZ36">
            <v>7.24</v>
          </cell>
          <cell r="EA36">
            <v>6.73</v>
          </cell>
          <cell r="EB36">
            <v>6.84</v>
          </cell>
          <cell r="EC36" t="str">
            <v>ì</v>
          </cell>
          <cell r="ED36">
            <v>7.22</v>
          </cell>
          <cell r="EE36">
            <v>5.78</v>
          </cell>
          <cell r="EF36">
            <v>6.34</v>
          </cell>
          <cell r="EG36" t="str">
            <v>ì</v>
          </cell>
          <cell r="EH36">
            <v>7.18</v>
          </cell>
          <cell r="EI36">
            <v>6.88</v>
          </cell>
          <cell r="EJ36">
            <v>6.7</v>
          </cell>
          <cell r="EK36" t="str">
            <v>ì</v>
          </cell>
          <cell r="EL36">
            <v>7.2</v>
          </cell>
          <cell r="EM36">
            <v>6.8</v>
          </cell>
          <cell r="EN36">
            <v>6.8</v>
          </cell>
          <cell r="EO36" t="str">
            <v>ì</v>
          </cell>
          <cell r="EP36">
            <v>7.42</v>
          </cell>
          <cell r="EQ36">
            <v>7.09</v>
          </cell>
          <cell r="ER36">
            <v>7.02</v>
          </cell>
          <cell r="ES36" t="str">
            <v>ì</v>
          </cell>
          <cell r="ET36">
            <v>7.06</v>
          </cell>
          <cell r="EU36">
            <v>7.13</v>
          </cell>
          <cell r="EV36">
            <v>6.96</v>
          </cell>
          <cell r="EW36">
            <v>0</v>
          </cell>
          <cell r="EX36">
            <v>7.52</v>
          </cell>
          <cell r="EY36">
            <v>7.2</v>
          </cell>
          <cell r="EZ36">
            <v>7.04</v>
          </cell>
          <cell r="FA36">
            <v>0</v>
          </cell>
          <cell r="FB36">
            <v>7.84</v>
          </cell>
          <cell r="FC36">
            <v>7.82</v>
          </cell>
          <cell r="FD36">
            <v>7.65</v>
          </cell>
          <cell r="FE36">
            <v>0</v>
          </cell>
          <cell r="FF36">
            <v>7.56</v>
          </cell>
          <cell r="FG36">
            <v>7.42</v>
          </cell>
          <cell r="FH36">
            <v>7.37</v>
          </cell>
          <cell r="FI36">
            <v>0</v>
          </cell>
          <cell r="FJ36">
            <v>7.82</v>
          </cell>
          <cell r="FK36">
            <v>7.75</v>
          </cell>
          <cell r="FL36">
            <v>7.68</v>
          </cell>
          <cell r="FM36">
            <v>0</v>
          </cell>
          <cell r="FN36">
            <v>7.38</v>
          </cell>
          <cell r="FO36">
            <v>6.9</v>
          </cell>
          <cell r="FP36">
            <v>6.91</v>
          </cell>
          <cell r="FQ36" t="str">
            <v>ì</v>
          </cell>
          <cell r="FR36">
            <v>7.42</v>
          </cell>
          <cell r="FS36">
            <v>7.09</v>
          </cell>
          <cell r="FT36">
            <v>7.02</v>
          </cell>
          <cell r="FU36" t="str">
            <v>ì</v>
          </cell>
          <cell r="FV36">
            <v>7.02</v>
          </cell>
          <cell r="FW36">
            <v>6.57</v>
          </cell>
          <cell r="FX36">
            <v>5.96</v>
          </cell>
          <cell r="FY36" t="str">
            <v>ì</v>
          </cell>
        </row>
        <row r="37">
          <cell r="A37" t="str">
            <v>PARIS AUSTERLITZ  (Gare de surface)</v>
          </cell>
          <cell r="B37">
            <v>7.46</v>
          </cell>
          <cell r="C37">
            <v>7.23</v>
          </cell>
          <cell r="D37">
            <v>7.26</v>
          </cell>
          <cell r="E37" t="str">
            <v>ì</v>
          </cell>
          <cell r="F37">
            <v>7.94</v>
          </cell>
          <cell r="G37">
            <v>7.73</v>
          </cell>
          <cell r="H37">
            <v>7.7</v>
          </cell>
          <cell r="I37" t="str">
            <v>ì</v>
          </cell>
          <cell r="J37">
            <v>7.81</v>
          </cell>
          <cell r="K37">
            <v>7.41</v>
          </cell>
          <cell r="L37">
            <v>7.3</v>
          </cell>
          <cell r="M37" t="str">
            <v>ì</v>
          </cell>
          <cell r="N37">
            <v>7.42</v>
          </cell>
          <cell r="O37">
            <v>7.26</v>
          </cell>
          <cell r="P37">
            <v>7.03</v>
          </cell>
          <cell r="Q37">
            <v>0</v>
          </cell>
          <cell r="R37">
            <v>7.51</v>
          </cell>
          <cell r="S37">
            <v>7.2</v>
          </cell>
          <cell r="T37">
            <v>7.27</v>
          </cell>
          <cell r="U37" t="str">
            <v>ì</v>
          </cell>
          <cell r="V37">
            <v>7.99</v>
          </cell>
          <cell r="W37">
            <v>7.66</v>
          </cell>
          <cell r="X37">
            <v>7.5</v>
          </cell>
          <cell r="Y37">
            <v>0</v>
          </cell>
          <cell r="Z37">
            <v>7.3</v>
          </cell>
          <cell r="AA37">
            <v>6.65</v>
          </cell>
          <cell r="AB37">
            <v>6.62</v>
          </cell>
          <cell r="AC37" t="str">
            <v>ì</v>
          </cell>
          <cell r="AD37">
            <v>7.48</v>
          </cell>
          <cell r="AE37">
            <v>5.98</v>
          </cell>
          <cell r="AF37">
            <v>6.22</v>
          </cell>
          <cell r="AG37" t="str">
            <v>ì</v>
          </cell>
          <cell r="AH37">
            <v>6.94</v>
          </cell>
          <cell r="AI37">
            <v>5.67</v>
          </cell>
          <cell r="AJ37">
            <v>5.8</v>
          </cell>
          <cell r="AK37" t="str">
            <v>ì</v>
          </cell>
          <cell r="AL37">
            <v>7.53</v>
          </cell>
          <cell r="AM37">
            <v>6.7</v>
          </cell>
          <cell r="AN37">
            <v>6.64</v>
          </cell>
          <cell r="AO37" t="str">
            <v>ì</v>
          </cell>
          <cell r="AP37">
            <v>7.21</v>
          </cell>
          <cell r="AQ37">
            <v>5.7</v>
          </cell>
          <cell r="AR37">
            <v>5.92</v>
          </cell>
          <cell r="AS37" t="str">
            <v>ì</v>
          </cell>
          <cell r="AT37">
            <v>7.8</v>
          </cell>
          <cell r="AU37">
            <v>7.2</v>
          </cell>
          <cell r="AV37">
            <v>7.25</v>
          </cell>
          <cell r="AW37" t="str">
            <v>ì</v>
          </cell>
          <cell r="AX37">
            <v>7.7</v>
          </cell>
          <cell r="AY37">
            <v>7.2</v>
          </cell>
          <cell r="AZ37">
            <v>7.3</v>
          </cell>
          <cell r="BA37" t="str">
            <v>ì</v>
          </cell>
          <cell r="BB37">
            <v>7.47</v>
          </cell>
          <cell r="BC37">
            <v>6.6</v>
          </cell>
          <cell r="BD37">
            <v>6.84</v>
          </cell>
          <cell r="BE37" t="str">
            <v>ì</v>
          </cell>
          <cell r="BF37">
            <v>7.84</v>
          </cell>
          <cell r="BG37">
            <v>7.59</v>
          </cell>
          <cell r="BH37">
            <v>7.53</v>
          </cell>
          <cell r="BI37" t="str">
            <v>ì</v>
          </cell>
          <cell r="BJ37" t="str">
            <v>-</v>
          </cell>
          <cell r="BK37" t="str">
            <v>-</v>
          </cell>
          <cell r="BL37" t="str">
            <v>-</v>
          </cell>
          <cell r="BM37">
            <v>0</v>
          </cell>
          <cell r="BN37" t="str">
            <v>-</v>
          </cell>
          <cell r="BO37" t="str">
            <v>-</v>
          </cell>
          <cell r="BP37" t="str">
            <v>-</v>
          </cell>
          <cell r="BQ37">
            <v>0</v>
          </cell>
          <cell r="BR37">
            <v>7.64</v>
          </cell>
          <cell r="BS37">
            <v>7.39</v>
          </cell>
          <cell r="BT37">
            <v>7.26</v>
          </cell>
          <cell r="BU37" t="str">
            <v>ì</v>
          </cell>
          <cell r="BV37">
            <v>7.7</v>
          </cell>
          <cell r="BW37">
            <v>7.1</v>
          </cell>
          <cell r="BX37">
            <v>7.2</v>
          </cell>
          <cell r="BY37" t="str">
            <v>ì</v>
          </cell>
          <cell r="BZ37">
            <v>7.45</v>
          </cell>
          <cell r="CA37">
            <v>7.31</v>
          </cell>
          <cell r="CB37">
            <v>7.31</v>
          </cell>
          <cell r="CC37">
            <v>0</v>
          </cell>
          <cell r="CD37">
            <v>7.72</v>
          </cell>
          <cell r="CE37">
            <v>7.36</v>
          </cell>
          <cell r="CF37">
            <v>7.38</v>
          </cell>
          <cell r="CG37" t="str">
            <v>ì</v>
          </cell>
          <cell r="CH37">
            <v>7.24</v>
          </cell>
          <cell r="CI37">
            <v>6.8</v>
          </cell>
          <cell r="CJ37">
            <v>6.86</v>
          </cell>
          <cell r="CK37" t="str">
            <v>ì</v>
          </cell>
          <cell r="CL37">
            <v>7.74</v>
          </cell>
          <cell r="CM37">
            <v>7.8</v>
          </cell>
          <cell r="CN37">
            <v>7.63</v>
          </cell>
          <cell r="CO37">
            <v>0</v>
          </cell>
          <cell r="CP37">
            <v>7.68</v>
          </cell>
          <cell r="CQ37">
            <v>7.87</v>
          </cell>
          <cell r="CR37">
            <v>7.8</v>
          </cell>
          <cell r="CS37">
            <v>0</v>
          </cell>
          <cell r="CT37">
            <v>7.57</v>
          </cell>
          <cell r="CU37">
            <v>7.77</v>
          </cell>
          <cell r="CV37">
            <v>7.6</v>
          </cell>
          <cell r="CW37">
            <v>0</v>
          </cell>
          <cell r="CX37">
            <v>6.57</v>
          </cell>
          <cell r="CY37">
            <v>6.68</v>
          </cell>
          <cell r="CZ37">
            <v>6.81</v>
          </cell>
          <cell r="DA37">
            <v>0</v>
          </cell>
          <cell r="DB37">
            <v>7.73</v>
          </cell>
          <cell r="DC37">
            <v>7.4</v>
          </cell>
          <cell r="DD37">
            <v>7.41</v>
          </cell>
          <cell r="DE37" t="str">
            <v>ì</v>
          </cell>
          <cell r="DF37">
            <v>7.17</v>
          </cell>
          <cell r="DG37">
            <v>6.51</v>
          </cell>
          <cell r="DH37">
            <v>6.66</v>
          </cell>
          <cell r="DI37" t="str">
            <v>ì</v>
          </cell>
          <cell r="DJ37">
            <v>7.31</v>
          </cell>
          <cell r="DK37">
            <v>7.09</v>
          </cell>
          <cell r="DL37">
            <v>7.08</v>
          </cell>
          <cell r="DM37">
            <v>0</v>
          </cell>
          <cell r="DN37">
            <v>7.6</v>
          </cell>
          <cell r="DO37">
            <v>7.4</v>
          </cell>
          <cell r="DP37">
            <v>7.4</v>
          </cell>
          <cell r="DQ37" t="str">
            <v>ì</v>
          </cell>
          <cell r="DR37">
            <v>7.34</v>
          </cell>
          <cell r="DS37">
            <v>6.9</v>
          </cell>
          <cell r="DT37">
            <v>7.21</v>
          </cell>
          <cell r="DU37" t="str">
            <v>ì</v>
          </cell>
          <cell r="DV37">
            <v>7.15</v>
          </cell>
          <cell r="DW37">
            <v>6.54</v>
          </cell>
          <cell r="DX37">
            <v>6.82</v>
          </cell>
          <cell r="DY37" t="str">
            <v>ì</v>
          </cell>
          <cell r="DZ37">
            <v>7.2</v>
          </cell>
          <cell r="EA37">
            <v>6.57</v>
          </cell>
          <cell r="EB37">
            <v>6.75</v>
          </cell>
          <cell r="EC37" t="str">
            <v>ì</v>
          </cell>
          <cell r="ED37">
            <v>7.08</v>
          </cell>
          <cell r="EE37">
            <v>5.63</v>
          </cell>
          <cell r="EF37">
            <v>6.19</v>
          </cell>
          <cell r="EG37" t="str">
            <v>ì</v>
          </cell>
          <cell r="EH37">
            <v>7.19</v>
          </cell>
          <cell r="EI37">
            <v>6.94</v>
          </cell>
          <cell r="EJ37">
            <v>6.75</v>
          </cell>
          <cell r="EK37" t="str">
            <v>ì</v>
          </cell>
          <cell r="EL37">
            <v>7.2</v>
          </cell>
          <cell r="EM37">
            <v>6.8</v>
          </cell>
          <cell r="EN37">
            <v>6.8</v>
          </cell>
          <cell r="EO37" t="str">
            <v>ì</v>
          </cell>
          <cell r="EP37">
            <v>7.46</v>
          </cell>
          <cell r="EQ37">
            <v>6.96</v>
          </cell>
          <cell r="ER37">
            <v>6.98</v>
          </cell>
          <cell r="ES37" t="str">
            <v>ì</v>
          </cell>
          <cell r="ET37">
            <v>7.05</v>
          </cell>
          <cell r="EU37">
            <v>6.98</v>
          </cell>
          <cell r="EV37">
            <v>6.87</v>
          </cell>
          <cell r="EW37">
            <v>0</v>
          </cell>
          <cell r="EX37">
            <v>7.48</v>
          </cell>
          <cell r="EY37">
            <v>7.15</v>
          </cell>
          <cell r="EZ37">
            <v>7.04</v>
          </cell>
          <cell r="FA37">
            <v>0</v>
          </cell>
          <cell r="FB37">
            <v>7.95</v>
          </cell>
          <cell r="FC37">
            <v>7.71</v>
          </cell>
          <cell r="FD37">
            <v>7.65</v>
          </cell>
          <cell r="FE37">
            <v>0</v>
          </cell>
          <cell r="FF37">
            <v>7.58</v>
          </cell>
          <cell r="FG37">
            <v>7.31</v>
          </cell>
          <cell r="FH37">
            <v>7.3</v>
          </cell>
          <cell r="FI37">
            <v>0</v>
          </cell>
          <cell r="FJ37">
            <v>7.83</v>
          </cell>
          <cell r="FK37">
            <v>7.7</v>
          </cell>
          <cell r="FL37">
            <v>7.62</v>
          </cell>
          <cell r="FM37">
            <v>0</v>
          </cell>
          <cell r="FN37">
            <v>7.36</v>
          </cell>
          <cell r="FO37">
            <v>6.8</v>
          </cell>
          <cell r="FP37">
            <v>6.87</v>
          </cell>
          <cell r="FQ37" t="str">
            <v>ì</v>
          </cell>
          <cell r="FR37">
            <v>7.46</v>
          </cell>
          <cell r="FS37">
            <v>6.96</v>
          </cell>
          <cell r="FT37">
            <v>6.98</v>
          </cell>
          <cell r="FU37" t="str">
            <v>ì</v>
          </cell>
          <cell r="FV37">
            <v>7.03</v>
          </cell>
          <cell r="FW37">
            <v>6.67</v>
          </cell>
          <cell r="FX37">
            <v>6.04</v>
          </cell>
          <cell r="FY37" t="str">
            <v>ì</v>
          </cell>
        </row>
        <row r="38">
          <cell r="A38" t="str">
            <v>PARIS AUSTERLITZ  (Gare souterraine)</v>
          </cell>
          <cell r="B38">
            <v>7.25</v>
          </cell>
          <cell r="C38">
            <v>7.48</v>
          </cell>
          <cell r="D38">
            <v>7.29</v>
          </cell>
          <cell r="E38">
            <v>0</v>
          </cell>
          <cell r="F38">
            <v>7.59</v>
          </cell>
          <cell r="G38">
            <v>8.1</v>
          </cell>
          <cell r="H38">
            <v>7.79</v>
          </cell>
          <cell r="I38" t="str">
            <v>î</v>
          </cell>
          <cell r="J38">
            <v>7.88</v>
          </cell>
          <cell r="K38">
            <v>7.93</v>
          </cell>
          <cell r="L38">
            <v>7.54</v>
          </cell>
          <cell r="M38">
            <v>0</v>
          </cell>
          <cell r="N38">
            <v>7.44</v>
          </cell>
          <cell r="O38">
            <v>7.63</v>
          </cell>
          <cell r="P38">
            <v>7.28</v>
          </cell>
          <cell r="Q38">
            <v>0</v>
          </cell>
          <cell r="R38">
            <v>7.17</v>
          </cell>
          <cell r="S38">
            <v>7.48</v>
          </cell>
          <cell r="T38">
            <v>7.4</v>
          </cell>
          <cell r="U38">
            <v>0</v>
          </cell>
          <cell r="V38">
            <v>7.8</v>
          </cell>
          <cell r="W38" t="str">
            <v>-</v>
          </cell>
          <cell r="X38">
            <v>7.78</v>
          </cell>
          <cell r="Y38">
            <v>0</v>
          </cell>
          <cell r="Z38">
            <v>7.15</v>
          </cell>
          <cell r="AA38">
            <v>6.27</v>
          </cell>
          <cell r="AB38">
            <v>6.29</v>
          </cell>
          <cell r="AC38" t="str">
            <v>ì</v>
          </cell>
          <cell r="AD38">
            <v>7.56</v>
          </cell>
          <cell r="AE38">
            <v>5.86</v>
          </cell>
          <cell r="AF38">
            <v>6.06</v>
          </cell>
          <cell r="AG38" t="str">
            <v>ì</v>
          </cell>
          <cell r="AH38">
            <v>7.55</v>
          </cell>
          <cell r="AI38">
            <v>5.69</v>
          </cell>
          <cell r="AJ38">
            <v>5.49</v>
          </cell>
          <cell r="AK38" t="str">
            <v>ì</v>
          </cell>
          <cell r="AL38">
            <v>7.64</v>
          </cell>
          <cell r="AM38">
            <v>6.72</v>
          </cell>
          <cell r="AN38">
            <v>6.52</v>
          </cell>
          <cell r="AO38" t="str">
            <v>ì</v>
          </cell>
          <cell r="AP38">
            <v>7.39</v>
          </cell>
          <cell r="AQ38">
            <v>6.33</v>
          </cell>
          <cell r="AR38">
            <v>6.2</v>
          </cell>
          <cell r="AS38" t="str">
            <v>ì</v>
          </cell>
          <cell r="AT38">
            <v>7.72</v>
          </cell>
          <cell r="AU38" t="str">
            <v>-</v>
          </cell>
          <cell r="AV38">
            <v>7.37</v>
          </cell>
          <cell r="AW38">
            <v>0</v>
          </cell>
          <cell r="AX38">
            <v>7.5</v>
          </cell>
          <cell r="AY38">
            <v>7.4</v>
          </cell>
          <cell r="AZ38">
            <v>7.4</v>
          </cell>
          <cell r="BA38">
            <v>0</v>
          </cell>
          <cell r="BB38">
            <v>7.31</v>
          </cell>
          <cell r="BC38">
            <v>7.18</v>
          </cell>
          <cell r="BD38">
            <v>6.95</v>
          </cell>
          <cell r="BE38">
            <v>0</v>
          </cell>
          <cell r="BF38">
            <v>7.88</v>
          </cell>
          <cell r="BG38">
            <v>7.9</v>
          </cell>
          <cell r="BH38">
            <v>7.7</v>
          </cell>
          <cell r="BI38">
            <v>0</v>
          </cell>
          <cell r="BJ38" t="str">
            <v>-</v>
          </cell>
          <cell r="BK38" t="str">
            <v>-</v>
          </cell>
          <cell r="BL38" t="str">
            <v>-</v>
          </cell>
          <cell r="BM38">
            <v>0</v>
          </cell>
          <cell r="BN38" t="str">
            <v>-</v>
          </cell>
          <cell r="BO38" t="str">
            <v>-</v>
          </cell>
          <cell r="BP38" t="str">
            <v>-</v>
          </cell>
          <cell r="BQ38">
            <v>0</v>
          </cell>
          <cell r="BR38">
            <v>7.59</v>
          </cell>
          <cell r="BS38">
            <v>7.79</v>
          </cell>
          <cell r="BT38">
            <v>7.4</v>
          </cell>
          <cell r="BU38">
            <v>0</v>
          </cell>
          <cell r="BV38">
            <v>7.6</v>
          </cell>
          <cell r="BW38">
            <v>7.5</v>
          </cell>
          <cell r="BX38">
            <v>7.3</v>
          </cell>
          <cell r="BY38">
            <v>0</v>
          </cell>
          <cell r="BZ38">
            <v>7.4</v>
          </cell>
          <cell r="CA38">
            <v>7.39</v>
          </cell>
          <cell r="CB38">
            <v>7.27</v>
          </cell>
          <cell r="CC38">
            <v>0</v>
          </cell>
          <cell r="CD38">
            <v>7.45</v>
          </cell>
          <cell r="CE38">
            <v>7.53</v>
          </cell>
          <cell r="CF38">
            <v>7.38</v>
          </cell>
          <cell r="CG38">
            <v>0</v>
          </cell>
          <cell r="CH38">
            <v>7.45</v>
          </cell>
          <cell r="CI38">
            <v>7.33</v>
          </cell>
          <cell r="CJ38">
            <v>7.11</v>
          </cell>
          <cell r="CK38">
            <v>0</v>
          </cell>
          <cell r="CL38">
            <v>7.56</v>
          </cell>
          <cell r="CM38" t="str">
            <v>-</v>
          </cell>
          <cell r="CN38" t="str">
            <v>-</v>
          </cell>
          <cell r="CO38">
            <v>0</v>
          </cell>
          <cell r="CP38">
            <v>7.52</v>
          </cell>
          <cell r="CQ38" t="str">
            <v>-</v>
          </cell>
          <cell r="CR38" t="str">
            <v>-</v>
          </cell>
          <cell r="CS38">
            <v>0</v>
          </cell>
          <cell r="CT38">
            <v>7.61</v>
          </cell>
          <cell r="CU38" t="str">
            <v>-</v>
          </cell>
          <cell r="CV38" t="str">
            <v>-</v>
          </cell>
          <cell r="CW38">
            <v>0</v>
          </cell>
          <cell r="CX38">
            <v>6.93</v>
          </cell>
          <cell r="CY38">
            <v>7.12</v>
          </cell>
          <cell r="CZ38">
            <v>7.06</v>
          </cell>
          <cell r="DA38">
            <v>0</v>
          </cell>
          <cell r="DB38">
            <v>7.63</v>
          </cell>
          <cell r="DC38">
            <v>7.78</v>
          </cell>
          <cell r="DD38">
            <v>7.5</v>
          </cell>
          <cell r="DE38">
            <v>0</v>
          </cell>
          <cell r="DF38">
            <v>7.14</v>
          </cell>
          <cell r="DG38">
            <v>6.51</v>
          </cell>
          <cell r="DH38">
            <v>6.61</v>
          </cell>
          <cell r="DI38" t="str">
            <v>ì</v>
          </cell>
          <cell r="DJ38">
            <v>7.31</v>
          </cell>
          <cell r="DK38">
            <v>7.07</v>
          </cell>
          <cell r="DL38">
            <v>7.06</v>
          </cell>
          <cell r="DM38">
            <v>0</v>
          </cell>
          <cell r="DN38">
            <v>7.5</v>
          </cell>
          <cell r="DO38">
            <v>7.6</v>
          </cell>
          <cell r="DP38">
            <v>7.4</v>
          </cell>
          <cell r="DQ38">
            <v>0</v>
          </cell>
          <cell r="DR38">
            <v>7.42</v>
          </cell>
          <cell r="DS38">
            <v>7.3</v>
          </cell>
          <cell r="DT38">
            <v>7.17</v>
          </cell>
          <cell r="DU38">
            <v>0</v>
          </cell>
          <cell r="DV38">
            <v>7.5</v>
          </cell>
          <cell r="DW38">
            <v>6.9</v>
          </cell>
          <cell r="DX38">
            <v>6.93</v>
          </cell>
          <cell r="DY38">
            <v>0</v>
          </cell>
          <cell r="DZ38">
            <v>7.3</v>
          </cell>
          <cell r="EA38">
            <v>7.22</v>
          </cell>
          <cell r="EB38">
            <v>6.99</v>
          </cell>
          <cell r="EC38">
            <v>0</v>
          </cell>
          <cell r="ED38">
            <v>7.5</v>
          </cell>
          <cell r="EE38">
            <v>6.37</v>
          </cell>
          <cell r="EF38">
            <v>6.64</v>
          </cell>
          <cell r="EG38" t="str">
            <v>ì</v>
          </cell>
          <cell r="EH38">
            <v>7.16</v>
          </cell>
          <cell r="EI38">
            <v>6.7</v>
          </cell>
          <cell r="EJ38">
            <v>6.61</v>
          </cell>
          <cell r="EK38" t="str">
            <v>ì</v>
          </cell>
          <cell r="EL38">
            <v>7.2</v>
          </cell>
          <cell r="EM38">
            <v>7</v>
          </cell>
          <cell r="EN38">
            <v>6.8</v>
          </cell>
          <cell r="EO38">
            <v>0</v>
          </cell>
          <cell r="EP38">
            <v>7.34</v>
          </cell>
          <cell r="EQ38">
            <v>7.49</v>
          </cell>
          <cell r="ER38">
            <v>7.1</v>
          </cell>
          <cell r="ES38">
            <v>0</v>
          </cell>
          <cell r="ET38">
            <v>7.08</v>
          </cell>
          <cell r="EU38">
            <v>7.61</v>
          </cell>
          <cell r="EV38">
            <v>7.13</v>
          </cell>
          <cell r="EW38" t="str">
            <v>î</v>
          </cell>
          <cell r="EX38">
            <v>7.58</v>
          </cell>
          <cell r="EY38" t="str">
            <v>-</v>
          </cell>
          <cell r="EZ38">
            <v>7.03</v>
          </cell>
          <cell r="FA38">
            <v>0</v>
          </cell>
          <cell r="FB38">
            <v>7.67</v>
          </cell>
          <cell r="FC38" t="str">
            <v>-</v>
          </cell>
          <cell r="FD38">
            <v>7.65</v>
          </cell>
          <cell r="FE38">
            <v>0</v>
          </cell>
          <cell r="FF38">
            <v>7.52</v>
          </cell>
          <cell r="FG38" t="str">
            <v>-</v>
          </cell>
          <cell r="FH38">
            <v>7.51</v>
          </cell>
          <cell r="FI38">
            <v>0</v>
          </cell>
          <cell r="FJ38">
            <v>7.82</v>
          </cell>
          <cell r="FK38" t="str">
            <v>-</v>
          </cell>
          <cell r="FL38">
            <v>7.81</v>
          </cell>
          <cell r="FM38">
            <v>0</v>
          </cell>
          <cell r="FN38">
            <v>7.41</v>
          </cell>
          <cell r="FO38">
            <v>7.22</v>
          </cell>
          <cell r="FP38">
            <v>6.98</v>
          </cell>
          <cell r="FQ38">
            <v>0</v>
          </cell>
          <cell r="FR38">
            <v>7.34</v>
          </cell>
          <cell r="FS38">
            <v>7.49</v>
          </cell>
          <cell r="FT38">
            <v>7.1</v>
          </cell>
          <cell r="FU38">
            <v>0</v>
          </cell>
          <cell r="FV38">
            <v>7</v>
          </cell>
          <cell r="FW38">
            <v>6.24</v>
          </cell>
          <cell r="FX38">
            <v>5.82</v>
          </cell>
          <cell r="FY38" t="str">
            <v>ì</v>
          </cell>
        </row>
        <row r="39">
          <cell r="A39" t="str">
            <v>PARIS AUSTERLITZ  (Voyageurs transiliens)</v>
          </cell>
          <cell r="B39">
            <v>7.19</v>
          </cell>
          <cell r="C39">
            <v>7.44</v>
          </cell>
          <cell r="D39">
            <v>7.28</v>
          </cell>
          <cell r="E39" t="str">
            <v>î</v>
          </cell>
          <cell r="F39">
            <v>7.66</v>
          </cell>
          <cell r="G39">
            <v>7.91</v>
          </cell>
          <cell r="H39">
            <v>7.7</v>
          </cell>
          <cell r="I39" t="str">
            <v>î</v>
          </cell>
          <cell r="J39">
            <v>7.75</v>
          </cell>
          <cell r="K39">
            <v>7.78</v>
          </cell>
          <cell r="L39">
            <v>7.49</v>
          </cell>
          <cell r="M39">
            <v>0</v>
          </cell>
          <cell r="N39">
            <v>7.16</v>
          </cell>
          <cell r="O39">
            <v>7.53</v>
          </cell>
          <cell r="P39">
            <v>7.23</v>
          </cell>
          <cell r="Q39" t="str">
            <v>î</v>
          </cell>
          <cell r="R39">
            <v>7.02</v>
          </cell>
          <cell r="S39">
            <v>7.34</v>
          </cell>
          <cell r="T39">
            <v>7.33</v>
          </cell>
          <cell r="U39" t="str">
            <v>î</v>
          </cell>
          <cell r="V39">
            <v>7.8</v>
          </cell>
          <cell r="W39" t="str">
            <v>-</v>
          </cell>
          <cell r="X39">
            <v>7.58</v>
          </cell>
          <cell r="Y39">
            <v>0</v>
          </cell>
          <cell r="Z39">
            <v>6.94</v>
          </cell>
          <cell r="AA39">
            <v>6.7</v>
          </cell>
          <cell r="AB39">
            <v>6.46</v>
          </cell>
          <cell r="AC39">
            <v>0</v>
          </cell>
          <cell r="AD39">
            <v>7.3</v>
          </cell>
          <cell r="AE39">
            <v>5.8</v>
          </cell>
          <cell r="AF39">
            <v>6.02</v>
          </cell>
          <cell r="AG39" t="str">
            <v>ì</v>
          </cell>
          <cell r="AH39">
            <v>7.05</v>
          </cell>
          <cell r="AI39">
            <v>5.7</v>
          </cell>
          <cell r="AJ39">
            <v>5.58</v>
          </cell>
          <cell r="AK39" t="str">
            <v>ì</v>
          </cell>
          <cell r="AL39">
            <v>7.56</v>
          </cell>
          <cell r="AM39">
            <v>6.57</v>
          </cell>
          <cell r="AN39">
            <v>6.41</v>
          </cell>
          <cell r="AO39" t="str">
            <v>ì</v>
          </cell>
          <cell r="AP39">
            <v>7.12</v>
          </cell>
          <cell r="AQ39">
            <v>6.16</v>
          </cell>
          <cell r="AR39">
            <v>6.2</v>
          </cell>
          <cell r="AS39" t="str">
            <v>ì</v>
          </cell>
          <cell r="AT39">
            <v>7.79</v>
          </cell>
          <cell r="AU39" t="str">
            <v>-</v>
          </cell>
          <cell r="AV39">
            <v>7.34</v>
          </cell>
          <cell r="AW39">
            <v>0</v>
          </cell>
          <cell r="AX39">
            <v>7.5</v>
          </cell>
          <cell r="AY39">
            <v>7.4</v>
          </cell>
          <cell r="AZ39">
            <v>7.3</v>
          </cell>
          <cell r="BA39">
            <v>0</v>
          </cell>
          <cell r="BB39">
            <v>7.22</v>
          </cell>
          <cell r="BC39">
            <v>6.54</v>
          </cell>
          <cell r="BD39">
            <v>6.7</v>
          </cell>
          <cell r="BE39" t="str">
            <v>ì</v>
          </cell>
          <cell r="BF39">
            <v>7.86</v>
          </cell>
          <cell r="BG39">
            <v>7.79</v>
          </cell>
          <cell r="BH39">
            <v>7.64</v>
          </cell>
          <cell r="BI39">
            <v>0</v>
          </cell>
          <cell r="BJ39" t="str">
            <v>-</v>
          </cell>
          <cell r="BK39" t="str">
            <v>-</v>
          </cell>
          <cell r="BL39" t="str">
            <v>-</v>
          </cell>
          <cell r="BM39">
            <v>0</v>
          </cell>
          <cell r="BN39" t="str">
            <v>-</v>
          </cell>
          <cell r="BO39" t="str">
            <v>-</v>
          </cell>
          <cell r="BP39" t="str">
            <v>-</v>
          </cell>
          <cell r="BQ39">
            <v>0</v>
          </cell>
          <cell r="BR39">
            <v>7.56</v>
          </cell>
          <cell r="BS39">
            <v>7.65</v>
          </cell>
          <cell r="BT39">
            <v>7.43</v>
          </cell>
          <cell r="BU39">
            <v>0</v>
          </cell>
          <cell r="BV39">
            <v>7.5</v>
          </cell>
          <cell r="BW39">
            <v>7.2</v>
          </cell>
          <cell r="BX39">
            <v>7.2</v>
          </cell>
          <cell r="BY39" t="str">
            <v>ì</v>
          </cell>
          <cell r="BZ39">
            <v>7.4</v>
          </cell>
          <cell r="CA39">
            <v>7.45</v>
          </cell>
          <cell r="CB39">
            <v>7.34</v>
          </cell>
          <cell r="CC39">
            <v>0</v>
          </cell>
          <cell r="CD39">
            <v>7.44</v>
          </cell>
          <cell r="CE39">
            <v>7.58</v>
          </cell>
          <cell r="CF39">
            <v>7.42</v>
          </cell>
          <cell r="CG39">
            <v>0</v>
          </cell>
          <cell r="CH39">
            <v>7.1</v>
          </cell>
          <cell r="CI39">
            <v>7.02</v>
          </cell>
          <cell r="CJ39">
            <v>7</v>
          </cell>
          <cell r="CK39">
            <v>0</v>
          </cell>
          <cell r="CL39">
            <v>7.66</v>
          </cell>
          <cell r="CM39" t="str">
            <v>-</v>
          </cell>
          <cell r="CN39" t="str">
            <v>-</v>
          </cell>
          <cell r="CO39">
            <v>0</v>
          </cell>
          <cell r="CP39">
            <v>7.6</v>
          </cell>
          <cell r="CQ39" t="str">
            <v>-</v>
          </cell>
          <cell r="CR39" t="str">
            <v>-</v>
          </cell>
          <cell r="CS39">
            <v>0</v>
          </cell>
          <cell r="CT39">
            <v>7.52</v>
          </cell>
          <cell r="CU39" t="str">
            <v>-</v>
          </cell>
          <cell r="CV39" t="str">
            <v>-</v>
          </cell>
          <cell r="CW39">
            <v>0</v>
          </cell>
          <cell r="CX39">
            <v>6.54</v>
          </cell>
          <cell r="CY39">
            <v>6.7</v>
          </cell>
          <cell r="CZ39">
            <v>6.86</v>
          </cell>
          <cell r="DA39">
            <v>0</v>
          </cell>
          <cell r="DB39">
            <v>7.56</v>
          </cell>
          <cell r="DC39">
            <v>7.45</v>
          </cell>
          <cell r="DD39">
            <v>7.41</v>
          </cell>
          <cell r="DE39">
            <v>0</v>
          </cell>
          <cell r="DF39">
            <v>6.97</v>
          </cell>
          <cell r="DG39">
            <v>6.5</v>
          </cell>
          <cell r="DH39">
            <v>6.57</v>
          </cell>
          <cell r="DI39" t="str">
            <v>ì</v>
          </cell>
          <cell r="DJ39">
            <v>7.08</v>
          </cell>
          <cell r="DK39">
            <v>7.18</v>
          </cell>
          <cell r="DL39">
            <v>7.08</v>
          </cell>
          <cell r="DM39">
            <v>0</v>
          </cell>
          <cell r="DN39">
            <v>7.5</v>
          </cell>
          <cell r="DO39">
            <v>7.5</v>
          </cell>
          <cell r="DP39">
            <v>7.4</v>
          </cell>
          <cell r="DQ39">
            <v>0</v>
          </cell>
          <cell r="DR39">
            <v>7.24</v>
          </cell>
          <cell r="DS39">
            <v>7.15</v>
          </cell>
          <cell r="DT39">
            <v>7.07</v>
          </cell>
          <cell r="DU39">
            <v>0</v>
          </cell>
          <cell r="DV39">
            <v>7.2</v>
          </cell>
          <cell r="DW39">
            <v>6.65</v>
          </cell>
          <cell r="DX39">
            <v>6.7</v>
          </cell>
          <cell r="DY39" t="str">
            <v>ì</v>
          </cell>
          <cell r="DZ39">
            <v>7.03</v>
          </cell>
          <cell r="EA39">
            <v>6.9</v>
          </cell>
          <cell r="EB39">
            <v>6.93</v>
          </cell>
          <cell r="EC39">
            <v>0</v>
          </cell>
          <cell r="ED39">
            <v>7.22</v>
          </cell>
          <cell r="EE39">
            <v>5.94</v>
          </cell>
          <cell r="EF39">
            <v>6.35</v>
          </cell>
          <cell r="EG39" t="str">
            <v>ì</v>
          </cell>
          <cell r="EH39">
            <v>7.15</v>
          </cell>
          <cell r="EI39">
            <v>6.99</v>
          </cell>
          <cell r="EJ39">
            <v>6.66</v>
          </cell>
          <cell r="EK39">
            <v>0</v>
          </cell>
          <cell r="EL39">
            <v>7.1</v>
          </cell>
          <cell r="EM39">
            <v>7</v>
          </cell>
          <cell r="EN39">
            <v>6.8</v>
          </cell>
          <cell r="EO39">
            <v>0</v>
          </cell>
          <cell r="EP39">
            <v>7.17</v>
          </cell>
          <cell r="EQ39">
            <v>7.41</v>
          </cell>
          <cell r="ER39">
            <v>7.18</v>
          </cell>
          <cell r="ES39">
            <v>0</v>
          </cell>
          <cell r="ET39">
            <v>6.85</v>
          </cell>
          <cell r="EU39">
            <v>7.53</v>
          </cell>
          <cell r="EV39">
            <v>7.2</v>
          </cell>
          <cell r="EW39" t="str">
            <v>î</v>
          </cell>
          <cell r="EX39">
            <v>7.57</v>
          </cell>
          <cell r="EY39">
            <v>7.52</v>
          </cell>
          <cell r="EZ39">
            <v>7.12</v>
          </cell>
          <cell r="FA39">
            <v>0</v>
          </cell>
          <cell r="FB39">
            <v>7.65</v>
          </cell>
          <cell r="FC39">
            <v>8.1</v>
          </cell>
          <cell r="FD39">
            <v>7.69</v>
          </cell>
          <cell r="FE39">
            <v>0</v>
          </cell>
          <cell r="FF39">
            <v>7.52</v>
          </cell>
          <cell r="FG39">
            <v>7.48</v>
          </cell>
          <cell r="FH39">
            <v>7.38</v>
          </cell>
          <cell r="FI39">
            <v>0</v>
          </cell>
          <cell r="FJ39">
            <v>7.67</v>
          </cell>
          <cell r="FK39">
            <v>7.77</v>
          </cell>
          <cell r="FL39">
            <v>7.73</v>
          </cell>
          <cell r="FM39">
            <v>0</v>
          </cell>
          <cell r="FN39">
            <v>7.17</v>
          </cell>
          <cell r="FO39">
            <v>7.03</v>
          </cell>
          <cell r="FP39">
            <v>6.92</v>
          </cell>
          <cell r="FQ39">
            <v>0</v>
          </cell>
          <cell r="FR39">
            <v>7.17</v>
          </cell>
          <cell r="FS39">
            <v>7.41</v>
          </cell>
          <cell r="FT39">
            <v>7.18</v>
          </cell>
          <cell r="FU39">
            <v>0</v>
          </cell>
          <cell r="FV39">
            <v>6.79</v>
          </cell>
          <cell r="FW39">
            <v>6.76</v>
          </cell>
          <cell r="FX39">
            <v>5.98</v>
          </cell>
          <cell r="FY39">
            <v>0</v>
          </cell>
        </row>
        <row r="40">
          <cell r="A40" t="str">
            <v>PARIS AUSTERLITZ  (Voyageurs hors transiliens)</v>
          </cell>
          <cell r="B40">
            <v>7.64</v>
          </cell>
          <cell r="C40">
            <v>7.09</v>
          </cell>
          <cell r="D40">
            <v>7.22</v>
          </cell>
          <cell r="E40" t="str">
            <v>ì</v>
          </cell>
          <cell r="F40">
            <v>7.98</v>
          </cell>
          <cell r="G40">
            <v>7.8</v>
          </cell>
          <cell r="H40">
            <v>7.79</v>
          </cell>
          <cell r="I40">
            <v>0</v>
          </cell>
          <cell r="J40">
            <v>7.88</v>
          </cell>
          <cell r="K40">
            <v>7.26</v>
          </cell>
          <cell r="L40">
            <v>7.26</v>
          </cell>
          <cell r="M40" t="str">
            <v>ì</v>
          </cell>
          <cell r="N40">
            <v>7.64</v>
          </cell>
          <cell r="O40">
            <v>7.17</v>
          </cell>
          <cell r="P40">
            <v>7</v>
          </cell>
          <cell r="Q40" t="str">
            <v>ì</v>
          </cell>
          <cell r="R40">
            <v>7.72</v>
          </cell>
          <cell r="S40">
            <v>7.2</v>
          </cell>
          <cell r="T40">
            <v>7.31</v>
          </cell>
          <cell r="U40" t="str">
            <v>ì</v>
          </cell>
          <cell r="V40">
            <v>8.01</v>
          </cell>
          <cell r="W40">
            <v>7.62</v>
          </cell>
          <cell r="X40">
            <v>7.49</v>
          </cell>
          <cell r="Y40">
            <v>0</v>
          </cell>
          <cell r="Z40">
            <v>7.36</v>
          </cell>
          <cell r="AA40">
            <v>6.52</v>
          </cell>
          <cell r="AB40">
            <v>6.59</v>
          </cell>
          <cell r="AC40" t="str">
            <v>ì</v>
          </cell>
          <cell r="AD40">
            <v>7.8</v>
          </cell>
          <cell r="AE40">
            <v>5.91</v>
          </cell>
          <cell r="AF40">
            <v>6.22</v>
          </cell>
          <cell r="AG40" t="str">
            <v>ì</v>
          </cell>
          <cell r="AH40">
            <v>7.52</v>
          </cell>
          <cell r="AI40">
            <v>5.59</v>
          </cell>
          <cell r="AJ40">
            <v>5.74</v>
          </cell>
          <cell r="AK40" t="str">
            <v>ì</v>
          </cell>
          <cell r="AL40">
            <v>7.66</v>
          </cell>
          <cell r="AM40">
            <v>6.89</v>
          </cell>
          <cell r="AN40">
            <v>6.73</v>
          </cell>
          <cell r="AO40" t="str">
            <v>ì</v>
          </cell>
          <cell r="AP40">
            <v>7.63</v>
          </cell>
          <cell r="AQ40">
            <v>5.68</v>
          </cell>
          <cell r="AR40">
            <v>5.9</v>
          </cell>
          <cell r="AS40" t="str">
            <v>ì</v>
          </cell>
          <cell r="AT40">
            <v>7.78</v>
          </cell>
          <cell r="AU40">
            <v>7</v>
          </cell>
          <cell r="AV40">
            <v>7.16</v>
          </cell>
          <cell r="AW40" t="str">
            <v>ì</v>
          </cell>
          <cell r="AX40">
            <v>7.8</v>
          </cell>
          <cell r="AY40">
            <v>7.2</v>
          </cell>
          <cell r="AZ40">
            <v>7.3</v>
          </cell>
          <cell r="BA40" t="str">
            <v>ì</v>
          </cell>
          <cell r="BB40">
            <v>7.55</v>
          </cell>
          <cell r="BC40">
            <v>6.84</v>
          </cell>
          <cell r="BD40">
            <v>7.01</v>
          </cell>
          <cell r="BE40" t="str">
            <v>ì</v>
          </cell>
          <cell r="BF40">
            <v>7.93</v>
          </cell>
          <cell r="BG40">
            <v>7.5</v>
          </cell>
          <cell r="BH40">
            <v>7.54</v>
          </cell>
          <cell r="BI40" t="str">
            <v>ì</v>
          </cell>
          <cell r="BJ40" t="str">
            <v>-</v>
          </cell>
          <cell r="BK40" t="str">
            <v>-</v>
          </cell>
          <cell r="BL40" t="str">
            <v>-</v>
          </cell>
          <cell r="BM40">
            <v>0</v>
          </cell>
          <cell r="BN40" t="str">
            <v>-</v>
          </cell>
          <cell r="BO40" t="str">
            <v>-</v>
          </cell>
          <cell r="BP40" t="str">
            <v>-</v>
          </cell>
          <cell r="BQ40">
            <v>0</v>
          </cell>
          <cell r="BR40">
            <v>7.69</v>
          </cell>
          <cell r="BS40">
            <v>7.3</v>
          </cell>
          <cell r="BT40">
            <v>7.2</v>
          </cell>
          <cell r="BU40" t="str">
            <v>ì</v>
          </cell>
          <cell r="BV40">
            <v>7.7</v>
          </cell>
          <cell r="BW40">
            <v>7.2</v>
          </cell>
          <cell r="BX40">
            <v>7.3</v>
          </cell>
          <cell r="BY40" t="str">
            <v>ì</v>
          </cell>
          <cell r="BZ40">
            <v>7.48</v>
          </cell>
          <cell r="CA40">
            <v>7.2</v>
          </cell>
          <cell r="CB40">
            <v>7.25</v>
          </cell>
          <cell r="CC40" t="str">
            <v>ì</v>
          </cell>
          <cell r="CD40">
            <v>7.83</v>
          </cell>
          <cell r="CE40">
            <v>7.22</v>
          </cell>
          <cell r="CF40">
            <v>7.34</v>
          </cell>
          <cell r="CG40" t="str">
            <v>ì</v>
          </cell>
          <cell r="CH40">
            <v>7.58</v>
          </cell>
          <cell r="CI40">
            <v>6.86</v>
          </cell>
          <cell r="CJ40">
            <v>6.9</v>
          </cell>
          <cell r="CK40" t="str">
            <v>ì</v>
          </cell>
          <cell r="CL40">
            <v>7.78</v>
          </cell>
          <cell r="CM40" t="str">
            <v>-</v>
          </cell>
          <cell r="CN40">
            <v>7.86</v>
          </cell>
          <cell r="CO40">
            <v>0</v>
          </cell>
          <cell r="CP40">
            <v>7.72</v>
          </cell>
          <cell r="CQ40" t="str">
            <v>-</v>
          </cell>
          <cell r="CR40">
            <v>7.96</v>
          </cell>
          <cell r="CS40">
            <v>0</v>
          </cell>
          <cell r="CT40">
            <v>7.82</v>
          </cell>
          <cell r="CU40" t="str">
            <v>-</v>
          </cell>
          <cell r="CV40">
            <v>7.72</v>
          </cell>
          <cell r="CW40">
            <v>0</v>
          </cell>
          <cell r="CX40">
            <v>6.67</v>
          </cell>
          <cell r="CY40">
            <v>6.82</v>
          </cell>
          <cell r="CZ40">
            <v>6.9</v>
          </cell>
          <cell r="DA40">
            <v>0</v>
          </cell>
          <cell r="DB40">
            <v>7.84</v>
          </cell>
          <cell r="DC40">
            <v>7.47</v>
          </cell>
          <cell r="DD40">
            <v>7.46</v>
          </cell>
          <cell r="DE40" t="str">
            <v>ì</v>
          </cell>
          <cell r="DF40">
            <v>7.28</v>
          </cell>
          <cell r="DG40">
            <v>6.51</v>
          </cell>
          <cell r="DH40">
            <v>6.71</v>
          </cell>
          <cell r="DI40" t="str">
            <v>ì</v>
          </cell>
          <cell r="DJ40">
            <v>7.52</v>
          </cell>
          <cell r="DK40">
            <v>7</v>
          </cell>
          <cell r="DL40">
            <v>7.06</v>
          </cell>
          <cell r="DM40" t="str">
            <v>ì</v>
          </cell>
          <cell r="DN40">
            <v>7.6</v>
          </cell>
          <cell r="DO40">
            <v>7.3</v>
          </cell>
          <cell r="DP40">
            <v>7.4</v>
          </cell>
          <cell r="DQ40" t="str">
            <v>ì</v>
          </cell>
          <cell r="DR40">
            <v>7.47</v>
          </cell>
          <cell r="DS40">
            <v>6.76</v>
          </cell>
          <cell r="DT40">
            <v>7.23</v>
          </cell>
          <cell r="DU40" t="str">
            <v>ì</v>
          </cell>
          <cell r="DV40">
            <v>7.38</v>
          </cell>
          <cell r="DW40">
            <v>6.59</v>
          </cell>
          <cell r="DX40">
            <v>6.91</v>
          </cell>
          <cell r="DY40" t="str">
            <v>ì</v>
          </cell>
          <cell r="DZ40">
            <v>7.44</v>
          </cell>
          <cell r="EA40">
            <v>6.46</v>
          </cell>
          <cell r="EB40">
            <v>6.7</v>
          </cell>
          <cell r="EC40" t="str">
            <v>ì</v>
          </cell>
          <cell r="ED40">
            <v>7.22</v>
          </cell>
          <cell r="EE40">
            <v>5.54</v>
          </cell>
          <cell r="EF40">
            <v>6.27</v>
          </cell>
          <cell r="EG40" t="str">
            <v>ì</v>
          </cell>
          <cell r="EH40">
            <v>7.23</v>
          </cell>
          <cell r="EI40">
            <v>6.84</v>
          </cell>
          <cell r="EJ40">
            <v>6.74</v>
          </cell>
          <cell r="EK40" t="str">
            <v>ì</v>
          </cell>
          <cell r="EL40">
            <v>7.3</v>
          </cell>
          <cell r="EM40">
            <v>6.7</v>
          </cell>
          <cell r="EN40">
            <v>6.7</v>
          </cell>
          <cell r="EO40" t="str">
            <v>ì</v>
          </cell>
          <cell r="EP40">
            <v>7.61</v>
          </cell>
          <cell r="EQ40">
            <v>6.8</v>
          </cell>
          <cell r="ER40">
            <v>6.89</v>
          </cell>
          <cell r="ES40" t="str">
            <v>ì</v>
          </cell>
          <cell r="ET40">
            <v>7.24</v>
          </cell>
          <cell r="EU40">
            <v>6.75</v>
          </cell>
          <cell r="EV40">
            <v>6.7</v>
          </cell>
          <cell r="EW40" t="str">
            <v>ì</v>
          </cell>
          <cell r="EX40">
            <v>7.47</v>
          </cell>
          <cell r="EY40">
            <v>7.08</v>
          </cell>
          <cell r="EZ40">
            <v>6.99</v>
          </cell>
          <cell r="FA40">
            <v>0</v>
          </cell>
          <cell r="FB40">
            <v>7.95</v>
          </cell>
          <cell r="FC40">
            <v>7.61</v>
          </cell>
          <cell r="FD40">
            <v>7.6</v>
          </cell>
          <cell r="FE40">
            <v>0</v>
          </cell>
          <cell r="FF40">
            <v>7.6</v>
          </cell>
          <cell r="FG40">
            <v>7.34</v>
          </cell>
          <cell r="FH40">
            <v>7.35</v>
          </cell>
          <cell r="FI40">
            <v>0</v>
          </cell>
          <cell r="FJ40">
            <v>7.93</v>
          </cell>
          <cell r="FK40">
            <v>7.74</v>
          </cell>
          <cell r="FL40">
            <v>7.64</v>
          </cell>
          <cell r="FM40">
            <v>0</v>
          </cell>
          <cell r="FN40">
            <v>7.6</v>
          </cell>
          <cell r="FO40">
            <v>6.79</v>
          </cell>
          <cell r="FP40">
            <v>6.9</v>
          </cell>
          <cell r="FQ40" t="str">
            <v>ì</v>
          </cell>
          <cell r="FR40">
            <v>7.61</v>
          </cell>
          <cell r="FS40">
            <v>6.8</v>
          </cell>
          <cell r="FT40">
            <v>6.89</v>
          </cell>
          <cell r="FU40" t="str">
            <v>ì</v>
          </cell>
          <cell r="FV40">
            <v>7.26</v>
          </cell>
          <cell r="FW40">
            <v>6.52</v>
          </cell>
          <cell r="FX40">
            <v>5.99</v>
          </cell>
          <cell r="FY40" t="str">
            <v>ì</v>
          </cell>
        </row>
        <row r="41">
          <cell r="A41" t="str">
            <v>PARIS AUSTERLITZ  (Attendants)</v>
          </cell>
          <cell r="B41">
            <v>7.13</v>
          </cell>
          <cell r="C41">
            <v>7.47</v>
          </cell>
          <cell r="D41">
            <v>7.46</v>
          </cell>
          <cell r="E41">
            <v>0</v>
          </cell>
          <cell r="F41">
            <v>7.82</v>
          </cell>
          <cell r="G41">
            <v>7.47</v>
          </cell>
          <cell r="H41">
            <v>7.54</v>
          </cell>
          <cell r="I41">
            <v>0</v>
          </cell>
          <cell r="J41">
            <v>8</v>
          </cell>
          <cell r="K41">
            <v>7.65</v>
          </cell>
          <cell r="L41">
            <v>7.47</v>
          </cell>
          <cell r="M41">
            <v>0</v>
          </cell>
          <cell r="N41">
            <v>7.64</v>
          </cell>
          <cell r="O41">
            <v>7.3</v>
          </cell>
          <cell r="P41">
            <v>7.16</v>
          </cell>
          <cell r="Q41">
            <v>0</v>
          </cell>
          <cell r="R41">
            <v>7.62</v>
          </cell>
          <cell r="S41">
            <v>7.05</v>
          </cell>
          <cell r="T41">
            <v>7.3</v>
          </cell>
          <cell r="U41" t="str">
            <v>ì</v>
          </cell>
          <cell r="V41" t="str">
            <v>-</v>
          </cell>
          <cell r="W41" t="str">
            <v>-</v>
          </cell>
          <cell r="X41" t="str">
            <v>-</v>
          </cell>
          <cell r="Y41">
            <v>0</v>
          </cell>
          <cell r="Z41">
            <v>7.62</v>
          </cell>
          <cell r="AA41" t="str">
            <v>-</v>
          </cell>
          <cell r="AB41">
            <v>6.44</v>
          </cell>
          <cell r="AC41">
            <v>0</v>
          </cell>
          <cell r="AD41" t="str">
            <v>-</v>
          </cell>
          <cell r="AE41" t="str">
            <v>-</v>
          </cell>
          <cell r="AF41" t="str">
            <v>-</v>
          </cell>
          <cell r="AG41">
            <v>0</v>
          </cell>
          <cell r="AH41" t="str">
            <v>-</v>
          </cell>
          <cell r="AI41" t="str">
            <v>-</v>
          </cell>
          <cell r="AJ41" t="str">
            <v>-</v>
          </cell>
          <cell r="AK41">
            <v>0</v>
          </cell>
          <cell r="AL41" t="str">
            <v>-</v>
          </cell>
          <cell r="AM41" t="str">
            <v>-</v>
          </cell>
          <cell r="AN41" t="str">
            <v>-</v>
          </cell>
          <cell r="AO41">
            <v>0</v>
          </cell>
          <cell r="AP41" t="str">
            <v>-</v>
          </cell>
          <cell r="AQ41" t="str">
            <v>-</v>
          </cell>
          <cell r="AR41" t="str">
            <v>-</v>
          </cell>
          <cell r="AS41">
            <v>0</v>
          </cell>
          <cell r="AT41" t="str">
            <v>-</v>
          </cell>
          <cell r="AU41" t="str">
            <v>-</v>
          </cell>
          <cell r="AV41" t="str">
            <v>-</v>
          </cell>
          <cell r="AW41">
            <v>0</v>
          </cell>
          <cell r="AX41">
            <v>7.8</v>
          </cell>
          <cell r="AY41">
            <v>7.1</v>
          </cell>
          <cell r="AZ41">
            <v>7.3</v>
          </cell>
          <cell r="BA41" t="str">
            <v>ì</v>
          </cell>
          <cell r="BB41">
            <v>7.69</v>
          </cell>
          <cell r="BC41">
            <v>7.18</v>
          </cell>
          <cell r="BD41">
            <v>7.13</v>
          </cell>
          <cell r="BE41">
            <v>0</v>
          </cell>
          <cell r="BF41">
            <v>7.49</v>
          </cell>
          <cell r="BG41">
            <v>7.63</v>
          </cell>
          <cell r="BH41">
            <v>7.6</v>
          </cell>
          <cell r="BI41">
            <v>0</v>
          </cell>
          <cell r="BJ41" t="str">
            <v>-</v>
          </cell>
          <cell r="BK41" t="str">
            <v>-</v>
          </cell>
          <cell r="BL41" t="str">
            <v>-</v>
          </cell>
          <cell r="BM41">
            <v>0</v>
          </cell>
          <cell r="BN41" t="str">
            <v>-</v>
          </cell>
          <cell r="BO41" t="str">
            <v>-</v>
          </cell>
          <cell r="BP41" t="str">
            <v>-</v>
          </cell>
          <cell r="BQ41">
            <v>0</v>
          </cell>
          <cell r="BR41">
            <v>7.62</v>
          </cell>
          <cell r="BS41">
            <v>7.6</v>
          </cell>
          <cell r="BT41">
            <v>7.39</v>
          </cell>
          <cell r="BU41">
            <v>0</v>
          </cell>
          <cell r="BV41">
            <v>7.6</v>
          </cell>
          <cell r="BW41">
            <v>7.4</v>
          </cell>
          <cell r="BX41">
            <v>7.4</v>
          </cell>
          <cell r="BY41">
            <v>0</v>
          </cell>
          <cell r="BZ41">
            <v>7.33</v>
          </cell>
          <cell r="CA41">
            <v>7.32</v>
          </cell>
          <cell r="CB41">
            <v>7.29</v>
          </cell>
          <cell r="CC41">
            <v>0</v>
          </cell>
          <cell r="CD41">
            <v>7.54</v>
          </cell>
          <cell r="CE41">
            <v>7.4</v>
          </cell>
          <cell r="CF41">
            <v>7.3</v>
          </cell>
          <cell r="CG41">
            <v>0</v>
          </cell>
          <cell r="CH41">
            <v>7.05</v>
          </cell>
          <cell r="CI41">
            <v>7.15</v>
          </cell>
          <cell r="CJ41">
            <v>6.93</v>
          </cell>
          <cell r="CK41">
            <v>0</v>
          </cell>
          <cell r="CL41" t="str">
            <v>-</v>
          </cell>
          <cell r="CM41" t="str">
            <v>-</v>
          </cell>
          <cell r="CN41" t="str">
            <v>-</v>
          </cell>
          <cell r="CO41">
            <v>0</v>
          </cell>
          <cell r="CP41" t="str">
            <v>-</v>
          </cell>
          <cell r="CQ41" t="str">
            <v>-</v>
          </cell>
          <cell r="CR41" t="str">
            <v>-</v>
          </cell>
          <cell r="CS41">
            <v>0</v>
          </cell>
          <cell r="CT41" t="str">
            <v>-</v>
          </cell>
          <cell r="CU41" t="str">
            <v>-</v>
          </cell>
          <cell r="CV41" t="str">
            <v>-</v>
          </cell>
          <cell r="CW41">
            <v>0</v>
          </cell>
          <cell r="CX41" t="str">
            <v>-</v>
          </cell>
          <cell r="CY41">
            <v>6.81</v>
          </cell>
          <cell r="CZ41">
            <v>6.88</v>
          </cell>
          <cell r="DA41">
            <v>0</v>
          </cell>
          <cell r="DB41">
            <v>7.69</v>
          </cell>
          <cell r="DC41">
            <v>7.7</v>
          </cell>
          <cell r="DD41">
            <v>7.68</v>
          </cell>
          <cell r="DE41">
            <v>0</v>
          </cell>
          <cell r="DF41">
            <v>7.49</v>
          </cell>
          <cell r="DG41">
            <v>6.32</v>
          </cell>
          <cell r="DH41">
            <v>6.66</v>
          </cell>
          <cell r="DI41" t="str">
            <v>ì</v>
          </cell>
          <cell r="DJ41">
            <v>7.38</v>
          </cell>
          <cell r="DK41">
            <v>7.03</v>
          </cell>
          <cell r="DL41">
            <v>7.13</v>
          </cell>
          <cell r="DM41">
            <v>0</v>
          </cell>
          <cell r="DN41">
            <v>7.5</v>
          </cell>
          <cell r="DO41">
            <v>7.5</v>
          </cell>
          <cell r="DP41">
            <v>7.5</v>
          </cell>
          <cell r="DQ41">
            <v>0</v>
          </cell>
          <cell r="DR41" t="str">
            <v>-</v>
          </cell>
          <cell r="DS41" t="str">
            <v>-</v>
          </cell>
          <cell r="DT41">
            <v>7.62</v>
          </cell>
          <cell r="DU41">
            <v>0</v>
          </cell>
          <cell r="DV41" t="str">
            <v>-</v>
          </cell>
          <cell r="DW41" t="str">
            <v>-</v>
          </cell>
          <cell r="DX41">
            <v>7.03</v>
          </cell>
          <cell r="DY41">
            <v>0</v>
          </cell>
          <cell r="DZ41">
            <v>7.28</v>
          </cell>
          <cell r="EA41">
            <v>6.93</v>
          </cell>
          <cell r="EB41">
            <v>7.04</v>
          </cell>
          <cell r="EC41">
            <v>0</v>
          </cell>
          <cell r="ED41" t="str">
            <v>-</v>
          </cell>
          <cell r="EE41" t="str">
            <v>-</v>
          </cell>
          <cell r="EF41">
            <v>6.68</v>
          </cell>
          <cell r="EG41">
            <v>0</v>
          </cell>
          <cell r="EH41">
            <v>7.13</v>
          </cell>
          <cell r="EI41">
            <v>6.6</v>
          </cell>
          <cell r="EJ41">
            <v>6.72</v>
          </cell>
          <cell r="EK41" t="str">
            <v>ì</v>
          </cell>
          <cell r="EL41">
            <v>7.2</v>
          </cell>
          <cell r="EM41">
            <v>6.8</v>
          </cell>
          <cell r="EN41">
            <v>6.9</v>
          </cell>
          <cell r="EO41" t="str">
            <v>ì</v>
          </cell>
          <cell r="EP41">
            <v>7.72</v>
          </cell>
          <cell r="EQ41">
            <v>6.9</v>
          </cell>
          <cell r="ER41">
            <v>6.91</v>
          </cell>
          <cell r="ES41" t="str">
            <v>ì</v>
          </cell>
          <cell r="ET41">
            <v>7.26</v>
          </cell>
          <cell r="EU41">
            <v>7.03</v>
          </cell>
          <cell r="EV41">
            <v>6.88</v>
          </cell>
          <cell r="EW41">
            <v>0</v>
          </cell>
          <cell r="EX41" t="str">
            <v>-</v>
          </cell>
          <cell r="EY41" t="str">
            <v>-</v>
          </cell>
          <cell r="EZ41" t="str">
            <v>-</v>
          </cell>
          <cell r="FA41">
            <v>0</v>
          </cell>
          <cell r="FB41" t="str">
            <v>-</v>
          </cell>
          <cell r="FC41" t="str">
            <v>-</v>
          </cell>
          <cell r="FD41" t="str">
            <v>-</v>
          </cell>
          <cell r="FE41">
            <v>0</v>
          </cell>
          <cell r="FF41" t="str">
            <v>-</v>
          </cell>
          <cell r="FG41" t="str">
            <v>-</v>
          </cell>
          <cell r="FH41" t="str">
            <v>-</v>
          </cell>
          <cell r="FI41">
            <v>0</v>
          </cell>
          <cell r="FJ41" t="str">
            <v>-</v>
          </cell>
          <cell r="FK41" t="str">
            <v>-</v>
          </cell>
          <cell r="FL41" t="str">
            <v>-</v>
          </cell>
          <cell r="FM41">
            <v>0</v>
          </cell>
          <cell r="FN41">
            <v>7.31</v>
          </cell>
          <cell r="FO41">
            <v>6.78</v>
          </cell>
          <cell r="FP41">
            <v>6.93</v>
          </cell>
          <cell r="FQ41">
            <v>0</v>
          </cell>
          <cell r="FR41">
            <v>7.72</v>
          </cell>
          <cell r="FS41">
            <v>6.9</v>
          </cell>
          <cell r="FT41">
            <v>6.91</v>
          </cell>
          <cell r="FU41" t="str">
            <v>ì</v>
          </cell>
          <cell r="FV41">
            <v>6.95</v>
          </cell>
          <cell r="FW41">
            <v>5.88</v>
          </cell>
          <cell r="FX41">
            <v>5.68</v>
          </cell>
          <cell r="FY41" t="str">
            <v>ì</v>
          </cell>
        </row>
        <row r="42">
          <cell r="A42" t="str">
            <v>PARIS BERCY</v>
          </cell>
          <cell r="B42">
            <v>7.39</v>
          </cell>
          <cell r="C42">
            <v>7.42</v>
          </cell>
          <cell r="D42">
            <v>7.51</v>
          </cell>
          <cell r="E42">
            <v>0</v>
          </cell>
          <cell r="F42">
            <v>8.51</v>
          </cell>
          <cell r="G42">
            <v>8.2799999999999994</v>
          </cell>
          <cell r="H42">
            <v>8.26</v>
          </cell>
          <cell r="I42">
            <v>0</v>
          </cell>
          <cell r="J42">
            <v>7.18</v>
          </cell>
          <cell r="K42">
            <v>6.69</v>
          </cell>
          <cell r="L42">
            <v>7.04</v>
          </cell>
          <cell r="M42" t="str">
            <v>ì</v>
          </cell>
          <cell r="N42">
            <v>6.86</v>
          </cell>
          <cell r="O42">
            <v>6.33</v>
          </cell>
          <cell r="P42">
            <v>6.77</v>
          </cell>
          <cell r="Q42" t="str">
            <v>ì</v>
          </cell>
          <cell r="R42">
            <v>8.02</v>
          </cell>
          <cell r="S42">
            <v>8</v>
          </cell>
          <cell r="T42">
            <v>8.1</v>
          </cell>
          <cell r="U42">
            <v>0</v>
          </cell>
          <cell r="V42">
            <v>8.0399999999999991</v>
          </cell>
          <cell r="W42">
            <v>8.1</v>
          </cell>
          <cell r="X42">
            <v>8.16</v>
          </cell>
          <cell r="Y42">
            <v>0</v>
          </cell>
          <cell r="Z42">
            <v>7.1</v>
          </cell>
          <cell r="AA42">
            <v>6.79</v>
          </cell>
          <cell r="AB42">
            <v>7.08</v>
          </cell>
          <cell r="AC42" t="str">
            <v>ì</v>
          </cell>
          <cell r="AD42">
            <v>7.22</v>
          </cell>
          <cell r="AE42">
            <v>5.8</v>
          </cell>
          <cell r="AF42">
            <v>7.06</v>
          </cell>
          <cell r="AG42" t="str">
            <v>ì</v>
          </cell>
          <cell r="AH42">
            <v>6.83</v>
          </cell>
          <cell r="AI42">
            <v>5.74</v>
          </cell>
          <cell r="AJ42">
            <v>6.83</v>
          </cell>
          <cell r="AK42" t="str">
            <v>ì</v>
          </cell>
          <cell r="AL42">
            <v>6.84</v>
          </cell>
          <cell r="AM42">
            <v>5.99</v>
          </cell>
          <cell r="AN42">
            <v>7.01</v>
          </cell>
          <cell r="AO42">
            <v>0</v>
          </cell>
          <cell r="AP42">
            <v>6.77</v>
          </cell>
          <cell r="AQ42">
            <v>5.61</v>
          </cell>
          <cell r="AR42">
            <v>6.92</v>
          </cell>
          <cell r="AS42" t="str">
            <v>ì</v>
          </cell>
          <cell r="AT42">
            <v>7.74</v>
          </cell>
          <cell r="AU42">
            <v>7.58</v>
          </cell>
          <cell r="AV42">
            <v>7.84</v>
          </cell>
          <cell r="AW42">
            <v>0</v>
          </cell>
          <cell r="AX42">
            <v>7.7</v>
          </cell>
          <cell r="AY42">
            <v>7.4</v>
          </cell>
          <cell r="AZ42">
            <v>7.6</v>
          </cell>
          <cell r="BA42" t="str">
            <v>ì</v>
          </cell>
          <cell r="BB42">
            <v>7.7</v>
          </cell>
          <cell r="BC42">
            <v>7.89</v>
          </cell>
          <cell r="BD42">
            <v>7.68</v>
          </cell>
          <cell r="BE42">
            <v>0</v>
          </cell>
          <cell r="BF42">
            <v>7.67</v>
          </cell>
          <cell r="BG42">
            <v>7.34</v>
          </cell>
          <cell r="BH42">
            <v>7.54</v>
          </cell>
          <cell r="BI42" t="str">
            <v>ì</v>
          </cell>
          <cell r="BJ42" t="str">
            <v>-</v>
          </cell>
          <cell r="BK42" t="str">
            <v>-</v>
          </cell>
          <cell r="BL42" t="str">
            <v>-</v>
          </cell>
          <cell r="BM42">
            <v>0</v>
          </cell>
          <cell r="BN42" t="str">
            <v>-</v>
          </cell>
          <cell r="BO42" t="str">
            <v>-</v>
          </cell>
          <cell r="BP42" t="str">
            <v>-</v>
          </cell>
          <cell r="BQ42">
            <v>0</v>
          </cell>
          <cell r="BR42">
            <v>7.23</v>
          </cell>
          <cell r="BS42">
            <v>6.48</v>
          </cell>
          <cell r="BT42">
            <v>6.81</v>
          </cell>
          <cell r="BU42" t="str">
            <v>ì</v>
          </cell>
          <cell r="BV42">
            <v>7.7</v>
          </cell>
          <cell r="BW42">
            <v>7.6</v>
          </cell>
          <cell r="BX42">
            <v>7.6</v>
          </cell>
          <cell r="BY42">
            <v>0</v>
          </cell>
          <cell r="BZ42">
            <v>7.54</v>
          </cell>
          <cell r="CA42">
            <v>7.33</v>
          </cell>
          <cell r="CB42">
            <v>7.54</v>
          </cell>
          <cell r="CC42" t="str">
            <v>ì</v>
          </cell>
          <cell r="CD42">
            <v>7.5</v>
          </cell>
          <cell r="CE42">
            <v>7.29</v>
          </cell>
          <cell r="CF42">
            <v>7.51</v>
          </cell>
          <cell r="CG42" t="str">
            <v>ì</v>
          </cell>
          <cell r="CH42">
            <v>7.39</v>
          </cell>
          <cell r="CI42">
            <v>7.1</v>
          </cell>
          <cell r="CJ42">
            <v>7.29</v>
          </cell>
          <cell r="CK42" t="str">
            <v>ì</v>
          </cell>
          <cell r="CL42">
            <v>7.85</v>
          </cell>
          <cell r="CM42">
            <v>8.11</v>
          </cell>
          <cell r="CN42">
            <v>8.2899999999999991</v>
          </cell>
          <cell r="CO42">
            <v>0</v>
          </cell>
          <cell r="CP42">
            <v>7.38</v>
          </cell>
          <cell r="CQ42">
            <v>7.78</v>
          </cell>
          <cell r="CR42">
            <v>8.02</v>
          </cell>
          <cell r="CS42">
            <v>0</v>
          </cell>
          <cell r="CT42">
            <v>7.63</v>
          </cell>
          <cell r="CU42">
            <v>7.66</v>
          </cell>
          <cell r="CV42">
            <v>8.06</v>
          </cell>
          <cell r="CW42">
            <v>0</v>
          </cell>
          <cell r="CX42">
            <v>7.21</v>
          </cell>
          <cell r="CY42">
            <v>7.19</v>
          </cell>
          <cell r="CZ42">
            <v>7.33</v>
          </cell>
          <cell r="DA42">
            <v>0</v>
          </cell>
          <cell r="DB42">
            <v>7.86</v>
          </cell>
          <cell r="DC42">
            <v>7.83</v>
          </cell>
          <cell r="DD42">
            <v>8.0399999999999991</v>
          </cell>
          <cell r="DE42">
            <v>0</v>
          </cell>
          <cell r="DF42">
            <v>7.25</v>
          </cell>
          <cell r="DG42">
            <v>7.25</v>
          </cell>
          <cell r="DH42">
            <v>7.34</v>
          </cell>
          <cell r="DI42">
            <v>0</v>
          </cell>
          <cell r="DJ42">
            <v>7.55</v>
          </cell>
          <cell r="DK42">
            <v>7.21</v>
          </cell>
          <cell r="DL42">
            <v>7.54</v>
          </cell>
          <cell r="DM42" t="str">
            <v>ì</v>
          </cell>
          <cell r="DN42">
            <v>7.7</v>
          </cell>
          <cell r="DO42">
            <v>7.6</v>
          </cell>
          <cell r="DP42">
            <v>7.8</v>
          </cell>
          <cell r="DQ42">
            <v>0</v>
          </cell>
          <cell r="DR42">
            <v>7.28</v>
          </cell>
          <cell r="DS42">
            <v>7.18</v>
          </cell>
          <cell r="DT42">
            <v>7.16</v>
          </cell>
          <cell r="DU42">
            <v>0</v>
          </cell>
          <cell r="DV42">
            <v>7.16</v>
          </cell>
          <cell r="DW42">
            <v>7.04</v>
          </cell>
          <cell r="DX42">
            <v>7.17</v>
          </cell>
          <cell r="DY42">
            <v>0</v>
          </cell>
          <cell r="DZ42">
            <v>7.04</v>
          </cell>
          <cell r="EA42">
            <v>7.01</v>
          </cell>
          <cell r="EB42">
            <v>7.16</v>
          </cell>
          <cell r="EC42">
            <v>0</v>
          </cell>
          <cell r="ED42">
            <v>7.28</v>
          </cell>
          <cell r="EE42">
            <v>7.13</v>
          </cell>
          <cell r="EF42">
            <v>7.21</v>
          </cell>
          <cell r="EG42">
            <v>0</v>
          </cell>
          <cell r="EH42">
            <v>7.02</v>
          </cell>
          <cell r="EI42">
            <v>6.95</v>
          </cell>
          <cell r="EJ42">
            <v>7.24</v>
          </cell>
          <cell r="EK42">
            <v>0</v>
          </cell>
          <cell r="EL42">
            <v>7</v>
          </cell>
          <cell r="EM42">
            <v>7</v>
          </cell>
          <cell r="EN42">
            <v>7.2</v>
          </cell>
          <cell r="EO42">
            <v>0</v>
          </cell>
          <cell r="EP42">
            <v>7.25</v>
          </cell>
          <cell r="EQ42">
            <v>6.76</v>
          </cell>
          <cell r="ER42">
            <v>7</v>
          </cell>
          <cell r="ES42" t="str">
            <v>ì</v>
          </cell>
          <cell r="ET42">
            <v>6.27</v>
          </cell>
          <cell r="EU42">
            <v>5.76</v>
          </cell>
          <cell r="EV42">
            <v>6.04</v>
          </cell>
          <cell r="EW42" t="str">
            <v>ì</v>
          </cell>
          <cell r="EX42">
            <v>6.88</v>
          </cell>
          <cell r="EY42">
            <v>6.87</v>
          </cell>
          <cell r="EZ42">
            <v>6.97</v>
          </cell>
          <cell r="FA42">
            <v>0</v>
          </cell>
          <cell r="FB42">
            <v>7.87</v>
          </cell>
          <cell r="FC42">
            <v>8.0299999999999994</v>
          </cell>
          <cell r="FD42">
            <v>8.18</v>
          </cell>
          <cell r="FE42">
            <v>0</v>
          </cell>
          <cell r="FF42">
            <v>7.82</v>
          </cell>
          <cell r="FG42">
            <v>6.9</v>
          </cell>
          <cell r="FH42">
            <v>7.33</v>
          </cell>
          <cell r="FI42" t="str">
            <v>ì</v>
          </cell>
          <cell r="FJ42">
            <v>8.35</v>
          </cell>
          <cell r="FK42">
            <v>8.16</v>
          </cell>
          <cell r="FL42">
            <v>8.2100000000000009</v>
          </cell>
          <cell r="FM42">
            <v>0</v>
          </cell>
          <cell r="FN42">
            <v>7.25</v>
          </cell>
          <cell r="FO42">
            <v>7.21</v>
          </cell>
          <cell r="FP42">
            <v>7.25</v>
          </cell>
          <cell r="FQ42">
            <v>0</v>
          </cell>
          <cell r="FR42">
            <v>7.25</v>
          </cell>
          <cell r="FS42">
            <v>6.76</v>
          </cell>
          <cell r="FT42">
            <v>7</v>
          </cell>
          <cell r="FU42" t="str">
            <v>ì</v>
          </cell>
          <cell r="FV42">
            <v>6.28</v>
          </cell>
          <cell r="FW42">
            <v>6.25</v>
          </cell>
          <cell r="FX42">
            <v>6.13</v>
          </cell>
          <cell r="FY42">
            <v>0</v>
          </cell>
        </row>
        <row r="43">
          <cell r="A43" t="str">
            <v>PARIS EST</v>
          </cell>
          <cell r="B43">
            <v>7.68</v>
          </cell>
          <cell r="C43">
            <v>7.49</v>
          </cell>
          <cell r="D43">
            <v>7.5</v>
          </cell>
          <cell r="E43" t="str">
            <v>ì</v>
          </cell>
          <cell r="F43">
            <v>8.1300000000000008</v>
          </cell>
          <cell r="G43">
            <v>8.19</v>
          </cell>
          <cell r="H43">
            <v>7.97</v>
          </cell>
          <cell r="I43">
            <v>0</v>
          </cell>
          <cell r="J43">
            <v>7.49</v>
          </cell>
          <cell r="K43">
            <v>6.73</v>
          </cell>
          <cell r="L43">
            <v>6.83</v>
          </cell>
          <cell r="M43" t="str">
            <v>ì</v>
          </cell>
          <cell r="N43">
            <v>7.11</v>
          </cell>
          <cell r="O43">
            <v>6.18</v>
          </cell>
          <cell r="P43">
            <v>6.41</v>
          </cell>
          <cell r="Q43" t="str">
            <v>ì</v>
          </cell>
          <cell r="R43">
            <v>7.53</v>
          </cell>
          <cell r="S43">
            <v>7.28</v>
          </cell>
          <cell r="T43">
            <v>7.32</v>
          </cell>
          <cell r="U43" t="str">
            <v>ì</v>
          </cell>
          <cell r="V43">
            <v>7.75</v>
          </cell>
          <cell r="W43">
            <v>7.62</v>
          </cell>
          <cell r="X43">
            <v>7.58</v>
          </cell>
          <cell r="Y43">
            <v>0</v>
          </cell>
          <cell r="Z43">
            <v>6.89</v>
          </cell>
          <cell r="AA43">
            <v>6.51</v>
          </cell>
          <cell r="AB43">
            <v>6.65</v>
          </cell>
          <cell r="AC43" t="str">
            <v>ì</v>
          </cell>
          <cell r="AD43">
            <v>7.54</v>
          </cell>
          <cell r="AE43">
            <v>6.49</v>
          </cell>
          <cell r="AF43">
            <v>6.93</v>
          </cell>
          <cell r="AG43" t="str">
            <v>ì</v>
          </cell>
          <cell r="AH43">
            <v>7.3</v>
          </cell>
          <cell r="AI43">
            <v>5.75</v>
          </cell>
          <cell r="AJ43">
            <v>6.66</v>
          </cell>
          <cell r="AK43" t="str">
            <v>ì</v>
          </cell>
          <cell r="AL43">
            <v>7.61</v>
          </cell>
          <cell r="AM43">
            <v>6.5</v>
          </cell>
          <cell r="AN43">
            <v>7.02</v>
          </cell>
          <cell r="AO43" t="str">
            <v>ì</v>
          </cell>
          <cell r="AP43">
            <v>7.39</v>
          </cell>
          <cell r="AQ43">
            <v>5.64</v>
          </cell>
          <cell r="AR43">
            <v>6.62</v>
          </cell>
          <cell r="AS43" t="str">
            <v>ì</v>
          </cell>
          <cell r="AT43">
            <v>7.64</v>
          </cell>
          <cell r="AU43">
            <v>6.87</v>
          </cell>
          <cell r="AV43">
            <v>7.3</v>
          </cell>
          <cell r="AW43" t="str">
            <v>ì</v>
          </cell>
          <cell r="AX43">
            <v>7.6</v>
          </cell>
          <cell r="AY43">
            <v>7.2</v>
          </cell>
          <cell r="AZ43">
            <v>7.3</v>
          </cell>
          <cell r="BA43" t="str">
            <v>ì</v>
          </cell>
          <cell r="BB43">
            <v>7.8</v>
          </cell>
          <cell r="BC43">
            <v>7.67</v>
          </cell>
          <cell r="BD43">
            <v>7.63</v>
          </cell>
          <cell r="BE43">
            <v>0</v>
          </cell>
          <cell r="BF43">
            <v>7.9</v>
          </cell>
          <cell r="BG43">
            <v>7.9</v>
          </cell>
          <cell r="BH43">
            <v>7.77</v>
          </cell>
          <cell r="BI43">
            <v>0</v>
          </cell>
          <cell r="BJ43" t="str">
            <v>-</v>
          </cell>
          <cell r="BK43" t="str">
            <v>-</v>
          </cell>
          <cell r="BL43" t="str">
            <v>-</v>
          </cell>
          <cell r="BM43">
            <v>0</v>
          </cell>
          <cell r="BN43" t="str">
            <v>-</v>
          </cell>
          <cell r="BO43" t="str">
            <v>-</v>
          </cell>
          <cell r="BP43" t="str">
            <v>-</v>
          </cell>
          <cell r="BQ43">
            <v>0</v>
          </cell>
          <cell r="BR43">
            <v>7.82</v>
          </cell>
          <cell r="BS43">
            <v>7.7</v>
          </cell>
          <cell r="BT43">
            <v>7.53</v>
          </cell>
          <cell r="BU43">
            <v>0</v>
          </cell>
          <cell r="BV43">
            <v>7.8</v>
          </cell>
          <cell r="BW43">
            <v>7.8</v>
          </cell>
          <cell r="BX43">
            <v>7.7</v>
          </cell>
          <cell r="BY43">
            <v>0</v>
          </cell>
          <cell r="BZ43">
            <v>7.63</v>
          </cell>
          <cell r="CA43">
            <v>7.08</v>
          </cell>
          <cell r="CB43">
            <v>7.16</v>
          </cell>
          <cell r="CC43" t="str">
            <v>ì</v>
          </cell>
          <cell r="CD43">
            <v>7.63</v>
          </cell>
          <cell r="CE43">
            <v>7.26</v>
          </cell>
          <cell r="CF43">
            <v>7.25</v>
          </cell>
          <cell r="CG43" t="str">
            <v>ì</v>
          </cell>
          <cell r="CH43">
            <v>7.05</v>
          </cell>
          <cell r="CI43">
            <v>6.12</v>
          </cell>
          <cell r="CJ43">
            <v>6.5</v>
          </cell>
          <cell r="CK43" t="str">
            <v>ì</v>
          </cell>
          <cell r="CL43">
            <v>7.42</v>
          </cell>
          <cell r="CM43">
            <v>7.93</v>
          </cell>
          <cell r="CN43">
            <v>7.56</v>
          </cell>
          <cell r="CO43" t="str">
            <v>î</v>
          </cell>
          <cell r="CP43">
            <v>7.54</v>
          </cell>
          <cell r="CQ43">
            <v>7.84</v>
          </cell>
          <cell r="CR43">
            <v>7.4</v>
          </cell>
          <cell r="CS43">
            <v>0</v>
          </cell>
          <cell r="CT43">
            <v>7.6</v>
          </cell>
          <cell r="CU43">
            <v>7.68</v>
          </cell>
          <cell r="CV43">
            <v>7.44</v>
          </cell>
          <cell r="CW43">
            <v>0</v>
          </cell>
          <cell r="CX43">
            <v>6.45</v>
          </cell>
          <cell r="CY43">
            <v>6</v>
          </cell>
          <cell r="CZ43">
            <v>6.1</v>
          </cell>
          <cell r="DA43" t="str">
            <v>ì</v>
          </cell>
          <cell r="DB43">
            <v>7.66</v>
          </cell>
          <cell r="DC43">
            <v>7.56</v>
          </cell>
          <cell r="DD43">
            <v>7.57</v>
          </cell>
          <cell r="DE43">
            <v>0</v>
          </cell>
          <cell r="DF43">
            <v>7.45</v>
          </cell>
          <cell r="DG43">
            <v>7.04</v>
          </cell>
          <cell r="DH43">
            <v>7.03</v>
          </cell>
          <cell r="DI43" t="str">
            <v>ì</v>
          </cell>
          <cell r="DJ43">
            <v>7.35</v>
          </cell>
          <cell r="DK43">
            <v>6.78</v>
          </cell>
          <cell r="DL43">
            <v>6.97</v>
          </cell>
          <cell r="DM43" t="str">
            <v>ì</v>
          </cell>
          <cell r="DN43">
            <v>7.6</v>
          </cell>
          <cell r="DO43">
            <v>7.4</v>
          </cell>
          <cell r="DP43">
            <v>7.4</v>
          </cell>
          <cell r="DQ43" t="str">
            <v>ì</v>
          </cell>
          <cell r="DR43">
            <v>7.3</v>
          </cell>
          <cell r="DS43">
            <v>5.95</v>
          </cell>
          <cell r="DT43">
            <v>6.2</v>
          </cell>
          <cell r="DU43" t="str">
            <v>ì</v>
          </cell>
          <cell r="DV43">
            <v>7.15</v>
          </cell>
          <cell r="DW43">
            <v>5.88</v>
          </cell>
          <cell r="DX43">
            <v>6.21</v>
          </cell>
          <cell r="DY43" t="str">
            <v>ì</v>
          </cell>
          <cell r="DZ43">
            <v>7.08</v>
          </cell>
          <cell r="EA43">
            <v>5.93</v>
          </cell>
          <cell r="EB43">
            <v>6.18</v>
          </cell>
          <cell r="EC43" t="str">
            <v>ì</v>
          </cell>
          <cell r="ED43">
            <v>6.69</v>
          </cell>
          <cell r="EE43">
            <v>5.6</v>
          </cell>
          <cell r="EF43">
            <v>6.08</v>
          </cell>
          <cell r="EG43" t="str">
            <v>ì</v>
          </cell>
          <cell r="EH43">
            <v>7.26</v>
          </cell>
          <cell r="EI43">
            <v>6.71</v>
          </cell>
          <cell r="EJ43">
            <v>6.88</v>
          </cell>
          <cell r="EK43" t="str">
            <v>ì</v>
          </cell>
          <cell r="EL43">
            <v>7.2</v>
          </cell>
          <cell r="EM43">
            <v>6.3</v>
          </cell>
          <cell r="EN43">
            <v>6.5</v>
          </cell>
          <cell r="EO43" t="str">
            <v>ì</v>
          </cell>
          <cell r="EP43">
            <v>7.61</v>
          </cell>
          <cell r="EQ43">
            <v>7.29</v>
          </cell>
          <cell r="ER43">
            <v>7.33</v>
          </cell>
          <cell r="ES43" t="str">
            <v>ì</v>
          </cell>
          <cell r="ET43">
            <v>7.2</v>
          </cell>
          <cell r="EU43">
            <v>7.13</v>
          </cell>
          <cell r="EV43">
            <v>7.13</v>
          </cell>
          <cell r="EW43">
            <v>0</v>
          </cell>
          <cell r="EX43">
            <v>7.48</v>
          </cell>
          <cell r="EY43">
            <v>7.13</v>
          </cell>
          <cell r="EZ43">
            <v>7.37</v>
          </cell>
          <cell r="FA43" t="str">
            <v>ì</v>
          </cell>
          <cell r="FB43">
            <v>7.54</v>
          </cell>
          <cell r="FC43">
            <v>7.5</v>
          </cell>
          <cell r="FD43">
            <v>7.53</v>
          </cell>
          <cell r="FE43">
            <v>0</v>
          </cell>
          <cell r="FF43">
            <v>7.56</v>
          </cell>
          <cell r="FG43">
            <v>7.66</v>
          </cell>
          <cell r="FH43">
            <v>7.5</v>
          </cell>
          <cell r="FI43">
            <v>0</v>
          </cell>
          <cell r="FJ43">
            <v>7.61</v>
          </cell>
          <cell r="FK43">
            <v>7.6</v>
          </cell>
          <cell r="FL43">
            <v>7.55</v>
          </cell>
          <cell r="FM43">
            <v>0</v>
          </cell>
          <cell r="FN43">
            <v>7.46</v>
          </cell>
          <cell r="FO43">
            <v>6.71</v>
          </cell>
          <cell r="FP43">
            <v>7.07</v>
          </cell>
          <cell r="FQ43" t="str">
            <v>ì</v>
          </cell>
          <cell r="FR43">
            <v>7.61</v>
          </cell>
          <cell r="FS43">
            <v>7.29</v>
          </cell>
          <cell r="FT43">
            <v>7.33</v>
          </cell>
          <cell r="FU43" t="str">
            <v>ì</v>
          </cell>
          <cell r="FV43">
            <v>6.77</v>
          </cell>
          <cell r="FW43">
            <v>6.32</v>
          </cell>
          <cell r="FX43">
            <v>6.24</v>
          </cell>
          <cell r="FY43" t="str">
            <v>ì</v>
          </cell>
        </row>
        <row r="44">
          <cell r="A44" t="str">
            <v>PARIS EST  (Voyageurs transiliens)</v>
          </cell>
          <cell r="B44">
            <v>7.75</v>
          </cell>
          <cell r="C44">
            <v>7.28</v>
          </cell>
          <cell r="D44">
            <v>7.3</v>
          </cell>
          <cell r="E44" t="str">
            <v>ì</v>
          </cell>
          <cell r="F44">
            <v>8.11</v>
          </cell>
          <cell r="G44">
            <v>8.02</v>
          </cell>
          <cell r="H44">
            <v>7.8</v>
          </cell>
          <cell r="I44">
            <v>0</v>
          </cell>
          <cell r="J44">
            <v>7.59</v>
          </cell>
          <cell r="K44">
            <v>6.84</v>
          </cell>
          <cell r="L44">
            <v>6.96</v>
          </cell>
          <cell r="M44" t="str">
            <v>ì</v>
          </cell>
          <cell r="N44">
            <v>7.21</v>
          </cell>
          <cell r="O44">
            <v>6.3</v>
          </cell>
          <cell r="P44">
            <v>6.53</v>
          </cell>
          <cell r="Q44" t="str">
            <v>ì</v>
          </cell>
          <cell r="R44">
            <v>7.54</v>
          </cell>
          <cell r="S44">
            <v>7.26</v>
          </cell>
          <cell r="T44">
            <v>7.34</v>
          </cell>
          <cell r="U44">
            <v>0</v>
          </cell>
          <cell r="V44">
            <v>7.78</v>
          </cell>
          <cell r="W44" t="str">
            <v>-</v>
          </cell>
          <cell r="X44">
            <v>7.32</v>
          </cell>
          <cell r="Y44">
            <v>0</v>
          </cell>
          <cell r="Z44">
            <v>7.05</v>
          </cell>
          <cell r="AA44">
            <v>6.86</v>
          </cell>
          <cell r="AB44">
            <v>6.86</v>
          </cell>
          <cell r="AC44">
            <v>0</v>
          </cell>
          <cell r="AD44">
            <v>7.59</v>
          </cell>
          <cell r="AE44">
            <v>6.54</v>
          </cell>
          <cell r="AF44">
            <v>6.9</v>
          </cell>
          <cell r="AG44" t="str">
            <v>ì</v>
          </cell>
          <cell r="AH44">
            <v>7.32</v>
          </cell>
          <cell r="AI44">
            <v>5.93</v>
          </cell>
          <cell r="AJ44">
            <v>6.58</v>
          </cell>
          <cell r="AK44" t="str">
            <v>ì</v>
          </cell>
          <cell r="AL44">
            <v>7.64</v>
          </cell>
          <cell r="AM44">
            <v>6.53</v>
          </cell>
          <cell r="AN44">
            <v>6.88</v>
          </cell>
          <cell r="AO44" t="str">
            <v>ì</v>
          </cell>
          <cell r="AP44">
            <v>7.4</v>
          </cell>
          <cell r="AQ44">
            <v>5.81</v>
          </cell>
          <cell r="AR44">
            <v>6.61</v>
          </cell>
          <cell r="AS44" t="str">
            <v>ì</v>
          </cell>
          <cell r="AT44">
            <v>7.75</v>
          </cell>
          <cell r="AU44" t="str">
            <v>-</v>
          </cell>
          <cell r="AV44">
            <v>7.16</v>
          </cell>
          <cell r="AW44">
            <v>0</v>
          </cell>
          <cell r="AX44">
            <v>7.7</v>
          </cell>
          <cell r="AY44">
            <v>7.2</v>
          </cell>
          <cell r="AZ44">
            <v>7.3</v>
          </cell>
          <cell r="BA44" t="str">
            <v>ì</v>
          </cell>
          <cell r="BB44">
            <v>7.82</v>
          </cell>
          <cell r="BC44">
            <v>7.37</v>
          </cell>
          <cell r="BD44">
            <v>7.37</v>
          </cell>
          <cell r="BE44" t="str">
            <v>ì</v>
          </cell>
          <cell r="BF44">
            <v>8.0500000000000007</v>
          </cell>
          <cell r="BG44">
            <v>7.94</v>
          </cell>
          <cell r="BH44">
            <v>7.73</v>
          </cell>
          <cell r="BI44">
            <v>0</v>
          </cell>
          <cell r="BJ44" t="str">
            <v>-</v>
          </cell>
          <cell r="BK44" t="str">
            <v>-</v>
          </cell>
          <cell r="BL44" t="str">
            <v>-</v>
          </cell>
          <cell r="BM44">
            <v>0</v>
          </cell>
          <cell r="BN44" t="str">
            <v>-</v>
          </cell>
          <cell r="BO44" t="str">
            <v>-</v>
          </cell>
          <cell r="BP44" t="str">
            <v>-</v>
          </cell>
          <cell r="BQ44">
            <v>0</v>
          </cell>
          <cell r="BR44">
            <v>7.94</v>
          </cell>
          <cell r="BS44">
            <v>7.84</v>
          </cell>
          <cell r="BT44">
            <v>7.62</v>
          </cell>
          <cell r="BU44">
            <v>0</v>
          </cell>
          <cell r="BV44">
            <v>7.9</v>
          </cell>
          <cell r="BW44">
            <v>7.7</v>
          </cell>
          <cell r="BX44">
            <v>7.6</v>
          </cell>
          <cell r="BY44">
            <v>0</v>
          </cell>
          <cell r="BZ44">
            <v>7.65</v>
          </cell>
          <cell r="CA44">
            <v>6.94</v>
          </cell>
          <cell r="CB44">
            <v>6.97</v>
          </cell>
          <cell r="CC44" t="str">
            <v>ì</v>
          </cell>
          <cell r="CD44">
            <v>7.64</v>
          </cell>
          <cell r="CE44">
            <v>7.21</v>
          </cell>
          <cell r="CF44">
            <v>7.16</v>
          </cell>
          <cell r="CG44" t="str">
            <v>ì</v>
          </cell>
          <cell r="CH44">
            <v>7.17</v>
          </cell>
          <cell r="CI44">
            <v>5.92</v>
          </cell>
          <cell r="CJ44">
            <v>6.37</v>
          </cell>
          <cell r="CK44" t="str">
            <v>ì</v>
          </cell>
          <cell r="CL44">
            <v>7.52</v>
          </cell>
          <cell r="CM44">
            <v>8.15</v>
          </cell>
          <cell r="CN44">
            <v>7.59</v>
          </cell>
          <cell r="CO44">
            <v>0</v>
          </cell>
          <cell r="CP44">
            <v>7.63</v>
          </cell>
          <cell r="CQ44">
            <v>8.08</v>
          </cell>
          <cell r="CR44">
            <v>7.57</v>
          </cell>
          <cell r="CS44">
            <v>0</v>
          </cell>
          <cell r="CT44">
            <v>7.66</v>
          </cell>
          <cell r="CU44">
            <v>8</v>
          </cell>
          <cell r="CV44">
            <v>7.5</v>
          </cell>
          <cell r="CW44">
            <v>0</v>
          </cell>
          <cell r="CX44">
            <v>6.58</v>
          </cell>
          <cell r="CY44">
            <v>6.32</v>
          </cell>
          <cell r="CZ44">
            <v>6.3</v>
          </cell>
          <cell r="DA44">
            <v>0</v>
          </cell>
          <cell r="DB44">
            <v>7.74</v>
          </cell>
          <cell r="DC44">
            <v>7.4</v>
          </cell>
          <cell r="DD44">
            <v>7.46</v>
          </cell>
          <cell r="DE44">
            <v>0</v>
          </cell>
          <cell r="DF44">
            <v>7.4</v>
          </cell>
          <cell r="DG44">
            <v>7.05</v>
          </cell>
          <cell r="DH44">
            <v>7.06</v>
          </cell>
          <cell r="DI44" t="str">
            <v>ì</v>
          </cell>
          <cell r="DJ44">
            <v>7.39</v>
          </cell>
          <cell r="DK44">
            <v>6.76</v>
          </cell>
          <cell r="DL44">
            <v>7.05</v>
          </cell>
          <cell r="DM44" t="str">
            <v>ì</v>
          </cell>
          <cell r="DN44">
            <v>7.6</v>
          </cell>
          <cell r="DO44">
            <v>7.3</v>
          </cell>
          <cell r="DP44">
            <v>7.3</v>
          </cell>
          <cell r="DQ44" t="str">
            <v>ì</v>
          </cell>
          <cell r="DR44">
            <v>7.35</v>
          </cell>
          <cell r="DS44">
            <v>5.32</v>
          </cell>
          <cell r="DT44">
            <v>5.97</v>
          </cell>
          <cell r="DU44" t="str">
            <v>ì</v>
          </cell>
          <cell r="DV44">
            <v>7.26</v>
          </cell>
          <cell r="DW44">
            <v>5.69</v>
          </cell>
          <cell r="DX44">
            <v>6.18</v>
          </cell>
          <cell r="DY44" t="str">
            <v>ì</v>
          </cell>
          <cell r="DZ44">
            <v>7.23</v>
          </cell>
          <cell r="EA44">
            <v>5.69</v>
          </cell>
          <cell r="EB44">
            <v>6.12</v>
          </cell>
          <cell r="EC44" t="str">
            <v>ì</v>
          </cell>
          <cell r="ED44">
            <v>6.78</v>
          </cell>
          <cell r="EE44">
            <v>5.38</v>
          </cell>
          <cell r="EF44">
            <v>6.08</v>
          </cell>
          <cell r="EG44" t="str">
            <v>ì</v>
          </cell>
          <cell r="EH44">
            <v>7.37</v>
          </cell>
          <cell r="EI44">
            <v>6.65</v>
          </cell>
          <cell r="EJ44">
            <v>6.79</v>
          </cell>
          <cell r="EK44" t="str">
            <v>ì</v>
          </cell>
          <cell r="EL44">
            <v>7.3</v>
          </cell>
          <cell r="EM44">
            <v>6.2</v>
          </cell>
          <cell r="EN44">
            <v>6.5</v>
          </cell>
          <cell r="EO44" t="str">
            <v>ì</v>
          </cell>
          <cell r="EP44">
            <v>7.65</v>
          </cell>
          <cell r="EQ44">
            <v>7.25</v>
          </cell>
          <cell r="ER44">
            <v>7.26</v>
          </cell>
          <cell r="ES44" t="str">
            <v>ì</v>
          </cell>
          <cell r="ET44">
            <v>7.22</v>
          </cell>
          <cell r="EU44">
            <v>6.95</v>
          </cell>
          <cell r="EV44">
            <v>7.02</v>
          </cell>
          <cell r="EW44">
            <v>0</v>
          </cell>
          <cell r="EX44">
            <v>7.56</v>
          </cell>
          <cell r="EY44">
            <v>7.24</v>
          </cell>
          <cell r="EZ44">
            <v>7.38</v>
          </cell>
          <cell r="FA44">
            <v>0</v>
          </cell>
          <cell r="FB44">
            <v>7.72</v>
          </cell>
          <cell r="FC44">
            <v>7.6</v>
          </cell>
          <cell r="FD44">
            <v>7.5</v>
          </cell>
          <cell r="FE44">
            <v>0</v>
          </cell>
          <cell r="FF44">
            <v>7.62</v>
          </cell>
          <cell r="FG44">
            <v>7.65</v>
          </cell>
          <cell r="FH44">
            <v>7.47</v>
          </cell>
          <cell r="FI44">
            <v>0</v>
          </cell>
          <cell r="FJ44">
            <v>7.67</v>
          </cell>
          <cell r="FK44">
            <v>7.7</v>
          </cell>
          <cell r="FL44">
            <v>7.58</v>
          </cell>
          <cell r="FM44">
            <v>0</v>
          </cell>
          <cell r="FN44">
            <v>7.47</v>
          </cell>
          <cell r="FO44">
            <v>6.67</v>
          </cell>
          <cell r="FP44">
            <v>7.1</v>
          </cell>
          <cell r="FQ44" t="str">
            <v>ì</v>
          </cell>
          <cell r="FR44">
            <v>7.65</v>
          </cell>
          <cell r="FS44">
            <v>7.2</v>
          </cell>
          <cell r="FT44">
            <v>7.26</v>
          </cell>
          <cell r="FU44" t="str">
            <v>ì</v>
          </cell>
          <cell r="FV44">
            <v>6.87</v>
          </cell>
          <cell r="FW44">
            <v>6.73</v>
          </cell>
          <cell r="FX44">
            <v>6.57</v>
          </cell>
          <cell r="FY44">
            <v>0</v>
          </cell>
        </row>
        <row r="45">
          <cell r="A45" t="str">
            <v>PARIS EST  (Voyageurs hors transiliens)</v>
          </cell>
          <cell r="B45">
            <v>7.67</v>
          </cell>
          <cell r="C45">
            <v>7.53</v>
          </cell>
          <cell r="D45">
            <v>7.56</v>
          </cell>
          <cell r="E45">
            <v>0</v>
          </cell>
          <cell r="F45">
            <v>8.24</v>
          </cell>
          <cell r="G45">
            <v>8.3800000000000008</v>
          </cell>
          <cell r="H45">
            <v>8.09</v>
          </cell>
          <cell r="I45">
            <v>0</v>
          </cell>
          <cell r="J45">
            <v>7.37</v>
          </cell>
          <cell r="K45">
            <v>6.67</v>
          </cell>
          <cell r="L45">
            <v>6.78</v>
          </cell>
          <cell r="M45" t="str">
            <v>ì</v>
          </cell>
          <cell r="N45">
            <v>7</v>
          </cell>
          <cell r="O45">
            <v>6.08</v>
          </cell>
          <cell r="P45">
            <v>6.3</v>
          </cell>
          <cell r="Q45" t="str">
            <v>ì</v>
          </cell>
          <cell r="R45">
            <v>7.51</v>
          </cell>
          <cell r="S45">
            <v>7.36</v>
          </cell>
          <cell r="T45">
            <v>7.35</v>
          </cell>
          <cell r="U45">
            <v>0</v>
          </cell>
          <cell r="V45">
            <v>7.73</v>
          </cell>
          <cell r="W45">
            <v>7.66</v>
          </cell>
          <cell r="X45">
            <v>7.6</v>
          </cell>
          <cell r="Y45">
            <v>0</v>
          </cell>
          <cell r="Z45">
            <v>6.82</v>
          </cell>
          <cell r="AA45">
            <v>6.41</v>
          </cell>
          <cell r="AB45">
            <v>6.56</v>
          </cell>
          <cell r="AC45">
            <v>0</v>
          </cell>
          <cell r="AD45">
            <v>7.51</v>
          </cell>
          <cell r="AE45">
            <v>6.44</v>
          </cell>
          <cell r="AF45">
            <v>6.93</v>
          </cell>
          <cell r="AG45" t="str">
            <v>ì</v>
          </cell>
          <cell r="AH45">
            <v>7.3</v>
          </cell>
          <cell r="AI45">
            <v>5.62</v>
          </cell>
          <cell r="AJ45">
            <v>6.69</v>
          </cell>
          <cell r="AK45" t="str">
            <v>ì</v>
          </cell>
          <cell r="AL45">
            <v>7.67</v>
          </cell>
          <cell r="AM45">
            <v>6.6</v>
          </cell>
          <cell r="AN45">
            <v>7.1</v>
          </cell>
          <cell r="AO45" t="str">
            <v>ì</v>
          </cell>
          <cell r="AP45">
            <v>7.46</v>
          </cell>
          <cell r="AQ45">
            <v>5.55</v>
          </cell>
          <cell r="AR45">
            <v>6.6</v>
          </cell>
          <cell r="AS45" t="str">
            <v>ì</v>
          </cell>
          <cell r="AT45">
            <v>7.59</v>
          </cell>
          <cell r="AU45">
            <v>7.04</v>
          </cell>
          <cell r="AV45">
            <v>7.36</v>
          </cell>
          <cell r="AW45" t="str">
            <v>ì</v>
          </cell>
          <cell r="AX45">
            <v>7.6</v>
          </cell>
          <cell r="AY45">
            <v>7.2</v>
          </cell>
          <cell r="AZ45">
            <v>7.3</v>
          </cell>
          <cell r="BA45" t="str">
            <v>ì</v>
          </cell>
          <cell r="BB45">
            <v>7.84</v>
          </cell>
          <cell r="BC45">
            <v>7.82</v>
          </cell>
          <cell r="BD45">
            <v>7.7</v>
          </cell>
          <cell r="BE45">
            <v>0</v>
          </cell>
          <cell r="BF45">
            <v>7.79</v>
          </cell>
          <cell r="BG45">
            <v>7.89</v>
          </cell>
          <cell r="BH45">
            <v>7.79</v>
          </cell>
          <cell r="BI45">
            <v>0</v>
          </cell>
          <cell r="BJ45" t="str">
            <v>-</v>
          </cell>
          <cell r="BK45" t="str">
            <v>-</v>
          </cell>
          <cell r="BL45" t="str">
            <v>-</v>
          </cell>
          <cell r="BM45">
            <v>0</v>
          </cell>
          <cell r="BN45" t="str">
            <v>-</v>
          </cell>
          <cell r="BO45" t="str">
            <v>-</v>
          </cell>
          <cell r="BP45" t="str">
            <v>-</v>
          </cell>
          <cell r="BQ45">
            <v>0</v>
          </cell>
          <cell r="BR45">
            <v>7.74</v>
          </cell>
          <cell r="BS45">
            <v>7.69</v>
          </cell>
          <cell r="BT45">
            <v>7.49</v>
          </cell>
          <cell r="BU45">
            <v>0</v>
          </cell>
          <cell r="BV45">
            <v>7.8</v>
          </cell>
          <cell r="BW45">
            <v>7.9</v>
          </cell>
          <cell r="BX45">
            <v>7.8</v>
          </cell>
          <cell r="BY45">
            <v>0</v>
          </cell>
          <cell r="BZ45">
            <v>7.62</v>
          </cell>
          <cell r="CA45">
            <v>7.1</v>
          </cell>
          <cell r="CB45">
            <v>7.2</v>
          </cell>
          <cell r="CC45" t="str">
            <v>ì</v>
          </cell>
          <cell r="CD45">
            <v>7.66</v>
          </cell>
          <cell r="CE45">
            <v>7.25</v>
          </cell>
          <cell r="CF45">
            <v>7.26</v>
          </cell>
          <cell r="CG45" t="str">
            <v>ì</v>
          </cell>
          <cell r="CH45">
            <v>6.93</v>
          </cell>
          <cell r="CI45">
            <v>6.16</v>
          </cell>
          <cell r="CJ45">
            <v>6.53</v>
          </cell>
          <cell r="CK45" t="str">
            <v>ì</v>
          </cell>
          <cell r="CL45">
            <v>7.32</v>
          </cell>
          <cell r="CM45">
            <v>7.84</v>
          </cell>
          <cell r="CN45">
            <v>7.5</v>
          </cell>
          <cell r="CO45">
            <v>0</v>
          </cell>
          <cell r="CP45">
            <v>7.47</v>
          </cell>
          <cell r="CQ45">
            <v>7.75</v>
          </cell>
          <cell r="CR45">
            <v>7.3</v>
          </cell>
          <cell r="CS45">
            <v>0</v>
          </cell>
          <cell r="CT45">
            <v>7.55</v>
          </cell>
          <cell r="CU45">
            <v>7.6</v>
          </cell>
          <cell r="CV45">
            <v>7.41</v>
          </cell>
          <cell r="CW45">
            <v>0</v>
          </cell>
          <cell r="CX45">
            <v>6.36</v>
          </cell>
          <cell r="CY45">
            <v>5.9</v>
          </cell>
          <cell r="CZ45">
            <v>6.08</v>
          </cell>
          <cell r="DA45">
            <v>0</v>
          </cell>
          <cell r="DB45">
            <v>7.58</v>
          </cell>
          <cell r="DC45">
            <v>7.6</v>
          </cell>
          <cell r="DD45">
            <v>7.62</v>
          </cell>
          <cell r="DE45">
            <v>0</v>
          </cell>
          <cell r="DF45">
            <v>7.46</v>
          </cell>
          <cell r="DG45">
            <v>7.01</v>
          </cell>
          <cell r="DH45">
            <v>7.02</v>
          </cell>
          <cell r="DI45" t="str">
            <v>ì</v>
          </cell>
          <cell r="DJ45">
            <v>7.31</v>
          </cell>
          <cell r="DK45">
            <v>6.78</v>
          </cell>
          <cell r="DL45">
            <v>6.93</v>
          </cell>
          <cell r="DM45" t="str">
            <v>ì</v>
          </cell>
          <cell r="DN45">
            <v>7.5</v>
          </cell>
          <cell r="DO45">
            <v>7.4</v>
          </cell>
          <cell r="DP45">
            <v>7.4</v>
          </cell>
          <cell r="DQ45">
            <v>0</v>
          </cell>
          <cell r="DR45">
            <v>7.22</v>
          </cell>
          <cell r="DS45">
            <v>6.06</v>
          </cell>
          <cell r="DT45">
            <v>6.28</v>
          </cell>
          <cell r="DU45" t="str">
            <v>ì</v>
          </cell>
          <cell r="DV45">
            <v>7.03</v>
          </cell>
          <cell r="DW45">
            <v>5.89</v>
          </cell>
          <cell r="DX45">
            <v>6.18</v>
          </cell>
          <cell r="DY45" t="str">
            <v>ì</v>
          </cell>
          <cell r="DZ45">
            <v>6.85</v>
          </cell>
          <cell r="EA45">
            <v>5.94</v>
          </cell>
          <cell r="EB45">
            <v>6.1</v>
          </cell>
          <cell r="EC45" t="str">
            <v>ì</v>
          </cell>
          <cell r="ED45">
            <v>6.46</v>
          </cell>
          <cell r="EE45">
            <v>5.61</v>
          </cell>
          <cell r="EF45">
            <v>6</v>
          </cell>
          <cell r="EG45" t="str">
            <v>ì</v>
          </cell>
          <cell r="EH45">
            <v>7.12</v>
          </cell>
          <cell r="EI45">
            <v>6.73</v>
          </cell>
          <cell r="EJ45">
            <v>6.9</v>
          </cell>
          <cell r="EK45" t="str">
            <v>ì</v>
          </cell>
          <cell r="EL45">
            <v>7</v>
          </cell>
          <cell r="EM45">
            <v>6.3</v>
          </cell>
          <cell r="EN45">
            <v>6.5</v>
          </cell>
          <cell r="EO45" t="str">
            <v>ì</v>
          </cell>
          <cell r="EP45">
            <v>7.59</v>
          </cell>
          <cell r="EQ45">
            <v>7.28</v>
          </cell>
          <cell r="ER45">
            <v>7.3</v>
          </cell>
          <cell r="ES45" t="str">
            <v>ì</v>
          </cell>
          <cell r="ET45">
            <v>7.16</v>
          </cell>
          <cell r="EU45">
            <v>7.16</v>
          </cell>
          <cell r="EV45">
            <v>7.16</v>
          </cell>
          <cell r="EW45">
            <v>0</v>
          </cell>
          <cell r="EX45">
            <v>7.4</v>
          </cell>
          <cell r="EY45">
            <v>7.04</v>
          </cell>
          <cell r="EZ45">
            <v>7.36</v>
          </cell>
          <cell r="FA45" t="str">
            <v>ì</v>
          </cell>
          <cell r="FB45">
            <v>7.37</v>
          </cell>
          <cell r="FC45">
            <v>7.53</v>
          </cell>
          <cell r="FD45">
            <v>7.58</v>
          </cell>
          <cell r="FE45">
            <v>0</v>
          </cell>
          <cell r="FF45">
            <v>7.47</v>
          </cell>
          <cell r="FG45">
            <v>7.62</v>
          </cell>
          <cell r="FH45">
            <v>7.51</v>
          </cell>
          <cell r="FI45">
            <v>0</v>
          </cell>
          <cell r="FJ45">
            <v>7.52</v>
          </cell>
          <cell r="FK45">
            <v>7.58</v>
          </cell>
          <cell r="FL45">
            <v>7.55</v>
          </cell>
          <cell r="FM45">
            <v>0</v>
          </cell>
          <cell r="FN45">
            <v>7.4</v>
          </cell>
          <cell r="FO45">
            <v>6.7</v>
          </cell>
          <cell r="FP45">
            <v>7.04</v>
          </cell>
          <cell r="FQ45" t="str">
            <v>ì</v>
          </cell>
          <cell r="FR45">
            <v>7.59</v>
          </cell>
          <cell r="FS45">
            <v>7.28</v>
          </cell>
          <cell r="FT45">
            <v>7.3</v>
          </cell>
          <cell r="FU45" t="str">
            <v>ì</v>
          </cell>
          <cell r="FV45">
            <v>6.69</v>
          </cell>
          <cell r="FW45">
            <v>6.32</v>
          </cell>
          <cell r="FX45">
            <v>6.15</v>
          </cell>
          <cell r="FY45" t="str">
            <v>ì</v>
          </cell>
        </row>
        <row r="46">
          <cell r="A46" t="str">
            <v>PARIS EST  (Attendants)</v>
          </cell>
          <cell r="B46">
            <v>7.43</v>
          </cell>
          <cell r="C46">
            <v>7.75</v>
          </cell>
          <cell r="D46">
            <v>7.66</v>
          </cell>
          <cell r="E46">
            <v>0</v>
          </cell>
          <cell r="F46">
            <v>7.75</v>
          </cell>
          <cell r="G46">
            <v>7.38</v>
          </cell>
          <cell r="H46">
            <v>7.43</v>
          </cell>
          <cell r="I46">
            <v>0</v>
          </cell>
          <cell r="J46">
            <v>7.53</v>
          </cell>
          <cell r="K46">
            <v>6.82</v>
          </cell>
          <cell r="L46">
            <v>6.83</v>
          </cell>
          <cell r="M46" t="str">
            <v>ì</v>
          </cell>
          <cell r="N46">
            <v>7.1</v>
          </cell>
          <cell r="O46">
            <v>6.3</v>
          </cell>
          <cell r="P46">
            <v>6.53</v>
          </cell>
          <cell r="Q46" t="str">
            <v>ì</v>
          </cell>
          <cell r="R46">
            <v>7.57</v>
          </cell>
          <cell r="S46">
            <v>6.8</v>
          </cell>
          <cell r="T46">
            <v>7.03</v>
          </cell>
          <cell r="U46" t="str">
            <v>ì</v>
          </cell>
          <cell r="V46" t="str">
            <v>-</v>
          </cell>
          <cell r="W46" t="str">
            <v>-</v>
          </cell>
          <cell r="X46" t="str">
            <v>-</v>
          </cell>
          <cell r="Y46">
            <v>0</v>
          </cell>
          <cell r="Z46" t="str">
            <v>-</v>
          </cell>
          <cell r="AA46">
            <v>6.6</v>
          </cell>
          <cell r="AB46">
            <v>6.87</v>
          </cell>
          <cell r="AC46">
            <v>0</v>
          </cell>
          <cell r="AD46">
            <v>7.44</v>
          </cell>
          <cell r="AE46" t="str">
            <v>-</v>
          </cell>
          <cell r="AF46" t="str">
            <v>-</v>
          </cell>
          <cell r="AG46">
            <v>0</v>
          </cell>
          <cell r="AH46">
            <v>7.18</v>
          </cell>
          <cell r="AI46" t="str">
            <v>-</v>
          </cell>
          <cell r="AJ46" t="str">
            <v>-</v>
          </cell>
          <cell r="AK46">
            <v>0</v>
          </cell>
          <cell r="AL46">
            <v>7.26</v>
          </cell>
          <cell r="AM46" t="str">
            <v>-</v>
          </cell>
          <cell r="AN46" t="str">
            <v>-</v>
          </cell>
          <cell r="AO46">
            <v>0</v>
          </cell>
          <cell r="AP46">
            <v>7.09</v>
          </cell>
          <cell r="AQ46" t="str">
            <v>-</v>
          </cell>
          <cell r="AR46" t="str">
            <v>-</v>
          </cell>
          <cell r="AS46">
            <v>0</v>
          </cell>
          <cell r="AT46" t="str">
            <v>-</v>
          </cell>
          <cell r="AU46" t="str">
            <v>-</v>
          </cell>
          <cell r="AV46" t="str">
            <v>-</v>
          </cell>
          <cell r="AW46">
            <v>0</v>
          </cell>
          <cell r="AX46">
            <v>7.6</v>
          </cell>
          <cell r="AY46">
            <v>6.9</v>
          </cell>
          <cell r="AZ46">
            <v>7</v>
          </cell>
          <cell r="BA46" t="str">
            <v>ì</v>
          </cell>
          <cell r="BB46">
            <v>7.57</v>
          </cell>
          <cell r="BC46">
            <v>7.47</v>
          </cell>
          <cell r="BD46">
            <v>7.56</v>
          </cell>
          <cell r="BE46">
            <v>0</v>
          </cell>
          <cell r="BF46">
            <v>7.65</v>
          </cell>
          <cell r="BG46">
            <v>7.8</v>
          </cell>
          <cell r="BH46">
            <v>7.8</v>
          </cell>
          <cell r="BI46">
            <v>0</v>
          </cell>
          <cell r="BJ46" t="str">
            <v>-</v>
          </cell>
          <cell r="BK46" t="str">
            <v>-</v>
          </cell>
          <cell r="BL46" t="str">
            <v>-</v>
          </cell>
          <cell r="BM46">
            <v>0</v>
          </cell>
          <cell r="BN46" t="str">
            <v>-</v>
          </cell>
          <cell r="BO46" t="str">
            <v>-</v>
          </cell>
          <cell r="BP46" t="str">
            <v>-</v>
          </cell>
          <cell r="BQ46">
            <v>0</v>
          </cell>
          <cell r="BR46">
            <v>7.65</v>
          </cell>
          <cell r="BS46">
            <v>7.88</v>
          </cell>
          <cell r="BT46">
            <v>7.56</v>
          </cell>
          <cell r="BU46">
            <v>0</v>
          </cell>
          <cell r="BV46">
            <v>7.6</v>
          </cell>
          <cell r="BW46">
            <v>7.7</v>
          </cell>
          <cell r="BX46">
            <v>7.7</v>
          </cell>
          <cell r="BY46">
            <v>0</v>
          </cell>
          <cell r="BZ46">
            <v>7.6</v>
          </cell>
          <cell r="CA46">
            <v>7.32</v>
          </cell>
          <cell r="CB46">
            <v>7.38</v>
          </cell>
          <cell r="CC46">
            <v>0</v>
          </cell>
          <cell r="CD46">
            <v>7.5</v>
          </cell>
          <cell r="CE46">
            <v>7.43</v>
          </cell>
          <cell r="CF46">
            <v>7.43</v>
          </cell>
          <cell r="CG46">
            <v>0</v>
          </cell>
          <cell r="CH46">
            <v>7.13</v>
          </cell>
          <cell r="CI46">
            <v>6.4</v>
          </cell>
          <cell r="CJ46">
            <v>6.6</v>
          </cell>
          <cell r="CK46" t="str">
            <v>ì</v>
          </cell>
          <cell r="CL46" t="str">
            <v>-</v>
          </cell>
          <cell r="CM46" t="str">
            <v>-</v>
          </cell>
          <cell r="CN46" t="str">
            <v>-</v>
          </cell>
          <cell r="CO46">
            <v>0</v>
          </cell>
          <cell r="CP46" t="str">
            <v>-</v>
          </cell>
          <cell r="CQ46" t="str">
            <v>-</v>
          </cell>
          <cell r="CR46" t="str">
            <v>-</v>
          </cell>
          <cell r="CS46">
            <v>0</v>
          </cell>
          <cell r="CT46" t="str">
            <v>-</v>
          </cell>
          <cell r="CU46" t="str">
            <v>-</v>
          </cell>
          <cell r="CV46" t="str">
            <v>-</v>
          </cell>
          <cell r="CW46">
            <v>0</v>
          </cell>
          <cell r="CX46" t="str">
            <v>-</v>
          </cell>
          <cell r="CY46">
            <v>6.03</v>
          </cell>
          <cell r="CZ46">
            <v>6.27</v>
          </cell>
          <cell r="DA46">
            <v>0</v>
          </cell>
          <cell r="DB46">
            <v>7.65</v>
          </cell>
          <cell r="DC46">
            <v>7.53</v>
          </cell>
          <cell r="DD46">
            <v>7.57</v>
          </cell>
          <cell r="DE46">
            <v>0</v>
          </cell>
          <cell r="DF46">
            <v>7.65</v>
          </cell>
          <cell r="DG46">
            <v>7.15</v>
          </cell>
          <cell r="DH46">
            <v>6.95</v>
          </cell>
          <cell r="DI46" t="str">
            <v>ì</v>
          </cell>
          <cell r="DJ46">
            <v>7.38</v>
          </cell>
          <cell r="DK46">
            <v>6.8</v>
          </cell>
          <cell r="DL46">
            <v>7.03</v>
          </cell>
          <cell r="DM46">
            <v>0</v>
          </cell>
          <cell r="DN46">
            <v>7.6</v>
          </cell>
          <cell r="DO46">
            <v>7.4</v>
          </cell>
          <cell r="DP46">
            <v>7.5</v>
          </cell>
          <cell r="DQ46">
            <v>0</v>
          </cell>
          <cell r="DR46">
            <v>7.39</v>
          </cell>
          <cell r="DS46" t="str">
            <v>-</v>
          </cell>
          <cell r="DT46">
            <v>6.7</v>
          </cell>
          <cell r="DU46">
            <v>0</v>
          </cell>
          <cell r="DV46">
            <v>7.15</v>
          </cell>
          <cell r="DW46" t="str">
            <v>-</v>
          </cell>
          <cell r="DX46">
            <v>6.5</v>
          </cell>
          <cell r="DY46">
            <v>0</v>
          </cell>
          <cell r="DZ46">
            <v>7.4</v>
          </cell>
          <cell r="EA46">
            <v>6.53</v>
          </cell>
          <cell r="EB46">
            <v>6.56</v>
          </cell>
          <cell r="EC46" t="str">
            <v>ì</v>
          </cell>
          <cell r="ED46">
            <v>7.33</v>
          </cell>
          <cell r="EE46" t="str">
            <v>-</v>
          </cell>
          <cell r="EF46">
            <v>6.31</v>
          </cell>
          <cell r="EG46">
            <v>0</v>
          </cell>
          <cell r="EH46">
            <v>7.43</v>
          </cell>
          <cell r="EI46">
            <v>6.7</v>
          </cell>
          <cell r="EJ46">
            <v>7.02</v>
          </cell>
          <cell r="EK46" t="str">
            <v>ì</v>
          </cell>
          <cell r="EL46">
            <v>7.4</v>
          </cell>
          <cell r="EM46">
            <v>6.6</v>
          </cell>
          <cell r="EN46">
            <v>6.8</v>
          </cell>
          <cell r="EO46" t="str">
            <v>ì</v>
          </cell>
          <cell r="EP46">
            <v>7.53</v>
          </cell>
          <cell r="EQ46">
            <v>7.4</v>
          </cell>
          <cell r="ER46">
            <v>7.36</v>
          </cell>
          <cell r="ES46">
            <v>0</v>
          </cell>
          <cell r="ET46">
            <v>7.33</v>
          </cell>
          <cell r="EU46">
            <v>7.38</v>
          </cell>
          <cell r="EV46">
            <v>7.21</v>
          </cell>
          <cell r="EW46">
            <v>0</v>
          </cell>
          <cell r="EX46">
            <v>7.39</v>
          </cell>
          <cell r="EY46" t="str">
            <v>-</v>
          </cell>
          <cell r="EZ46" t="str">
            <v>-</v>
          </cell>
          <cell r="FA46">
            <v>0</v>
          </cell>
          <cell r="FB46">
            <v>7.42</v>
          </cell>
          <cell r="FC46" t="str">
            <v>-</v>
          </cell>
          <cell r="FD46" t="str">
            <v>-</v>
          </cell>
          <cell r="FE46">
            <v>0</v>
          </cell>
          <cell r="FF46">
            <v>7.59</v>
          </cell>
          <cell r="FG46" t="str">
            <v>-</v>
          </cell>
          <cell r="FH46" t="str">
            <v>-</v>
          </cell>
          <cell r="FI46">
            <v>0</v>
          </cell>
          <cell r="FJ46">
            <v>7.68</v>
          </cell>
          <cell r="FK46" t="str">
            <v>-</v>
          </cell>
          <cell r="FL46" t="str">
            <v>-</v>
          </cell>
          <cell r="FM46">
            <v>0</v>
          </cell>
          <cell r="FN46">
            <v>7.7</v>
          </cell>
          <cell r="FO46">
            <v>6.85</v>
          </cell>
          <cell r="FP46">
            <v>7.18</v>
          </cell>
          <cell r="FQ46" t="str">
            <v>ì</v>
          </cell>
          <cell r="FR46">
            <v>7.53</v>
          </cell>
          <cell r="FS46">
            <v>7.4</v>
          </cell>
          <cell r="FT46">
            <v>7.36</v>
          </cell>
          <cell r="FU46">
            <v>0</v>
          </cell>
          <cell r="FV46">
            <v>6.65</v>
          </cell>
          <cell r="FW46">
            <v>5.22</v>
          </cell>
          <cell r="FX46">
            <v>5.94</v>
          </cell>
          <cell r="FY46" t="str">
            <v>ì</v>
          </cell>
        </row>
        <row r="47">
          <cell r="A47" t="str">
            <v>PARIS GARE DE LYON</v>
          </cell>
          <cell r="B47">
            <v>7.44</v>
          </cell>
          <cell r="C47">
            <v>7.41</v>
          </cell>
          <cell r="D47">
            <v>7.24</v>
          </cell>
          <cell r="E47">
            <v>0</v>
          </cell>
          <cell r="F47">
            <v>7.96</v>
          </cell>
          <cell r="G47">
            <v>7.91</v>
          </cell>
          <cell r="H47">
            <v>7.76</v>
          </cell>
          <cell r="I47">
            <v>0</v>
          </cell>
          <cell r="J47">
            <v>6.88</v>
          </cell>
          <cell r="K47">
            <v>6.94</v>
          </cell>
          <cell r="L47">
            <v>6.77</v>
          </cell>
          <cell r="M47">
            <v>0</v>
          </cell>
          <cell r="N47">
            <v>6.62</v>
          </cell>
          <cell r="O47">
            <v>6.17</v>
          </cell>
          <cell r="P47">
            <v>6.22</v>
          </cell>
          <cell r="Q47" t="str">
            <v>ì</v>
          </cell>
          <cell r="R47">
            <v>7.02</v>
          </cell>
          <cell r="S47">
            <v>6.81</v>
          </cell>
          <cell r="T47">
            <v>6.71</v>
          </cell>
          <cell r="U47">
            <v>0</v>
          </cell>
          <cell r="V47">
            <v>7.49</v>
          </cell>
          <cell r="W47">
            <v>7.83</v>
          </cell>
          <cell r="X47">
            <v>7.23</v>
          </cell>
          <cell r="Y47">
            <v>0</v>
          </cell>
          <cell r="Z47">
            <v>6.98</v>
          </cell>
          <cell r="AA47">
            <v>6.33</v>
          </cell>
          <cell r="AB47">
            <v>6.36</v>
          </cell>
          <cell r="AC47" t="str">
            <v>ì</v>
          </cell>
          <cell r="AD47">
            <v>6.65</v>
          </cell>
          <cell r="AE47">
            <v>6.78</v>
          </cell>
          <cell r="AF47">
            <v>6.64</v>
          </cell>
          <cell r="AG47">
            <v>0</v>
          </cell>
          <cell r="AH47">
            <v>5.98</v>
          </cell>
          <cell r="AI47">
            <v>6.48</v>
          </cell>
          <cell r="AJ47">
            <v>5.64</v>
          </cell>
          <cell r="AK47">
            <v>0</v>
          </cell>
          <cell r="AL47">
            <v>6.44</v>
          </cell>
          <cell r="AM47">
            <v>6.88</v>
          </cell>
          <cell r="AN47">
            <v>6.63</v>
          </cell>
          <cell r="AO47">
            <v>0</v>
          </cell>
          <cell r="AP47">
            <v>6.3</v>
          </cell>
          <cell r="AQ47">
            <v>6.25</v>
          </cell>
          <cell r="AR47">
            <v>5.76</v>
          </cell>
          <cell r="AS47">
            <v>0</v>
          </cell>
          <cell r="AT47">
            <v>7.05</v>
          </cell>
          <cell r="AU47">
            <v>7.1</v>
          </cell>
          <cell r="AV47">
            <v>6.78</v>
          </cell>
          <cell r="AW47">
            <v>0</v>
          </cell>
          <cell r="AX47">
            <v>7.2</v>
          </cell>
          <cell r="AY47">
            <v>7</v>
          </cell>
          <cell r="AZ47">
            <v>6.9</v>
          </cell>
          <cell r="BA47" t="str">
            <v>ì</v>
          </cell>
          <cell r="BB47">
            <v>7.69</v>
          </cell>
          <cell r="BC47">
            <v>6.86</v>
          </cell>
          <cell r="BD47">
            <v>7.04</v>
          </cell>
          <cell r="BE47" t="str">
            <v>ì</v>
          </cell>
          <cell r="BF47">
            <v>7.99</v>
          </cell>
          <cell r="BG47">
            <v>7.9</v>
          </cell>
          <cell r="BH47">
            <v>7.72</v>
          </cell>
          <cell r="BI47">
            <v>0</v>
          </cell>
          <cell r="BJ47" t="str">
            <v>-</v>
          </cell>
          <cell r="BK47" t="str">
            <v>-</v>
          </cell>
          <cell r="BL47" t="str">
            <v>-</v>
          </cell>
          <cell r="BM47">
            <v>0</v>
          </cell>
          <cell r="BN47" t="str">
            <v>-</v>
          </cell>
          <cell r="BO47" t="str">
            <v>-</v>
          </cell>
          <cell r="BP47" t="str">
            <v>-</v>
          </cell>
          <cell r="BQ47">
            <v>0</v>
          </cell>
          <cell r="BR47">
            <v>7.39</v>
          </cell>
          <cell r="BS47">
            <v>7.36</v>
          </cell>
          <cell r="BT47">
            <v>7.27</v>
          </cell>
          <cell r="BU47">
            <v>0</v>
          </cell>
          <cell r="BV47">
            <v>7.8</v>
          </cell>
          <cell r="BW47">
            <v>7.4</v>
          </cell>
          <cell r="BX47">
            <v>7.4</v>
          </cell>
          <cell r="BY47" t="str">
            <v>ì</v>
          </cell>
          <cell r="BZ47">
            <v>7.31</v>
          </cell>
          <cell r="CA47">
            <v>7.14</v>
          </cell>
          <cell r="CB47">
            <v>6.84</v>
          </cell>
          <cell r="CC47">
            <v>0</v>
          </cell>
          <cell r="CD47">
            <v>7.51</v>
          </cell>
          <cell r="CE47">
            <v>7.19</v>
          </cell>
          <cell r="CF47">
            <v>6.96</v>
          </cell>
          <cell r="CG47" t="str">
            <v>ì</v>
          </cell>
          <cell r="CH47">
            <v>6.83</v>
          </cell>
          <cell r="CI47">
            <v>6.61</v>
          </cell>
          <cell r="CJ47">
            <v>6.39</v>
          </cell>
          <cell r="CK47" t="str">
            <v>ì</v>
          </cell>
          <cell r="CL47">
            <v>7.67</v>
          </cell>
          <cell r="CM47" t="str">
            <v>-</v>
          </cell>
          <cell r="CN47">
            <v>7.11</v>
          </cell>
          <cell r="CO47">
            <v>0</v>
          </cell>
          <cell r="CP47">
            <v>7.43</v>
          </cell>
          <cell r="CQ47" t="str">
            <v>-</v>
          </cell>
          <cell r="CR47">
            <v>7.37</v>
          </cell>
          <cell r="CS47">
            <v>0</v>
          </cell>
          <cell r="CT47">
            <v>7.47</v>
          </cell>
          <cell r="CU47" t="str">
            <v>-</v>
          </cell>
          <cell r="CV47">
            <v>7.37</v>
          </cell>
          <cell r="CW47">
            <v>0</v>
          </cell>
          <cell r="CX47">
            <v>6.3</v>
          </cell>
          <cell r="CY47">
            <v>6.02</v>
          </cell>
          <cell r="CZ47">
            <v>5.74</v>
          </cell>
          <cell r="DA47" t="str">
            <v>ì</v>
          </cell>
          <cell r="DB47">
            <v>7.41</v>
          </cell>
          <cell r="DC47">
            <v>7.4</v>
          </cell>
          <cell r="DD47">
            <v>7.29</v>
          </cell>
          <cell r="DE47">
            <v>0</v>
          </cell>
          <cell r="DF47">
            <v>7.12</v>
          </cell>
          <cell r="DG47">
            <v>6.82</v>
          </cell>
          <cell r="DH47">
            <v>6.79</v>
          </cell>
          <cell r="DI47" t="str">
            <v>ì</v>
          </cell>
          <cell r="DJ47">
            <v>7.02</v>
          </cell>
          <cell r="DK47">
            <v>7.13</v>
          </cell>
          <cell r="DL47">
            <v>6.98</v>
          </cell>
          <cell r="DM47">
            <v>0</v>
          </cell>
          <cell r="DN47">
            <v>7.4</v>
          </cell>
          <cell r="DO47">
            <v>7.3</v>
          </cell>
          <cell r="DP47">
            <v>7.1</v>
          </cell>
          <cell r="DQ47">
            <v>0</v>
          </cell>
          <cell r="DR47">
            <v>6.59</v>
          </cell>
          <cell r="DS47">
            <v>6</v>
          </cell>
          <cell r="DT47">
            <v>5.69</v>
          </cell>
          <cell r="DU47" t="str">
            <v>ì</v>
          </cell>
          <cell r="DV47">
            <v>6.53</v>
          </cell>
          <cell r="DW47">
            <v>6.3</v>
          </cell>
          <cell r="DX47">
            <v>6.22</v>
          </cell>
          <cell r="DY47">
            <v>0</v>
          </cell>
          <cell r="DZ47">
            <v>6.58</v>
          </cell>
          <cell r="EA47">
            <v>6.28</v>
          </cell>
          <cell r="EB47">
            <v>6.11</v>
          </cell>
          <cell r="EC47" t="str">
            <v>ì</v>
          </cell>
          <cell r="ED47">
            <v>5.92</v>
          </cell>
          <cell r="EE47">
            <v>6.21</v>
          </cell>
          <cell r="EF47">
            <v>6.1</v>
          </cell>
          <cell r="EG47">
            <v>0</v>
          </cell>
          <cell r="EH47">
            <v>6.86</v>
          </cell>
          <cell r="EI47">
            <v>5.87</v>
          </cell>
          <cell r="EJ47">
            <v>6.17</v>
          </cell>
          <cell r="EK47" t="str">
            <v>ì</v>
          </cell>
          <cell r="EL47">
            <v>6.7</v>
          </cell>
          <cell r="EM47">
            <v>6.1</v>
          </cell>
          <cell r="EN47">
            <v>6.1</v>
          </cell>
          <cell r="EO47" t="str">
            <v>ì</v>
          </cell>
          <cell r="EP47">
            <v>7.29</v>
          </cell>
          <cell r="EQ47">
            <v>6.93</v>
          </cell>
          <cell r="ER47">
            <v>6.91</v>
          </cell>
          <cell r="ES47" t="str">
            <v>ì</v>
          </cell>
          <cell r="ET47">
            <v>6.98</v>
          </cell>
          <cell r="EU47">
            <v>6.05</v>
          </cell>
          <cell r="EV47">
            <v>6.22</v>
          </cell>
          <cell r="EW47" t="str">
            <v>ì</v>
          </cell>
          <cell r="EX47">
            <v>7.1</v>
          </cell>
          <cell r="EY47">
            <v>7.16</v>
          </cell>
          <cell r="EZ47">
            <v>7.07</v>
          </cell>
          <cell r="FA47">
            <v>0</v>
          </cell>
          <cell r="FB47">
            <v>7.7</v>
          </cell>
          <cell r="FC47">
            <v>7.67</v>
          </cell>
          <cell r="FD47">
            <v>7.66</v>
          </cell>
          <cell r="FE47">
            <v>0</v>
          </cell>
          <cell r="FF47">
            <v>7.38</v>
          </cell>
          <cell r="FG47">
            <v>7.66</v>
          </cell>
          <cell r="FH47">
            <v>7.3</v>
          </cell>
          <cell r="FI47">
            <v>0</v>
          </cell>
          <cell r="FJ47">
            <v>7.65</v>
          </cell>
          <cell r="FK47">
            <v>7.84</v>
          </cell>
          <cell r="FL47">
            <v>7.53</v>
          </cell>
          <cell r="FM47">
            <v>0</v>
          </cell>
          <cell r="FN47">
            <v>7.18</v>
          </cell>
          <cell r="FO47">
            <v>6.49</v>
          </cell>
          <cell r="FP47">
            <v>6.63</v>
          </cell>
          <cell r="FQ47" t="str">
            <v>ì</v>
          </cell>
          <cell r="FR47">
            <v>7.29</v>
          </cell>
          <cell r="FS47">
            <v>6.93</v>
          </cell>
          <cell r="FT47">
            <v>6.91</v>
          </cell>
          <cell r="FU47" t="str">
            <v>ì</v>
          </cell>
          <cell r="FV47">
            <v>6.83</v>
          </cell>
          <cell r="FW47">
            <v>6.38</v>
          </cell>
          <cell r="FX47">
            <v>6.24</v>
          </cell>
          <cell r="FY47" t="str">
            <v>ì</v>
          </cell>
        </row>
        <row r="48">
          <cell r="A48" t="str">
            <v>PARIS GARE DE LYON (Hall 1)</v>
          </cell>
          <cell r="B48">
            <v>7.6</v>
          </cell>
          <cell r="C48">
            <v>7.23</v>
          </cell>
          <cell r="D48">
            <v>7.2</v>
          </cell>
          <cell r="E48" t="str">
            <v>ì</v>
          </cell>
          <cell r="F48">
            <v>7.83</v>
          </cell>
          <cell r="G48">
            <v>7.79</v>
          </cell>
          <cell r="H48">
            <v>7.87</v>
          </cell>
          <cell r="I48">
            <v>0</v>
          </cell>
          <cell r="J48">
            <v>6.85</v>
          </cell>
          <cell r="K48">
            <v>6.88</v>
          </cell>
          <cell r="L48">
            <v>6.93</v>
          </cell>
          <cell r="M48">
            <v>0</v>
          </cell>
          <cell r="N48">
            <v>6.6</v>
          </cell>
          <cell r="O48">
            <v>6.46</v>
          </cell>
          <cell r="P48">
            <v>6.36</v>
          </cell>
          <cell r="Q48">
            <v>0</v>
          </cell>
          <cell r="R48">
            <v>6.98</v>
          </cell>
          <cell r="S48">
            <v>6.97</v>
          </cell>
          <cell r="T48">
            <v>6.99</v>
          </cell>
          <cell r="U48">
            <v>0</v>
          </cell>
          <cell r="V48">
            <v>7.41</v>
          </cell>
          <cell r="W48" t="str">
            <v>-</v>
          </cell>
          <cell r="X48">
            <v>7.35</v>
          </cell>
          <cell r="Y48">
            <v>0</v>
          </cell>
          <cell r="Z48">
            <v>7.22</v>
          </cell>
          <cell r="AA48">
            <v>6.63</v>
          </cell>
          <cell r="AB48">
            <v>6.65</v>
          </cell>
          <cell r="AC48" t="str">
            <v>ì</v>
          </cell>
          <cell r="AD48">
            <v>6.22</v>
          </cell>
          <cell r="AE48" t="str">
            <v>-</v>
          </cell>
          <cell r="AF48">
            <v>6.53</v>
          </cell>
          <cell r="AG48">
            <v>0</v>
          </cell>
          <cell r="AH48">
            <v>5.41</v>
          </cell>
          <cell r="AI48" t="str">
            <v>-</v>
          </cell>
          <cell r="AJ48">
            <v>5.6</v>
          </cell>
          <cell r="AK48">
            <v>0</v>
          </cell>
          <cell r="AL48">
            <v>6.1</v>
          </cell>
          <cell r="AM48" t="str">
            <v>-</v>
          </cell>
          <cell r="AN48">
            <v>7.23</v>
          </cell>
          <cell r="AO48">
            <v>0</v>
          </cell>
          <cell r="AP48">
            <v>5.57</v>
          </cell>
          <cell r="AQ48" t="str">
            <v>-</v>
          </cell>
          <cell r="AR48">
            <v>6.13</v>
          </cell>
          <cell r="AS48">
            <v>0</v>
          </cell>
          <cell r="AT48">
            <v>7.15</v>
          </cell>
          <cell r="AU48" t="str">
            <v>-</v>
          </cell>
          <cell r="AV48">
            <v>6.51</v>
          </cell>
          <cell r="AW48">
            <v>0</v>
          </cell>
          <cell r="AX48">
            <v>7.2</v>
          </cell>
          <cell r="AY48">
            <v>7.1</v>
          </cell>
          <cell r="AZ48">
            <v>7.1</v>
          </cell>
          <cell r="BA48">
            <v>0</v>
          </cell>
          <cell r="BB48">
            <v>7.57</v>
          </cell>
          <cell r="BC48">
            <v>6.76</v>
          </cell>
          <cell r="BD48">
            <v>7.06</v>
          </cell>
          <cell r="BE48" t="str">
            <v>ì</v>
          </cell>
          <cell r="BF48">
            <v>8.08</v>
          </cell>
          <cell r="BG48">
            <v>7.96</v>
          </cell>
          <cell r="BH48">
            <v>7.86</v>
          </cell>
          <cell r="BI48">
            <v>0</v>
          </cell>
          <cell r="BJ48" t="str">
            <v>-</v>
          </cell>
          <cell r="BK48" t="str">
            <v>-</v>
          </cell>
          <cell r="BL48" t="str">
            <v>-</v>
          </cell>
          <cell r="BM48">
            <v>0</v>
          </cell>
          <cell r="BN48" t="str">
            <v>-</v>
          </cell>
          <cell r="BO48" t="str">
            <v>-</v>
          </cell>
          <cell r="BP48" t="str">
            <v>-</v>
          </cell>
          <cell r="BQ48">
            <v>0</v>
          </cell>
          <cell r="BR48">
            <v>7.54</v>
          </cell>
          <cell r="BS48">
            <v>7.52</v>
          </cell>
          <cell r="BT48">
            <v>7.5</v>
          </cell>
          <cell r="BU48">
            <v>0</v>
          </cell>
          <cell r="BV48">
            <v>7.8</v>
          </cell>
          <cell r="BW48">
            <v>7.4</v>
          </cell>
          <cell r="BX48">
            <v>7.5</v>
          </cell>
          <cell r="BY48" t="str">
            <v>ì</v>
          </cell>
          <cell r="BZ48">
            <v>7.45</v>
          </cell>
          <cell r="CA48">
            <v>7.01</v>
          </cell>
          <cell r="CB48">
            <v>7.13</v>
          </cell>
          <cell r="CC48" t="str">
            <v>ì</v>
          </cell>
          <cell r="CD48">
            <v>7.56</v>
          </cell>
          <cell r="CE48">
            <v>7.31</v>
          </cell>
          <cell r="CF48">
            <v>7.37</v>
          </cell>
          <cell r="CG48">
            <v>0</v>
          </cell>
          <cell r="CH48">
            <v>6.78</v>
          </cell>
          <cell r="CI48">
            <v>7.01</v>
          </cell>
          <cell r="CJ48">
            <v>6.91</v>
          </cell>
          <cell r="CK48">
            <v>0</v>
          </cell>
          <cell r="CL48" t="str">
            <v>-</v>
          </cell>
          <cell r="CM48" t="str">
            <v>-</v>
          </cell>
          <cell r="CN48" t="str">
            <v>-</v>
          </cell>
          <cell r="CO48">
            <v>0</v>
          </cell>
          <cell r="CP48" t="str">
            <v>-</v>
          </cell>
          <cell r="CQ48" t="str">
            <v>-</v>
          </cell>
          <cell r="CR48" t="str">
            <v>-</v>
          </cell>
          <cell r="CS48">
            <v>0</v>
          </cell>
          <cell r="CT48" t="str">
            <v>-</v>
          </cell>
          <cell r="CU48" t="str">
            <v>-</v>
          </cell>
          <cell r="CV48" t="str">
            <v>-</v>
          </cell>
          <cell r="CW48">
            <v>0</v>
          </cell>
          <cell r="CX48">
            <v>6.09</v>
          </cell>
          <cell r="CY48">
            <v>6.07</v>
          </cell>
          <cell r="CZ48">
            <v>5.94</v>
          </cell>
          <cell r="DA48">
            <v>0</v>
          </cell>
          <cell r="DB48">
            <v>7.42</v>
          </cell>
          <cell r="DC48">
            <v>7.26</v>
          </cell>
          <cell r="DD48">
            <v>7.27</v>
          </cell>
          <cell r="DE48">
            <v>0</v>
          </cell>
          <cell r="DF48">
            <v>7.17</v>
          </cell>
          <cell r="DG48">
            <v>6.67</v>
          </cell>
          <cell r="DH48">
            <v>6.9</v>
          </cell>
          <cell r="DI48" t="str">
            <v>ì</v>
          </cell>
          <cell r="DJ48">
            <v>7.2</v>
          </cell>
          <cell r="DK48">
            <v>7</v>
          </cell>
          <cell r="DL48">
            <v>6.98</v>
          </cell>
          <cell r="DM48">
            <v>0</v>
          </cell>
          <cell r="DN48">
            <v>7.4</v>
          </cell>
          <cell r="DO48">
            <v>7.1</v>
          </cell>
          <cell r="DP48">
            <v>7.2</v>
          </cell>
          <cell r="DQ48" t="str">
            <v>ì</v>
          </cell>
          <cell r="DR48">
            <v>7.23</v>
          </cell>
          <cell r="DS48">
            <v>6.31</v>
          </cell>
          <cell r="DT48">
            <v>6.06</v>
          </cell>
          <cell r="DU48" t="str">
            <v>ì</v>
          </cell>
          <cell r="DV48">
            <v>6.71</v>
          </cell>
          <cell r="DW48">
            <v>6.78</v>
          </cell>
          <cell r="DX48">
            <v>6.62</v>
          </cell>
          <cell r="DY48">
            <v>0</v>
          </cell>
          <cell r="DZ48">
            <v>6.73</v>
          </cell>
          <cell r="EA48">
            <v>6.17</v>
          </cell>
          <cell r="EB48">
            <v>6.12</v>
          </cell>
          <cell r="EC48" t="str">
            <v>ì</v>
          </cell>
          <cell r="ED48">
            <v>6.06</v>
          </cell>
          <cell r="EE48">
            <v>6.44</v>
          </cell>
          <cell r="EF48">
            <v>6.23</v>
          </cell>
          <cell r="EG48">
            <v>0</v>
          </cell>
          <cell r="EH48">
            <v>7.01</v>
          </cell>
          <cell r="EI48">
            <v>5.49</v>
          </cell>
          <cell r="EJ48">
            <v>6</v>
          </cell>
          <cell r="EK48" t="str">
            <v>ì</v>
          </cell>
          <cell r="EL48">
            <v>6.9</v>
          </cell>
          <cell r="EM48">
            <v>5.8</v>
          </cell>
          <cell r="EN48">
            <v>6.1</v>
          </cell>
          <cell r="EO48" t="str">
            <v>ì</v>
          </cell>
          <cell r="EP48">
            <v>7.25</v>
          </cell>
          <cell r="EQ48">
            <v>7.33</v>
          </cell>
          <cell r="ER48">
            <v>7.28</v>
          </cell>
          <cell r="ES48">
            <v>0</v>
          </cell>
          <cell r="ET48">
            <v>6.98</v>
          </cell>
          <cell r="EU48">
            <v>6.84</v>
          </cell>
          <cell r="EV48">
            <v>6.81</v>
          </cell>
          <cell r="EW48">
            <v>0</v>
          </cell>
          <cell r="EX48">
            <v>7.07</v>
          </cell>
          <cell r="EY48">
            <v>7.26</v>
          </cell>
          <cell r="EZ48">
            <v>7.1</v>
          </cell>
          <cell r="FA48">
            <v>0</v>
          </cell>
          <cell r="FB48">
            <v>7.71</v>
          </cell>
          <cell r="FC48">
            <v>7.08</v>
          </cell>
          <cell r="FD48">
            <v>7.16</v>
          </cell>
          <cell r="FE48" t="str">
            <v>ì</v>
          </cell>
          <cell r="FF48">
            <v>7.47</v>
          </cell>
          <cell r="FG48" t="str">
            <v>-</v>
          </cell>
          <cell r="FH48">
            <v>7.09</v>
          </cell>
          <cell r="FI48">
            <v>0</v>
          </cell>
          <cell r="FJ48">
            <v>7.59</v>
          </cell>
          <cell r="FK48" t="str">
            <v>-</v>
          </cell>
          <cell r="FL48">
            <v>7.5</v>
          </cell>
          <cell r="FM48">
            <v>0</v>
          </cell>
          <cell r="FN48">
            <v>7.15</v>
          </cell>
          <cell r="FO48">
            <v>7.06</v>
          </cell>
          <cell r="FP48">
            <v>7.03</v>
          </cell>
          <cell r="FQ48">
            <v>0</v>
          </cell>
          <cell r="FR48">
            <v>7.25</v>
          </cell>
          <cell r="FS48">
            <v>7.33</v>
          </cell>
          <cell r="FT48">
            <v>7.28</v>
          </cell>
          <cell r="FU48">
            <v>0</v>
          </cell>
          <cell r="FV48">
            <v>7.01</v>
          </cell>
          <cell r="FW48">
            <v>6.59</v>
          </cell>
          <cell r="FX48">
            <v>6.59</v>
          </cell>
          <cell r="FY48">
            <v>0</v>
          </cell>
        </row>
        <row r="49">
          <cell r="A49" t="str">
            <v>PARIS GARE DE LYON (Hall 2)</v>
          </cell>
          <cell r="B49">
            <v>7.65</v>
          </cell>
          <cell r="C49">
            <v>7.59</v>
          </cell>
          <cell r="D49">
            <v>7.66</v>
          </cell>
          <cell r="E49">
            <v>0</v>
          </cell>
          <cell r="F49">
            <v>8</v>
          </cell>
          <cell r="G49">
            <v>7.72</v>
          </cell>
          <cell r="H49">
            <v>7.88</v>
          </cell>
          <cell r="I49">
            <v>0</v>
          </cell>
          <cell r="J49">
            <v>7.08</v>
          </cell>
          <cell r="K49">
            <v>6.48</v>
          </cell>
          <cell r="L49">
            <v>6.64</v>
          </cell>
          <cell r="M49" t="str">
            <v>ì</v>
          </cell>
          <cell r="N49">
            <v>6.99</v>
          </cell>
          <cell r="O49">
            <v>5.68</v>
          </cell>
          <cell r="P49">
            <v>6.01</v>
          </cell>
          <cell r="Q49" t="str">
            <v>ì</v>
          </cell>
          <cell r="R49">
            <v>7.32</v>
          </cell>
          <cell r="S49">
            <v>7.01</v>
          </cell>
          <cell r="T49">
            <v>7.01</v>
          </cell>
          <cell r="U49">
            <v>0</v>
          </cell>
          <cell r="V49" t="str">
            <v>-</v>
          </cell>
          <cell r="W49" t="str">
            <v>-</v>
          </cell>
          <cell r="X49" t="str">
            <v>-</v>
          </cell>
          <cell r="Y49">
            <v>0</v>
          </cell>
          <cell r="Z49">
            <v>7.12</v>
          </cell>
          <cell r="AA49">
            <v>6.44</v>
          </cell>
          <cell r="AB49">
            <v>6.54</v>
          </cell>
          <cell r="AC49" t="str">
            <v>ì</v>
          </cell>
          <cell r="AD49" t="str">
            <v>-</v>
          </cell>
          <cell r="AE49" t="str">
            <v>-</v>
          </cell>
          <cell r="AF49" t="str">
            <v>-</v>
          </cell>
          <cell r="AG49">
            <v>0</v>
          </cell>
          <cell r="AH49" t="str">
            <v>-</v>
          </cell>
          <cell r="AI49" t="str">
            <v>-</v>
          </cell>
          <cell r="AJ49" t="str">
            <v>-</v>
          </cell>
          <cell r="AK49">
            <v>0</v>
          </cell>
          <cell r="AL49" t="str">
            <v>-</v>
          </cell>
          <cell r="AM49" t="str">
            <v>-</v>
          </cell>
          <cell r="AN49" t="str">
            <v>-</v>
          </cell>
          <cell r="AO49">
            <v>0</v>
          </cell>
          <cell r="AP49" t="str">
            <v>-</v>
          </cell>
          <cell r="AQ49" t="str">
            <v>-</v>
          </cell>
          <cell r="AR49" t="str">
            <v>-</v>
          </cell>
          <cell r="AS49">
            <v>0</v>
          </cell>
          <cell r="AT49" t="str">
            <v>-</v>
          </cell>
          <cell r="AU49" t="str">
            <v>-</v>
          </cell>
          <cell r="AV49" t="str">
            <v>-</v>
          </cell>
          <cell r="AW49">
            <v>0</v>
          </cell>
          <cell r="AX49">
            <v>7.4</v>
          </cell>
          <cell r="AY49">
            <v>6.9</v>
          </cell>
          <cell r="AZ49">
            <v>7</v>
          </cell>
          <cell r="BA49" t="str">
            <v>ì</v>
          </cell>
          <cell r="BB49">
            <v>7.92</v>
          </cell>
          <cell r="BC49">
            <v>6.57</v>
          </cell>
          <cell r="BD49">
            <v>7.02</v>
          </cell>
          <cell r="BE49" t="str">
            <v>ì</v>
          </cell>
          <cell r="BF49">
            <v>7.8</v>
          </cell>
          <cell r="BG49">
            <v>7.72</v>
          </cell>
          <cell r="BH49">
            <v>7.76</v>
          </cell>
          <cell r="BI49">
            <v>0</v>
          </cell>
          <cell r="BJ49" t="str">
            <v>-</v>
          </cell>
          <cell r="BK49" t="str">
            <v>-</v>
          </cell>
          <cell r="BL49" t="str">
            <v>-</v>
          </cell>
          <cell r="BM49">
            <v>0</v>
          </cell>
          <cell r="BN49" t="str">
            <v>-</v>
          </cell>
          <cell r="BO49" t="str">
            <v>-</v>
          </cell>
          <cell r="BP49" t="str">
            <v>-</v>
          </cell>
          <cell r="BQ49">
            <v>0</v>
          </cell>
          <cell r="BR49">
            <v>7.4</v>
          </cell>
          <cell r="BS49">
            <v>6.66</v>
          </cell>
          <cell r="BT49">
            <v>6.81</v>
          </cell>
          <cell r="BU49" t="str">
            <v>ì</v>
          </cell>
          <cell r="BV49">
            <v>7.9</v>
          </cell>
          <cell r="BW49">
            <v>7.1</v>
          </cell>
          <cell r="BX49">
            <v>7.4</v>
          </cell>
          <cell r="BY49" t="str">
            <v>ì</v>
          </cell>
          <cell r="BZ49">
            <v>7.65</v>
          </cell>
          <cell r="CA49">
            <v>7.37</v>
          </cell>
          <cell r="CB49">
            <v>7.44</v>
          </cell>
          <cell r="CC49">
            <v>0</v>
          </cell>
          <cell r="CD49">
            <v>7.93</v>
          </cell>
          <cell r="CE49">
            <v>7.31</v>
          </cell>
          <cell r="CF49">
            <v>7.3</v>
          </cell>
          <cell r="CG49" t="str">
            <v>ì</v>
          </cell>
          <cell r="CH49">
            <v>6.92</v>
          </cell>
          <cell r="CI49">
            <v>7.06</v>
          </cell>
          <cell r="CJ49">
            <v>6.83</v>
          </cell>
          <cell r="CK49">
            <v>0</v>
          </cell>
          <cell r="CL49" t="str">
            <v>-</v>
          </cell>
          <cell r="CM49" t="str">
            <v>-</v>
          </cell>
          <cell r="CN49" t="str">
            <v>-</v>
          </cell>
          <cell r="CO49">
            <v>0</v>
          </cell>
          <cell r="CP49" t="str">
            <v>-</v>
          </cell>
          <cell r="CQ49" t="str">
            <v>-</v>
          </cell>
          <cell r="CR49" t="str">
            <v>-</v>
          </cell>
          <cell r="CS49">
            <v>0</v>
          </cell>
          <cell r="CT49" t="str">
            <v>-</v>
          </cell>
          <cell r="CU49" t="str">
            <v>-</v>
          </cell>
          <cell r="CV49" t="str">
            <v>-</v>
          </cell>
          <cell r="CW49">
            <v>0</v>
          </cell>
          <cell r="CX49">
            <v>6.66</v>
          </cell>
          <cell r="CY49">
            <v>5.99</v>
          </cell>
          <cell r="CZ49">
            <v>6</v>
          </cell>
          <cell r="DA49" t="str">
            <v>ì</v>
          </cell>
          <cell r="DB49">
            <v>7.53</v>
          </cell>
          <cell r="DC49">
            <v>7.62</v>
          </cell>
          <cell r="DD49">
            <v>7.51</v>
          </cell>
          <cell r="DE49">
            <v>0</v>
          </cell>
          <cell r="DF49">
            <v>7.42</v>
          </cell>
          <cell r="DG49">
            <v>7.1</v>
          </cell>
          <cell r="DH49">
            <v>7.2</v>
          </cell>
          <cell r="DI49">
            <v>0</v>
          </cell>
          <cell r="DJ49">
            <v>7.16</v>
          </cell>
          <cell r="DK49">
            <v>6.97</v>
          </cell>
          <cell r="DL49">
            <v>6.92</v>
          </cell>
          <cell r="DM49">
            <v>0</v>
          </cell>
          <cell r="DN49">
            <v>7.6</v>
          </cell>
          <cell r="DO49">
            <v>7.5</v>
          </cell>
          <cell r="DP49">
            <v>7.5</v>
          </cell>
          <cell r="DQ49">
            <v>0</v>
          </cell>
          <cell r="DR49">
            <v>6.96</v>
          </cell>
          <cell r="DS49" t="str">
            <v>-</v>
          </cell>
          <cell r="DT49">
            <v>5.99</v>
          </cell>
          <cell r="DU49">
            <v>0</v>
          </cell>
          <cell r="DV49">
            <v>6.97</v>
          </cell>
          <cell r="DW49" t="str">
            <v>-</v>
          </cell>
          <cell r="DX49">
            <v>6.53</v>
          </cell>
          <cell r="DY49">
            <v>0</v>
          </cell>
          <cell r="DZ49">
            <v>7.01</v>
          </cell>
          <cell r="EA49">
            <v>6.65</v>
          </cell>
          <cell r="EB49">
            <v>6.5</v>
          </cell>
          <cell r="EC49">
            <v>0</v>
          </cell>
          <cell r="ED49">
            <v>6.68</v>
          </cell>
          <cell r="EE49" t="str">
            <v>-</v>
          </cell>
          <cell r="EF49">
            <v>6.29</v>
          </cell>
          <cell r="EG49">
            <v>0</v>
          </cell>
          <cell r="EH49">
            <v>7.15</v>
          </cell>
          <cell r="EI49">
            <v>4.74</v>
          </cell>
          <cell r="EJ49">
            <v>5.65</v>
          </cell>
          <cell r="EK49" t="str">
            <v>ì</v>
          </cell>
          <cell r="EL49">
            <v>7.1</v>
          </cell>
          <cell r="EM49">
            <v>5.7</v>
          </cell>
          <cell r="EN49">
            <v>6.1</v>
          </cell>
          <cell r="EO49" t="str">
            <v>ì</v>
          </cell>
          <cell r="EP49">
            <v>7.45</v>
          </cell>
          <cell r="EQ49">
            <v>6.95</v>
          </cell>
          <cell r="ER49">
            <v>7.16</v>
          </cell>
          <cell r="ES49">
            <v>0</v>
          </cell>
          <cell r="ET49">
            <v>7.12</v>
          </cell>
          <cell r="EU49">
            <v>6.9</v>
          </cell>
          <cell r="EV49">
            <v>6.86</v>
          </cell>
          <cell r="EW49">
            <v>0</v>
          </cell>
          <cell r="EX49">
            <v>7.17</v>
          </cell>
          <cell r="EY49">
            <v>7.3</v>
          </cell>
          <cell r="EZ49">
            <v>7.2</v>
          </cell>
          <cell r="FA49">
            <v>0</v>
          </cell>
          <cell r="FB49">
            <v>7.64</v>
          </cell>
          <cell r="FC49">
            <v>7.63</v>
          </cell>
          <cell r="FD49">
            <v>7.64</v>
          </cell>
          <cell r="FE49">
            <v>0</v>
          </cell>
          <cell r="FF49">
            <v>7.46</v>
          </cell>
          <cell r="FG49" t="str">
            <v>-</v>
          </cell>
          <cell r="FH49">
            <v>7.34</v>
          </cell>
          <cell r="FI49">
            <v>0</v>
          </cell>
          <cell r="FJ49">
            <v>7.63</v>
          </cell>
          <cell r="FK49" t="str">
            <v>-</v>
          </cell>
          <cell r="FL49">
            <v>7.46</v>
          </cell>
          <cell r="FM49">
            <v>0</v>
          </cell>
          <cell r="FN49">
            <v>7.14</v>
          </cell>
          <cell r="FO49">
            <v>6.91</v>
          </cell>
          <cell r="FP49">
            <v>7.15</v>
          </cell>
          <cell r="FQ49">
            <v>0</v>
          </cell>
          <cell r="FR49">
            <v>7.45</v>
          </cell>
          <cell r="FS49">
            <v>6.95</v>
          </cell>
          <cell r="FT49">
            <v>7.16</v>
          </cell>
          <cell r="FU49">
            <v>0</v>
          </cell>
          <cell r="FV49">
            <v>6.54</v>
          </cell>
          <cell r="FW49">
            <v>6.47</v>
          </cell>
          <cell r="FX49">
            <v>6.37</v>
          </cell>
          <cell r="FY49">
            <v>0</v>
          </cell>
        </row>
        <row r="50">
          <cell r="A50" t="str">
            <v>PARIS GARE DE LYON (Hall 3)</v>
          </cell>
          <cell r="B50">
            <v>7.46</v>
          </cell>
          <cell r="C50">
            <v>7.57</v>
          </cell>
          <cell r="D50">
            <v>7.51</v>
          </cell>
          <cell r="E50">
            <v>0</v>
          </cell>
          <cell r="F50">
            <v>8.07</v>
          </cell>
          <cell r="G50">
            <v>8.1999999999999993</v>
          </cell>
          <cell r="H50">
            <v>8.2100000000000009</v>
          </cell>
          <cell r="I50">
            <v>0</v>
          </cell>
          <cell r="J50">
            <v>6.7</v>
          </cell>
          <cell r="K50">
            <v>7.11</v>
          </cell>
          <cell r="L50">
            <v>7.04</v>
          </cell>
          <cell r="M50" t="str">
            <v>î</v>
          </cell>
          <cell r="N50">
            <v>6.28</v>
          </cell>
          <cell r="O50">
            <v>6.23</v>
          </cell>
          <cell r="P50">
            <v>6.3</v>
          </cell>
          <cell r="Q50">
            <v>0</v>
          </cell>
          <cell r="R50">
            <v>6.84</v>
          </cell>
          <cell r="S50">
            <v>6.74</v>
          </cell>
          <cell r="T50">
            <v>6.84</v>
          </cell>
          <cell r="U50">
            <v>0</v>
          </cell>
          <cell r="V50" t="str">
            <v>-</v>
          </cell>
          <cell r="W50" t="str">
            <v>-</v>
          </cell>
          <cell r="X50" t="str">
            <v>-</v>
          </cell>
          <cell r="Y50">
            <v>0</v>
          </cell>
          <cell r="Z50">
            <v>6.84</v>
          </cell>
          <cell r="AA50">
            <v>6.22</v>
          </cell>
          <cell r="AB50">
            <v>6.31</v>
          </cell>
          <cell r="AC50" t="str">
            <v>ì</v>
          </cell>
          <cell r="AD50" t="str">
            <v>-</v>
          </cell>
          <cell r="AE50" t="str">
            <v>-</v>
          </cell>
          <cell r="AF50">
            <v>7.11</v>
          </cell>
          <cell r="AG50">
            <v>0</v>
          </cell>
          <cell r="AH50" t="str">
            <v>-</v>
          </cell>
          <cell r="AI50" t="str">
            <v>-</v>
          </cell>
          <cell r="AJ50">
            <v>5.78</v>
          </cell>
          <cell r="AK50">
            <v>0</v>
          </cell>
          <cell r="AL50" t="str">
            <v>-</v>
          </cell>
          <cell r="AM50" t="str">
            <v>-</v>
          </cell>
          <cell r="AN50">
            <v>6.98</v>
          </cell>
          <cell r="AO50">
            <v>0</v>
          </cell>
          <cell r="AP50" t="str">
            <v>-</v>
          </cell>
          <cell r="AQ50" t="str">
            <v>-</v>
          </cell>
          <cell r="AR50">
            <v>5.84</v>
          </cell>
          <cell r="AS50">
            <v>0</v>
          </cell>
          <cell r="AT50" t="str">
            <v>-</v>
          </cell>
          <cell r="AU50" t="str">
            <v>-</v>
          </cell>
          <cell r="AV50" t="str">
            <v>-</v>
          </cell>
          <cell r="AW50">
            <v>0</v>
          </cell>
          <cell r="AX50">
            <v>7.1</v>
          </cell>
          <cell r="AY50">
            <v>7.1</v>
          </cell>
          <cell r="AZ50">
            <v>7.1</v>
          </cell>
          <cell r="BA50">
            <v>0</v>
          </cell>
          <cell r="BB50">
            <v>7.82</v>
          </cell>
          <cell r="BC50">
            <v>7.31</v>
          </cell>
          <cell r="BD50">
            <v>7.32</v>
          </cell>
          <cell r="BE50" t="str">
            <v>ì</v>
          </cell>
          <cell r="BF50">
            <v>8.1999999999999993</v>
          </cell>
          <cell r="BG50">
            <v>7.98</v>
          </cell>
          <cell r="BH50">
            <v>7.91</v>
          </cell>
          <cell r="BI50">
            <v>0</v>
          </cell>
          <cell r="BJ50" t="str">
            <v>-</v>
          </cell>
          <cell r="BK50" t="str">
            <v>-</v>
          </cell>
          <cell r="BL50" t="str">
            <v>-</v>
          </cell>
          <cell r="BM50">
            <v>0</v>
          </cell>
          <cell r="BN50" t="str">
            <v>-</v>
          </cell>
          <cell r="BO50" t="str">
            <v>-</v>
          </cell>
          <cell r="BP50" t="str">
            <v>-</v>
          </cell>
          <cell r="BQ50">
            <v>0</v>
          </cell>
          <cell r="BR50">
            <v>7.21</v>
          </cell>
          <cell r="BS50">
            <v>7.46</v>
          </cell>
          <cell r="BT50">
            <v>7.51</v>
          </cell>
          <cell r="BU50">
            <v>0</v>
          </cell>
          <cell r="BV50">
            <v>8</v>
          </cell>
          <cell r="BW50">
            <v>7.6</v>
          </cell>
          <cell r="BX50">
            <v>7.6</v>
          </cell>
          <cell r="BY50" t="str">
            <v>ì</v>
          </cell>
          <cell r="BZ50">
            <v>7.59</v>
          </cell>
          <cell r="CA50">
            <v>7.18</v>
          </cell>
          <cell r="CB50">
            <v>7.16</v>
          </cell>
          <cell r="CC50" t="str">
            <v>ì</v>
          </cell>
          <cell r="CD50">
            <v>7.54</v>
          </cell>
          <cell r="CE50">
            <v>7.21</v>
          </cell>
          <cell r="CF50">
            <v>7.26</v>
          </cell>
          <cell r="CG50">
            <v>0</v>
          </cell>
          <cell r="CH50">
            <v>7.15</v>
          </cell>
          <cell r="CI50">
            <v>6.4</v>
          </cell>
          <cell r="CJ50">
            <v>6.44</v>
          </cell>
          <cell r="CK50" t="str">
            <v>ì</v>
          </cell>
          <cell r="CL50" t="str">
            <v>-</v>
          </cell>
          <cell r="CM50" t="str">
            <v>-</v>
          </cell>
          <cell r="CN50" t="str">
            <v>-</v>
          </cell>
          <cell r="CO50">
            <v>0</v>
          </cell>
          <cell r="CP50" t="str">
            <v>-</v>
          </cell>
          <cell r="CQ50" t="str">
            <v>-</v>
          </cell>
          <cell r="CR50" t="str">
            <v>-</v>
          </cell>
          <cell r="CS50">
            <v>0</v>
          </cell>
          <cell r="CT50" t="str">
            <v>-</v>
          </cell>
          <cell r="CU50" t="str">
            <v>-</v>
          </cell>
          <cell r="CV50" t="str">
            <v>-</v>
          </cell>
          <cell r="CW50">
            <v>0</v>
          </cell>
          <cell r="CX50">
            <v>6.14</v>
          </cell>
          <cell r="CY50">
            <v>6.06</v>
          </cell>
          <cell r="CZ50">
            <v>6.03</v>
          </cell>
          <cell r="DA50">
            <v>0</v>
          </cell>
          <cell r="DB50">
            <v>7.6</v>
          </cell>
          <cell r="DC50">
            <v>7.46</v>
          </cell>
          <cell r="DD50">
            <v>7.47</v>
          </cell>
          <cell r="DE50">
            <v>0</v>
          </cell>
          <cell r="DF50">
            <v>7.14</v>
          </cell>
          <cell r="DG50">
            <v>6.76</v>
          </cell>
          <cell r="DH50">
            <v>6.8</v>
          </cell>
          <cell r="DI50" t="str">
            <v>ì</v>
          </cell>
          <cell r="DJ50">
            <v>6.95</v>
          </cell>
          <cell r="DK50">
            <v>7.28</v>
          </cell>
          <cell r="DL50">
            <v>7.23</v>
          </cell>
          <cell r="DM50">
            <v>0</v>
          </cell>
          <cell r="DN50">
            <v>7.6</v>
          </cell>
          <cell r="DO50">
            <v>7.3</v>
          </cell>
          <cell r="DP50">
            <v>7.3</v>
          </cell>
          <cell r="DQ50" t="str">
            <v>ì</v>
          </cell>
          <cell r="DR50">
            <v>5.65</v>
          </cell>
          <cell r="DS50">
            <v>5.62</v>
          </cell>
          <cell r="DT50">
            <v>5.51</v>
          </cell>
          <cell r="DU50">
            <v>0</v>
          </cell>
          <cell r="DV50">
            <v>5.9</v>
          </cell>
          <cell r="DW50">
            <v>5.79</v>
          </cell>
          <cell r="DX50">
            <v>6</v>
          </cell>
          <cell r="DY50">
            <v>0</v>
          </cell>
          <cell r="DZ50">
            <v>5.97</v>
          </cell>
          <cell r="EA50">
            <v>6.2</v>
          </cell>
          <cell r="EB50">
            <v>6.27</v>
          </cell>
          <cell r="EC50">
            <v>0</v>
          </cell>
          <cell r="ED50">
            <v>5.18</v>
          </cell>
          <cell r="EE50">
            <v>5.98</v>
          </cell>
          <cell r="EF50">
            <v>6.12</v>
          </cell>
          <cell r="EG50" t="str">
            <v>î</v>
          </cell>
          <cell r="EH50">
            <v>6.63</v>
          </cell>
          <cell r="EI50">
            <v>6.47</v>
          </cell>
          <cell r="EJ50">
            <v>6.54</v>
          </cell>
          <cell r="EK50">
            <v>0</v>
          </cell>
          <cell r="EL50">
            <v>6.3</v>
          </cell>
          <cell r="EM50">
            <v>6.3</v>
          </cell>
          <cell r="EN50">
            <v>6.4</v>
          </cell>
          <cell r="EO50">
            <v>0</v>
          </cell>
          <cell r="EP50">
            <v>7.16</v>
          </cell>
          <cell r="EQ50">
            <v>6.75</v>
          </cell>
          <cell r="ER50">
            <v>6.93</v>
          </cell>
          <cell r="ES50" t="str">
            <v>ì</v>
          </cell>
          <cell r="ET50">
            <v>6.89</v>
          </cell>
          <cell r="EU50">
            <v>5.38</v>
          </cell>
          <cell r="EV50">
            <v>5.82</v>
          </cell>
          <cell r="EW50" t="str">
            <v>ì</v>
          </cell>
          <cell r="EX50">
            <v>7.12</v>
          </cell>
          <cell r="EY50">
            <v>7.01</v>
          </cell>
          <cell r="EZ50">
            <v>7.03</v>
          </cell>
          <cell r="FA50">
            <v>0</v>
          </cell>
          <cell r="FB50">
            <v>7.39</v>
          </cell>
          <cell r="FC50">
            <v>8.3000000000000007</v>
          </cell>
          <cell r="FD50">
            <v>8.11</v>
          </cell>
          <cell r="FE50" t="str">
            <v>î</v>
          </cell>
          <cell r="FF50" t="str">
            <v>-</v>
          </cell>
          <cell r="FG50" t="str">
            <v>-</v>
          </cell>
          <cell r="FH50">
            <v>7.85</v>
          </cell>
          <cell r="FI50">
            <v>0</v>
          </cell>
          <cell r="FJ50" t="str">
            <v>-</v>
          </cell>
          <cell r="FK50" t="str">
            <v>-</v>
          </cell>
          <cell r="FL50">
            <v>7.87</v>
          </cell>
          <cell r="FM50">
            <v>0</v>
          </cell>
          <cell r="FN50">
            <v>7.08</v>
          </cell>
          <cell r="FO50">
            <v>6.32</v>
          </cell>
          <cell r="FP50">
            <v>6.58</v>
          </cell>
          <cell r="FQ50" t="str">
            <v>ì</v>
          </cell>
          <cell r="FR50">
            <v>7.16</v>
          </cell>
          <cell r="FS50">
            <v>6.75</v>
          </cell>
          <cell r="FT50">
            <v>6.93</v>
          </cell>
          <cell r="FU50" t="str">
            <v>ì</v>
          </cell>
          <cell r="FV50">
            <v>6.67</v>
          </cell>
          <cell r="FW50">
            <v>6.21</v>
          </cell>
          <cell r="FX50">
            <v>6.26</v>
          </cell>
          <cell r="FY50">
            <v>0</v>
          </cell>
        </row>
        <row r="51">
          <cell r="A51" t="str">
            <v>PARIS GARE DE LYON (Niveau -1 / zone RER)</v>
          </cell>
          <cell r="B51">
            <v>6.88</v>
          </cell>
          <cell r="C51">
            <v>6.66</v>
          </cell>
          <cell r="D51">
            <v>6.85</v>
          </cell>
          <cell r="E51">
            <v>0</v>
          </cell>
          <cell r="F51">
            <v>8.02</v>
          </cell>
          <cell r="G51">
            <v>6.66</v>
          </cell>
          <cell r="H51">
            <v>7.24</v>
          </cell>
          <cell r="I51" t="str">
            <v>ì</v>
          </cell>
          <cell r="J51">
            <v>6.91</v>
          </cell>
          <cell r="K51">
            <v>6.94</v>
          </cell>
          <cell r="L51">
            <v>6.48</v>
          </cell>
          <cell r="M51">
            <v>0</v>
          </cell>
          <cell r="N51">
            <v>6.66</v>
          </cell>
          <cell r="O51">
            <v>5.99</v>
          </cell>
          <cell r="P51">
            <v>6.16</v>
          </cell>
          <cell r="Q51" t="str">
            <v>ì</v>
          </cell>
          <cell r="R51">
            <v>6.93</v>
          </cell>
          <cell r="S51">
            <v>6.42</v>
          </cell>
          <cell r="T51">
            <v>6.32</v>
          </cell>
          <cell r="U51" t="str">
            <v>ì</v>
          </cell>
          <cell r="V51" t="str">
            <v>-</v>
          </cell>
          <cell r="W51" t="str">
            <v>-</v>
          </cell>
          <cell r="X51">
            <v>6.7</v>
          </cell>
          <cell r="Y51">
            <v>0</v>
          </cell>
          <cell r="Z51" t="str">
            <v>-</v>
          </cell>
          <cell r="AA51" t="str">
            <v>-</v>
          </cell>
          <cell r="AB51">
            <v>6.16</v>
          </cell>
          <cell r="AC51">
            <v>0</v>
          </cell>
          <cell r="AD51">
            <v>6.81</v>
          </cell>
          <cell r="AE51" t="str">
            <v>-</v>
          </cell>
          <cell r="AF51">
            <v>6.57</v>
          </cell>
          <cell r="AG51">
            <v>0</v>
          </cell>
          <cell r="AH51">
            <v>6.46</v>
          </cell>
          <cell r="AI51" t="str">
            <v>-</v>
          </cell>
          <cell r="AJ51">
            <v>5.69</v>
          </cell>
          <cell r="AK51">
            <v>0</v>
          </cell>
          <cell r="AL51">
            <v>6.63</v>
          </cell>
          <cell r="AM51" t="str">
            <v>-</v>
          </cell>
          <cell r="AN51">
            <v>6.4</v>
          </cell>
          <cell r="AO51">
            <v>0</v>
          </cell>
          <cell r="AP51">
            <v>6.95</v>
          </cell>
          <cell r="AQ51" t="str">
            <v>-</v>
          </cell>
          <cell r="AR51">
            <v>5.71</v>
          </cell>
          <cell r="AS51">
            <v>0</v>
          </cell>
          <cell r="AT51" t="str">
            <v>-</v>
          </cell>
          <cell r="AU51" t="str">
            <v>-</v>
          </cell>
          <cell r="AV51">
            <v>6.36</v>
          </cell>
          <cell r="AW51">
            <v>0</v>
          </cell>
          <cell r="AX51">
            <v>7.2</v>
          </cell>
          <cell r="AY51">
            <v>6.5</v>
          </cell>
          <cell r="AZ51">
            <v>6.6</v>
          </cell>
          <cell r="BA51" t="str">
            <v>ì</v>
          </cell>
          <cell r="BB51">
            <v>7.52</v>
          </cell>
          <cell r="BC51">
            <v>5.14</v>
          </cell>
          <cell r="BD51">
            <v>6.76</v>
          </cell>
          <cell r="BE51" t="str">
            <v>ì</v>
          </cell>
          <cell r="BF51">
            <v>7.77</v>
          </cell>
          <cell r="BG51">
            <v>7.68</v>
          </cell>
          <cell r="BH51">
            <v>7.46</v>
          </cell>
          <cell r="BI51">
            <v>0</v>
          </cell>
          <cell r="BJ51" t="str">
            <v>-</v>
          </cell>
          <cell r="BK51" t="str">
            <v>-</v>
          </cell>
          <cell r="BL51" t="str">
            <v>-</v>
          </cell>
          <cell r="BM51">
            <v>0</v>
          </cell>
          <cell r="BN51" t="str">
            <v>-</v>
          </cell>
          <cell r="BO51" t="str">
            <v>-</v>
          </cell>
          <cell r="BP51" t="str">
            <v>-</v>
          </cell>
          <cell r="BQ51">
            <v>0</v>
          </cell>
          <cell r="BR51">
            <v>7.33</v>
          </cell>
          <cell r="BS51">
            <v>7.7</v>
          </cell>
          <cell r="BT51">
            <v>7.12</v>
          </cell>
          <cell r="BU51">
            <v>0</v>
          </cell>
          <cell r="BV51">
            <v>7.6</v>
          </cell>
          <cell r="BW51">
            <v>6.4</v>
          </cell>
          <cell r="BX51">
            <v>7.1</v>
          </cell>
          <cell r="BY51" t="str">
            <v>ì</v>
          </cell>
          <cell r="BZ51">
            <v>6.29</v>
          </cell>
          <cell r="CA51">
            <v>6.79</v>
          </cell>
          <cell r="CB51">
            <v>6.13</v>
          </cell>
          <cell r="CC51">
            <v>0</v>
          </cell>
          <cell r="CD51">
            <v>6.9</v>
          </cell>
          <cell r="CE51">
            <v>6.58</v>
          </cell>
          <cell r="CF51">
            <v>6.31</v>
          </cell>
          <cell r="CG51">
            <v>0</v>
          </cell>
          <cell r="CH51">
            <v>6.41</v>
          </cell>
          <cell r="CI51">
            <v>5.98</v>
          </cell>
          <cell r="CJ51">
            <v>5.88</v>
          </cell>
          <cell r="CK51">
            <v>0</v>
          </cell>
          <cell r="CL51" t="str">
            <v>-</v>
          </cell>
          <cell r="CM51" t="str">
            <v>-</v>
          </cell>
          <cell r="CN51" t="str">
            <v>-</v>
          </cell>
          <cell r="CO51">
            <v>0</v>
          </cell>
          <cell r="CP51" t="str">
            <v>-</v>
          </cell>
          <cell r="CQ51" t="str">
            <v>-</v>
          </cell>
          <cell r="CR51" t="str">
            <v>-</v>
          </cell>
          <cell r="CS51">
            <v>0</v>
          </cell>
          <cell r="CT51" t="str">
            <v>-</v>
          </cell>
          <cell r="CU51" t="str">
            <v>-</v>
          </cell>
          <cell r="CV51" t="str">
            <v>-</v>
          </cell>
          <cell r="CW51">
            <v>0</v>
          </cell>
          <cell r="CX51">
            <v>6.46</v>
          </cell>
          <cell r="CY51">
            <v>5.68</v>
          </cell>
          <cell r="CZ51">
            <v>5.26</v>
          </cell>
          <cell r="DA51" t="str">
            <v>ì</v>
          </cell>
          <cell r="DB51">
            <v>7</v>
          </cell>
          <cell r="DC51">
            <v>7.05</v>
          </cell>
          <cell r="DD51">
            <v>7.04</v>
          </cell>
          <cell r="DE51">
            <v>0</v>
          </cell>
          <cell r="DF51">
            <v>6.63</v>
          </cell>
          <cell r="DG51">
            <v>7.05</v>
          </cell>
          <cell r="DH51">
            <v>6.48</v>
          </cell>
          <cell r="DI51">
            <v>0</v>
          </cell>
          <cell r="DJ51">
            <v>6.57</v>
          </cell>
          <cell r="DK51">
            <v>6.88</v>
          </cell>
          <cell r="DL51">
            <v>6.76</v>
          </cell>
          <cell r="DM51">
            <v>0</v>
          </cell>
          <cell r="DN51">
            <v>6.6</v>
          </cell>
          <cell r="DO51">
            <v>6.9</v>
          </cell>
          <cell r="DP51">
            <v>6.6</v>
          </cell>
          <cell r="DQ51">
            <v>0</v>
          </cell>
          <cell r="DR51">
            <v>6.07</v>
          </cell>
          <cell r="DS51" t="str">
            <v>-</v>
          </cell>
          <cell r="DT51">
            <v>5.3</v>
          </cell>
          <cell r="DU51">
            <v>0</v>
          </cell>
          <cell r="DV51">
            <v>6.54</v>
          </cell>
          <cell r="DW51" t="str">
            <v>-</v>
          </cell>
          <cell r="DX51">
            <v>5.88</v>
          </cell>
          <cell r="DY51">
            <v>0</v>
          </cell>
          <cell r="DZ51">
            <v>6.55</v>
          </cell>
          <cell r="EA51">
            <v>6.32</v>
          </cell>
          <cell r="EB51">
            <v>5.81</v>
          </cell>
          <cell r="EC51">
            <v>0</v>
          </cell>
          <cell r="ED51">
            <v>5.75</v>
          </cell>
          <cell r="EE51" t="str">
            <v>-</v>
          </cell>
          <cell r="EF51">
            <v>6.01</v>
          </cell>
          <cell r="EG51">
            <v>0</v>
          </cell>
          <cell r="EH51">
            <v>6.52</v>
          </cell>
          <cell r="EI51">
            <v>5.6</v>
          </cell>
          <cell r="EJ51">
            <v>6.14</v>
          </cell>
          <cell r="EK51" t="str">
            <v>ì</v>
          </cell>
          <cell r="EL51">
            <v>6.5</v>
          </cell>
          <cell r="EM51">
            <v>6</v>
          </cell>
          <cell r="EN51">
            <v>6</v>
          </cell>
          <cell r="EO51">
            <v>0</v>
          </cell>
          <cell r="EP51">
            <v>7.32</v>
          </cell>
          <cell r="EQ51">
            <v>6.82</v>
          </cell>
          <cell r="ER51">
            <v>6.59</v>
          </cell>
          <cell r="ES51">
            <v>0</v>
          </cell>
          <cell r="ET51">
            <v>6.93</v>
          </cell>
          <cell r="EU51">
            <v>6.26</v>
          </cell>
          <cell r="EV51">
            <v>6.02</v>
          </cell>
          <cell r="EW51">
            <v>0</v>
          </cell>
          <cell r="EX51" t="str">
            <v>-</v>
          </cell>
          <cell r="EY51" t="str">
            <v>-</v>
          </cell>
          <cell r="EZ51">
            <v>6.89</v>
          </cell>
          <cell r="FA51">
            <v>0</v>
          </cell>
          <cell r="FB51" t="str">
            <v>-</v>
          </cell>
          <cell r="FC51" t="str">
            <v>-</v>
          </cell>
          <cell r="FD51">
            <v>7.79</v>
          </cell>
          <cell r="FE51">
            <v>0</v>
          </cell>
          <cell r="FF51" t="str">
            <v>-</v>
          </cell>
          <cell r="FG51" t="str">
            <v>-</v>
          </cell>
          <cell r="FH51">
            <v>6.95</v>
          </cell>
          <cell r="FI51">
            <v>0</v>
          </cell>
          <cell r="FJ51" t="str">
            <v>-</v>
          </cell>
          <cell r="FK51" t="str">
            <v>-</v>
          </cell>
          <cell r="FL51">
            <v>7.29</v>
          </cell>
          <cell r="FM51">
            <v>0</v>
          </cell>
          <cell r="FN51">
            <v>7.41</v>
          </cell>
          <cell r="FO51">
            <v>5.29</v>
          </cell>
          <cell r="FP51">
            <v>6.24</v>
          </cell>
          <cell r="FQ51" t="str">
            <v>ì</v>
          </cell>
          <cell r="FR51">
            <v>7.32</v>
          </cell>
          <cell r="FS51">
            <v>6.82</v>
          </cell>
          <cell r="FT51">
            <v>6.59</v>
          </cell>
          <cell r="FU51">
            <v>0</v>
          </cell>
          <cell r="FV51">
            <v>7.02</v>
          </cell>
          <cell r="FW51">
            <v>6.62</v>
          </cell>
          <cell r="FX51">
            <v>5.97</v>
          </cell>
          <cell r="FY51">
            <v>0</v>
          </cell>
        </row>
        <row r="52">
          <cell r="A52" t="str">
            <v>PARIS GARE DE LYON   (Voyageurs transiliens)</v>
          </cell>
          <cell r="B52">
            <v>7.08</v>
          </cell>
          <cell r="C52">
            <v>7.4</v>
          </cell>
          <cell r="D52">
            <v>7.1</v>
          </cell>
          <cell r="E52">
            <v>0</v>
          </cell>
          <cell r="F52">
            <v>7.77</v>
          </cell>
          <cell r="G52">
            <v>8.0299999999999994</v>
          </cell>
          <cell r="H52">
            <v>7.76</v>
          </cell>
          <cell r="I52">
            <v>0</v>
          </cell>
          <cell r="J52">
            <v>6.63</v>
          </cell>
          <cell r="K52">
            <v>6.98</v>
          </cell>
          <cell r="L52">
            <v>6.74</v>
          </cell>
          <cell r="M52" t="str">
            <v>î</v>
          </cell>
          <cell r="N52">
            <v>6.48</v>
          </cell>
          <cell r="O52">
            <v>6.22</v>
          </cell>
          <cell r="P52">
            <v>6.24</v>
          </cell>
          <cell r="Q52">
            <v>0</v>
          </cell>
          <cell r="R52">
            <v>6.73</v>
          </cell>
          <cell r="S52">
            <v>6.8</v>
          </cell>
          <cell r="T52">
            <v>6.62</v>
          </cell>
          <cell r="U52">
            <v>0</v>
          </cell>
          <cell r="V52" t="str">
            <v>-</v>
          </cell>
          <cell r="W52" t="str">
            <v>-</v>
          </cell>
          <cell r="X52">
            <v>7.11</v>
          </cell>
          <cell r="Y52">
            <v>0</v>
          </cell>
          <cell r="Z52">
            <v>6.37</v>
          </cell>
          <cell r="AA52">
            <v>6.27</v>
          </cell>
          <cell r="AB52">
            <v>6.26</v>
          </cell>
          <cell r="AC52">
            <v>0</v>
          </cell>
          <cell r="AD52">
            <v>6.52</v>
          </cell>
          <cell r="AE52" t="str">
            <v>-</v>
          </cell>
          <cell r="AF52">
            <v>6.7</v>
          </cell>
          <cell r="AG52">
            <v>0</v>
          </cell>
          <cell r="AH52">
            <v>5.97</v>
          </cell>
          <cell r="AI52" t="str">
            <v>-</v>
          </cell>
          <cell r="AJ52">
            <v>5.63</v>
          </cell>
          <cell r="AK52">
            <v>0</v>
          </cell>
          <cell r="AL52">
            <v>6.45</v>
          </cell>
          <cell r="AM52" t="str">
            <v>-</v>
          </cell>
          <cell r="AN52">
            <v>6.72</v>
          </cell>
          <cell r="AO52">
            <v>0</v>
          </cell>
          <cell r="AP52">
            <v>6.45</v>
          </cell>
          <cell r="AQ52" t="str">
            <v>-</v>
          </cell>
          <cell r="AR52">
            <v>5.7</v>
          </cell>
          <cell r="AS52">
            <v>0</v>
          </cell>
          <cell r="AT52" t="str">
            <v>-</v>
          </cell>
          <cell r="AU52" t="str">
            <v>-</v>
          </cell>
          <cell r="AV52">
            <v>6.63</v>
          </cell>
          <cell r="AW52">
            <v>0</v>
          </cell>
          <cell r="AX52">
            <v>6.9</v>
          </cell>
          <cell r="AY52">
            <v>7</v>
          </cell>
          <cell r="AZ52">
            <v>6.9</v>
          </cell>
          <cell r="BA52">
            <v>0</v>
          </cell>
          <cell r="BB52">
            <v>7.46</v>
          </cell>
          <cell r="BC52">
            <v>6.8</v>
          </cell>
          <cell r="BD52">
            <v>6.92</v>
          </cell>
          <cell r="BE52" t="str">
            <v>ì</v>
          </cell>
          <cell r="BF52">
            <v>7.75</v>
          </cell>
          <cell r="BG52">
            <v>7.92</v>
          </cell>
          <cell r="BH52">
            <v>7.67</v>
          </cell>
          <cell r="BI52">
            <v>0</v>
          </cell>
          <cell r="BJ52" t="str">
            <v>-</v>
          </cell>
          <cell r="BK52" t="str">
            <v>-</v>
          </cell>
          <cell r="BL52" t="str">
            <v>-</v>
          </cell>
          <cell r="BM52">
            <v>0</v>
          </cell>
          <cell r="BN52" t="str">
            <v>-</v>
          </cell>
          <cell r="BO52" t="str">
            <v>-</v>
          </cell>
          <cell r="BP52" t="str">
            <v>-</v>
          </cell>
          <cell r="BQ52">
            <v>0</v>
          </cell>
          <cell r="BR52">
            <v>7.06</v>
          </cell>
          <cell r="BS52">
            <v>7.57</v>
          </cell>
          <cell r="BT52">
            <v>7.3</v>
          </cell>
          <cell r="BU52" t="str">
            <v>î</v>
          </cell>
          <cell r="BV52">
            <v>7.6</v>
          </cell>
          <cell r="BW52">
            <v>7.4</v>
          </cell>
          <cell r="BX52">
            <v>7.3</v>
          </cell>
          <cell r="BY52">
            <v>0</v>
          </cell>
          <cell r="BZ52">
            <v>6.27</v>
          </cell>
          <cell r="CA52">
            <v>7.1</v>
          </cell>
          <cell r="CB52">
            <v>6.68</v>
          </cell>
          <cell r="CC52" t="str">
            <v>î</v>
          </cell>
          <cell r="CD52">
            <v>6.98</v>
          </cell>
          <cell r="CE52">
            <v>7.16</v>
          </cell>
          <cell r="CF52">
            <v>6.82</v>
          </cell>
          <cell r="CG52">
            <v>0</v>
          </cell>
          <cell r="CH52">
            <v>6.13</v>
          </cell>
          <cell r="CI52">
            <v>6.53</v>
          </cell>
          <cell r="CJ52">
            <v>6.29</v>
          </cell>
          <cell r="CK52">
            <v>0</v>
          </cell>
          <cell r="CL52" t="str">
            <v>-</v>
          </cell>
          <cell r="CM52" t="str">
            <v>-</v>
          </cell>
          <cell r="CN52" t="str">
            <v>-</v>
          </cell>
          <cell r="CO52">
            <v>0</v>
          </cell>
          <cell r="CP52" t="str">
            <v>-</v>
          </cell>
          <cell r="CQ52" t="str">
            <v>-</v>
          </cell>
          <cell r="CR52" t="str">
            <v>-</v>
          </cell>
          <cell r="CS52">
            <v>0</v>
          </cell>
          <cell r="CT52" t="str">
            <v>-</v>
          </cell>
          <cell r="CU52" t="str">
            <v>-</v>
          </cell>
          <cell r="CV52" t="str">
            <v>-</v>
          </cell>
          <cell r="CW52">
            <v>0</v>
          </cell>
          <cell r="CX52">
            <v>6.09</v>
          </cell>
          <cell r="CY52">
            <v>6.04</v>
          </cell>
          <cell r="CZ52">
            <v>5.62</v>
          </cell>
          <cell r="DA52">
            <v>0</v>
          </cell>
          <cell r="DB52">
            <v>7.02</v>
          </cell>
          <cell r="DC52">
            <v>7.41</v>
          </cell>
          <cell r="DD52">
            <v>7.27</v>
          </cell>
          <cell r="DE52" t="str">
            <v>î</v>
          </cell>
          <cell r="DF52">
            <v>6.65</v>
          </cell>
          <cell r="DG52">
            <v>6.73</v>
          </cell>
          <cell r="DH52">
            <v>6.67</v>
          </cell>
          <cell r="DI52">
            <v>0</v>
          </cell>
          <cell r="DJ52">
            <v>6.44</v>
          </cell>
          <cell r="DK52">
            <v>7.19</v>
          </cell>
          <cell r="DL52">
            <v>7.01</v>
          </cell>
          <cell r="DM52" t="str">
            <v>î</v>
          </cell>
          <cell r="DN52">
            <v>6.7</v>
          </cell>
          <cell r="DO52">
            <v>7.2</v>
          </cell>
          <cell r="DP52">
            <v>7</v>
          </cell>
          <cell r="DQ52" t="str">
            <v>î</v>
          </cell>
          <cell r="DR52">
            <v>6.52</v>
          </cell>
          <cell r="DS52">
            <v>5.91</v>
          </cell>
          <cell r="DT52">
            <v>5.72</v>
          </cell>
          <cell r="DU52">
            <v>0</v>
          </cell>
          <cell r="DV52">
            <v>6.78</v>
          </cell>
          <cell r="DW52">
            <v>6.06</v>
          </cell>
          <cell r="DX52">
            <v>6.1</v>
          </cell>
          <cell r="DY52" t="str">
            <v>ì</v>
          </cell>
          <cell r="DZ52">
            <v>6.77</v>
          </cell>
          <cell r="EA52">
            <v>6.22</v>
          </cell>
          <cell r="EB52">
            <v>6.04</v>
          </cell>
          <cell r="EC52" t="str">
            <v>ì</v>
          </cell>
          <cell r="ED52">
            <v>6</v>
          </cell>
          <cell r="EE52">
            <v>6.14</v>
          </cell>
          <cell r="EF52">
            <v>6.15</v>
          </cell>
          <cell r="EG52">
            <v>0</v>
          </cell>
          <cell r="EH52">
            <v>6.5</v>
          </cell>
          <cell r="EI52">
            <v>6.11</v>
          </cell>
          <cell r="EJ52">
            <v>6.21</v>
          </cell>
          <cell r="EK52" t="str">
            <v>ì</v>
          </cell>
          <cell r="EL52">
            <v>6.6</v>
          </cell>
          <cell r="EM52">
            <v>6.2</v>
          </cell>
          <cell r="EN52">
            <v>6.1</v>
          </cell>
          <cell r="EO52" t="str">
            <v>ì</v>
          </cell>
          <cell r="EP52">
            <v>7.19</v>
          </cell>
          <cell r="EQ52">
            <v>6.84</v>
          </cell>
          <cell r="ER52">
            <v>6.78</v>
          </cell>
          <cell r="ES52">
            <v>0</v>
          </cell>
          <cell r="ET52">
            <v>6.85</v>
          </cell>
          <cell r="EU52">
            <v>5.8</v>
          </cell>
          <cell r="EV52">
            <v>6.01</v>
          </cell>
          <cell r="EW52" t="str">
            <v>ì</v>
          </cell>
          <cell r="EX52" t="str">
            <v>-</v>
          </cell>
          <cell r="EY52">
            <v>7.1</v>
          </cell>
          <cell r="EZ52">
            <v>7.07</v>
          </cell>
          <cell r="FA52">
            <v>0</v>
          </cell>
          <cell r="FB52" t="str">
            <v>-</v>
          </cell>
          <cell r="FC52">
            <v>7.89</v>
          </cell>
          <cell r="FD52">
            <v>7.87</v>
          </cell>
          <cell r="FE52">
            <v>0</v>
          </cell>
          <cell r="FF52" t="str">
            <v>-</v>
          </cell>
          <cell r="FG52" t="str">
            <v>-</v>
          </cell>
          <cell r="FH52">
            <v>7.35</v>
          </cell>
          <cell r="FI52">
            <v>0</v>
          </cell>
          <cell r="FJ52" t="str">
            <v>-</v>
          </cell>
          <cell r="FK52" t="str">
            <v>-</v>
          </cell>
          <cell r="FL52">
            <v>7.64</v>
          </cell>
          <cell r="FM52">
            <v>0</v>
          </cell>
          <cell r="FN52">
            <v>7.29</v>
          </cell>
          <cell r="FO52">
            <v>6.38</v>
          </cell>
          <cell r="FP52">
            <v>6.46</v>
          </cell>
          <cell r="FQ52" t="str">
            <v>ì</v>
          </cell>
          <cell r="FR52">
            <v>7.19</v>
          </cell>
          <cell r="FS52">
            <v>6.84</v>
          </cell>
          <cell r="FT52">
            <v>6.78</v>
          </cell>
          <cell r="FU52">
            <v>0</v>
          </cell>
          <cell r="FV52">
            <v>6.71</v>
          </cell>
          <cell r="FW52">
            <v>6.37</v>
          </cell>
          <cell r="FX52">
            <v>6.24</v>
          </cell>
          <cell r="FY52">
            <v>0</v>
          </cell>
        </row>
        <row r="53">
          <cell r="A53" t="str">
            <v>PARIS GARE DE LYON   (Voyageurs hors transiliens)</v>
          </cell>
          <cell r="B53">
            <v>7.56</v>
          </cell>
          <cell r="C53">
            <v>7.44</v>
          </cell>
          <cell r="D53">
            <v>7.43</v>
          </cell>
          <cell r="E53">
            <v>0</v>
          </cell>
          <cell r="F53">
            <v>8.08</v>
          </cell>
          <cell r="G53">
            <v>7.72</v>
          </cell>
          <cell r="H53">
            <v>7.87</v>
          </cell>
          <cell r="I53">
            <v>0</v>
          </cell>
          <cell r="J53">
            <v>6.92</v>
          </cell>
          <cell r="K53">
            <v>6.82</v>
          </cell>
          <cell r="L53">
            <v>6.73</v>
          </cell>
          <cell r="M53">
            <v>0</v>
          </cell>
          <cell r="N53">
            <v>6.66</v>
          </cell>
          <cell r="O53">
            <v>6.06</v>
          </cell>
          <cell r="P53">
            <v>6.16</v>
          </cell>
          <cell r="Q53" t="str">
            <v>ì</v>
          </cell>
          <cell r="R53">
            <v>7.1</v>
          </cell>
          <cell r="S53">
            <v>6.84</v>
          </cell>
          <cell r="T53">
            <v>6.89</v>
          </cell>
          <cell r="U53">
            <v>0</v>
          </cell>
          <cell r="V53">
            <v>7.74</v>
          </cell>
          <cell r="W53" t="str">
            <v>-</v>
          </cell>
          <cell r="X53">
            <v>7.27</v>
          </cell>
          <cell r="Y53">
            <v>0</v>
          </cell>
          <cell r="Z53">
            <v>7.08</v>
          </cell>
          <cell r="AA53">
            <v>6.44</v>
          </cell>
          <cell r="AB53">
            <v>6.53</v>
          </cell>
          <cell r="AC53" t="str">
            <v>ì</v>
          </cell>
          <cell r="AD53">
            <v>6.81</v>
          </cell>
          <cell r="AE53" t="str">
            <v>-</v>
          </cell>
          <cell r="AF53">
            <v>6.34</v>
          </cell>
          <cell r="AG53">
            <v>0</v>
          </cell>
          <cell r="AH53">
            <v>6.03</v>
          </cell>
          <cell r="AI53" t="str">
            <v>-</v>
          </cell>
          <cell r="AJ53">
            <v>5.57</v>
          </cell>
          <cell r="AK53">
            <v>0</v>
          </cell>
          <cell r="AL53">
            <v>6.37</v>
          </cell>
          <cell r="AM53" t="str">
            <v>-</v>
          </cell>
          <cell r="AN53">
            <v>6.29</v>
          </cell>
          <cell r="AO53">
            <v>0</v>
          </cell>
          <cell r="AP53">
            <v>6.13</v>
          </cell>
          <cell r="AQ53" t="str">
            <v>-</v>
          </cell>
          <cell r="AR53">
            <v>5.76</v>
          </cell>
          <cell r="AS53">
            <v>0</v>
          </cell>
          <cell r="AT53">
            <v>7.17</v>
          </cell>
          <cell r="AU53" t="str">
            <v>-</v>
          </cell>
          <cell r="AV53">
            <v>6.86</v>
          </cell>
          <cell r="AW53">
            <v>0</v>
          </cell>
          <cell r="AX53">
            <v>7.3</v>
          </cell>
          <cell r="AY53">
            <v>7</v>
          </cell>
          <cell r="AZ53">
            <v>7</v>
          </cell>
          <cell r="BA53" t="str">
            <v>ì</v>
          </cell>
          <cell r="BB53">
            <v>7.78</v>
          </cell>
          <cell r="BC53">
            <v>6.94</v>
          </cell>
          <cell r="BD53">
            <v>7.28</v>
          </cell>
          <cell r="BE53" t="str">
            <v>ì</v>
          </cell>
          <cell r="BF53">
            <v>8.06</v>
          </cell>
          <cell r="BG53">
            <v>7.8</v>
          </cell>
          <cell r="BH53">
            <v>7.8</v>
          </cell>
          <cell r="BI53">
            <v>0</v>
          </cell>
          <cell r="BJ53" t="str">
            <v>-</v>
          </cell>
          <cell r="BK53" t="str">
            <v>-</v>
          </cell>
          <cell r="BL53" t="str">
            <v>-</v>
          </cell>
          <cell r="BM53">
            <v>0</v>
          </cell>
          <cell r="BN53" t="str">
            <v>-</v>
          </cell>
          <cell r="BO53" t="str">
            <v>-</v>
          </cell>
          <cell r="BP53" t="str">
            <v>-</v>
          </cell>
          <cell r="BQ53">
            <v>0</v>
          </cell>
          <cell r="BR53">
            <v>7.44</v>
          </cell>
          <cell r="BS53">
            <v>6.82</v>
          </cell>
          <cell r="BT53">
            <v>7.01</v>
          </cell>
          <cell r="BU53" t="str">
            <v>ì</v>
          </cell>
          <cell r="BV53">
            <v>7.9</v>
          </cell>
          <cell r="BW53">
            <v>7.4</v>
          </cell>
          <cell r="BX53">
            <v>7.5</v>
          </cell>
          <cell r="BY53" t="str">
            <v>ì</v>
          </cell>
          <cell r="BZ53">
            <v>7.68</v>
          </cell>
          <cell r="CA53">
            <v>7.24</v>
          </cell>
          <cell r="CB53">
            <v>7.2</v>
          </cell>
          <cell r="CC53" t="str">
            <v>ì</v>
          </cell>
          <cell r="CD53">
            <v>7.72</v>
          </cell>
          <cell r="CE53">
            <v>7.25</v>
          </cell>
          <cell r="CF53">
            <v>7.26</v>
          </cell>
          <cell r="CG53" t="str">
            <v>ì</v>
          </cell>
          <cell r="CH53">
            <v>7.09</v>
          </cell>
          <cell r="CI53">
            <v>6.8</v>
          </cell>
          <cell r="CJ53">
            <v>6.6</v>
          </cell>
          <cell r="CK53">
            <v>0</v>
          </cell>
          <cell r="CL53">
            <v>7.61</v>
          </cell>
          <cell r="CM53" t="str">
            <v>-</v>
          </cell>
          <cell r="CN53" t="str">
            <v>-</v>
          </cell>
          <cell r="CO53">
            <v>0</v>
          </cell>
          <cell r="CP53">
            <v>7.27</v>
          </cell>
          <cell r="CQ53" t="str">
            <v>-</v>
          </cell>
          <cell r="CR53" t="str">
            <v>-</v>
          </cell>
          <cell r="CS53">
            <v>0</v>
          </cell>
          <cell r="CT53">
            <v>7.31</v>
          </cell>
          <cell r="CU53" t="str">
            <v>-</v>
          </cell>
          <cell r="CV53" t="str">
            <v>-</v>
          </cell>
          <cell r="CW53">
            <v>0</v>
          </cell>
          <cell r="CX53">
            <v>6.39</v>
          </cell>
          <cell r="CY53">
            <v>5.84</v>
          </cell>
          <cell r="CZ53">
            <v>5.92</v>
          </cell>
          <cell r="DA53" t="str">
            <v>ì</v>
          </cell>
          <cell r="DB53">
            <v>7.56</v>
          </cell>
          <cell r="DC53">
            <v>7.46</v>
          </cell>
          <cell r="DD53">
            <v>7.4</v>
          </cell>
          <cell r="DE53">
            <v>0</v>
          </cell>
          <cell r="DF53">
            <v>7.27</v>
          </cell>
          <cell r="DG53">
            <v>7.14</v>
          </cell>
          <cell r="DH53">
            <v>7.1</v>
          </cell>
          <cell r="DI53">
            <v>0</v>
          </cell>
          <cell r="DJ53">
            <v>7.18</v>
          </cell>
          <cell r="DK53">
            <v>7</v>
          </cell>
          <cell r="DL53">
            <v>6.88</v>
          </cell>
          <cell r="DM53">
            <v>0</v>
          </cell>
          <cell r="DN53">
            <v>7.6</v>
          </cell>
          <cell r="DO53">
            <v>7.3</v>
          </cell>
          <cell r="DP53">
            <v>7.3</v>
          </cell>
          <cell r="DQ53" t="str">
            <v>ì</v>
          </cell>
          <cell r="DR53">
            <v>6.5</v>
          </cell>
          <cell r="DS53">
            <v>6.04</v>
          </cell>
          <cell r="DT53">
            <v>5.69</v>
          </cell>
          <cell r="DU53">
            <v>0</v>
          </cell>
          <cell r="DV53">
            <v>6.41</v>
          </cell>
          <cell r="DW53">
            <v>6.56</v>
          </cell>
          <cell r="DX53">
            <v>6.31</v>
          </cell>
          <cell r="DY53">
            <v>0</v>
          </cell>
          <cell r="DZ53">
            <v>6.48</v>
          </cell>
          <cell r="EA53">
            <v>6.44</v>
          </cell>
          <cell r="EB53">
            <v>6.31</v>
          </cell>
          <cell r="EC53">
            <v>0</v>
          </cell>
          <cell r="ED53">
            <v>5.84</v>
          </cell>
          <cell r="EE53">
            <v>6.19</v>
          </cell>
          <cell r="EF53">
            <v>6.11</v>
          </cell>
          <cell r="EG53">
            <v>0</v>
          </cell>
          <cell r="EH53">
            <v>6.96</v>
          </cell>
          <cell r="EI53">
            <v>5.39</v>
          </cell>
          <cell r="EJ53">
            <v>6.15</v>
          </cell>
          <cell r="EK53" t="str">
            <v>ì</v>
          </cell>
          <cell r="EL53">
            <v>6.7</v>
          </cell>
          <cell r="EM53">
            <v>5.9</v>
          </cell>
          <cell r="EN53">
            <v>6.2</v>
          </cell>
          <cell r="EO53" t="str">
            <v>ì</v>
          </cell>
          <cell r="EP53">
            <v>7.32</v>
          </cell>
          <cell r="EQ53">
            <v>6.96</v>
          </cell>
          <cell r="ER53">
            <v>7.12</v>
          </cell>
          <cell r="ES53">
            <v>0</v>
          </cell>
          <cell r="ET53">
            <v>7.03</v>
          </cell>
          <cell r="EU53">
            <v>6.71</v>
          </cell>
          <cell r="EV53">
            <v>6.76</v>
          </cell>
          <cell r="EW53">
            <v>0</v>
          </cell>
          <cell r="EX53">
            <v>7.09</v>
          </cell>
          <cell r="EY53">
            <v>7.27</v>
          </cell>
          <cell r="EZ53">
            <v>7.09</v>
          </cell>
          <cell r="FA53">
            <v>0</v>
          </cell>
          <cell r="FB53">
            <v>7.54</v>
          </cell>
          <cell r="FC53">
            <v>7.45</v>
          </cell>
          <cell r="FD53">
            <v>7.43</v>
          </cell>
          <cell r="FE53">
            <v>0</v>
          </cell>
          <cell r="FF53">
            <v>7.47</v>
          </cell>
          <cell r="FG53" t="str">
            <v>-</v>
          </cell>
          <cell r="FH53">
            <v>7.36</v>
          </cell>
          <cell r="FI53">
            <v>0</v>
          </cell>
          <cell r="FJ53">
            <v>7.63</v>
          </cell>
          <cell r="FK53" t="str">
            <v>-</v>
          </cell>
          <cell r="FL53">
            <v>7.38</v>
          </cell>
          <cell r="FM53">
            <v>0</v>
          </cell>
          <cell r="FN53">
            <v>7.15</v>
          </cell>
          <cell r="FO53">
            <v>6.82</v>
          </cell>
          <cell r="FP53">
            <v>6.97</v>
          </cell>
          <cell r="FQ53">
            <v>0</v>
          </cell>
          <cell r="FR53">
            <v>7.32</v>
          </cell>
          <cell r="FS53">
            <v>6.96</v>
          </cell>
          <cell r="FT53">
            <v>7.12</v>
          </cell>
          <cell r="FU53">
            <v>0</v>
          </cell>
          <cell r="FV53">
            <v>6.91</v>
          </cell>
          <cell r="FW53">
            <v>6.48</v>
          </cell>
          <cell r="FX53">
            <v>6.32</v>
          </cell>
          <cell r="FY53">
            <v>0</v>
          </cell>
        </row>
        <row r="54">
          <cell r="A54" t="str">
            <v>PARIS GARE DE LYON   (Attendants)</v>
          </cell>
          <cell r="B54">
            <v>7.57</v>
          </cell>
          <cell r="C54">
            <v>7.4</v>
          </cell>
          <cell r="D54">
            <v>7.39</v>
          </cell>
          <cell r="E54">
            <v>0</v>
          </cell>
          <cell r="F54">
            <v>7.6</v>
          </cell>
          <cell r="G54">
            <v>7.6</v>
          </cell>
          <cell r="H54">
            <v>7.5</v>
          </cell>
          <cell r="I54">
            <v>0</v>
          </cell>
          <cell r="J54">
            <v>7.25</v>
          </cell>
          <cell r="K54">
            <v>6.94</v>
          </cell>
          <cell r="L54">
            <v>7.01</v>
          </cell>
          <cell r="M54">
            <v>0</v>
          </cell>
          <cell r="N54">
            <v>6.8</v>
          </cell>
          <cell r="O54">
            <v>6.13</v>
          </cell>
          <cell r="P54">
            <v>6.24</v>
          </cell>
          <cell r="Q54">
            <v>0</v>
          </cell>
          <cell r="R54">
            <v>7.22</v>
          </cell>
          <cell r="S54">
            <v>6.79</v>
          </cell>
          <cell r="T54">
            <v>6.84</v>
          </cell>
          <cell r="U54">
            <v>0</v>
          </cell>
          <cell r="V54" t="str">
            <v>-</v>
          </cell>
          <cell r="W54" t="str">
            <v>-</v>
          </cell>
          <cell r="X54" t="str">
            <v>-</v>
          </cell>
          <cell r="Y54">
            <v>0</v>
          </cell>
          <cell r="Z54">
            <v>7.09</v>
          </cell>
          <cell r="AA54">
            <v>6.52</v>
          </cell>
          <cell r="AB54">
            <v>6.61</v>
          </cell>
          <cell r="AC54" t="str">
            <v>ì</v>
          </cell>
          <cell r="AD54" t="str">
            <v>-</v>
          </cell>
          <cell r="AE54" t="str">
            <v>-</v>
          </cell>
          <cell r="AF54" t="str">
            <v>-</v>
          </cell>
          <cell r="AG54">
            <v>0</v>
          </cell>
          <cell r="AH54" t="str">
            <v>-</v>
          </cell>
          <cell r="AI54" t="str">
            <v>-</v>
          </cell>
          <cell r="AJ54" t="str">
            <v>-</v>
          </cell>
          <cell r="AK54">
            <v>0</v>
          </cell>
          <cell r="AL54" t="str">
            <v>-</v>
          </cell>
          <cell r="AM54" t="str">
            <v>-</v>
          </cell>
          <cell r="AN54" t="str">
            <v>-</v>
          </cell>
          <cell r="AO54">
            <v>0</v>
          </cell>
          <cell r="AP54" t="str">
            <v>-</v>
          </cell>
          <cell r="AQ54" t="str">
            <v>-</v>
          </cell>
          <cell r="AR54" t="str">
            <v>-</v>
          </cell>
          <cell r="AS54">
            <v>0</v>
          </cell>
          <cell r="AT54" t="str">
            <v>-</v>
          </cell>
          <cell r="AU54" t="str">
            <v>-</v>
          </cell>
          <cell r="AV54" t="str">
            <v>-</v>
          </cell>
          <cell r="AW54">
            <v>0</v>
          </cell>
          <cell r="AX54">
            <v>7.3</v>
          </cell>
          <cell r="AY54">
            <v>7</v>
          </cell>
          <cell r="AZ54">
            <v>7</v>
          </cell>
          <cell r="BA54">
            <v>0</v>
          </cell>
          <cell r="BB54">
            <v>7.72</v>
          </cell>
          <cell r="BC54">
            <v>6.72</v>
          </cell>
          <cell r="BD54">
            <v>7.1</v>
          </cell>
          <cell r="BE54" t="str">
            <v>ì</v>
          </cell>
          <cell r="BF54">
            <v>8.1300000000000008</v>
          </cell>
          <cell r="BG54">
            <v>7.89</v>
          </cell>
          <cell r="BH54">
            <v>7.88</v>
          </cell>
          <cell r="BI54">
            <v>0</v>
          </cell>
          <cell r="BJ54" t="str">
            <v>-</v>
          </cell>
          <cell r="BK54" t="str">
            <v>-</v>
          </cell>
          <cell r="BL54" t="str">
            <v>-</v>
          </cell>
          <cell r="BM54">
            <v>0</v>
          </cell>
          <cell r="BN54" t="str">
            <v>-</v>
          </cell>
          <cell r="BO54" t="str">
            <v>-</v>
          </cell>
          <cell r="BP54" t="str">
            <v>-</v>
          </cell>
          <cell r="BQ54">
            <v>0</v>
          </cell>
          <cell r="BR54">
            <v>7.95</v>
          </cell>
          <cell r="BS54">
            <v>7.38</v>
          </cell>
          <cell r="BT54">
            <v>7.44</v>
          </cell>
          <cell r="BU54">
            <v>0</v>
          </cell>
          <cell r="BV54">
            <v>7.9</v>
          </cell>
          <cell r="BW54">
            <v>7.3</v>
          </cell>
          <cell r="BX54">
            <v>7.5</v>
          </cell>
          <cell r="BY54" t="str">
            <v>ì</v>
          </cell>
          <cell r="BZ54">
            <v>7.57</v>
          </cell>
          <cell r="CA54">
            <v>7.17</v>
          </cell>
          <cell r="CB54">
            <v>6.92</v>
          </cell>
          <cell r="CC54">
            <v>0</v>
          </cell>
          <cell r="CD54">
            <v>7.55</v>
          </cell>
          <cell r="CE54">
            <v>7.23</v>
          </cell>
          <cell r="CF54">
            <v>7.13</v>
          </cell>
          <cell r="CG54">
            <v>0</v>
          </cell>
          <cell r="CH54">
            <v>6.9</v>
          </cell>
          <cell r="CI54">
            <v>6.64</v>
          </cell>
          <cell r="CJ54">
            <v>6.51</v>
          </cell>
          <cell r="CK54">
            <v>0</v>
          </cell>
          <cell r="CL54" t="str">
            <v>-</v>
          </cell>
          <cell r="CM54" t="str">
            <v>-</v>
          </cell>
          <cell r="CN54" t="str">
            <v>-</v>
          </cell>
          <cell r="CO54">
            <v>0</v>
          </cell>
          <cell r="CP54" t="str">
            <v>-</v>
          </cell>
          <cell r="CQ54" t="str">
            <v>-</v>
          </cell>
          <cell r="CR54" t="str">
            <v>-</v>
          </cell>
          <cell r="CS54">
            <v>0</v>
          </cell>
          <cell r="CT54" t="str">
            <v>-</v>
          </cell>
          <cell r="CU54" t="str">
            <v>-</v>
          </cell>
          <cell r="CV54" t="str">
            <v>-</v>
          </cell>
          <cell r="CW54">
            <v>0</v>
          </cell>
          <cell r="CX54">
            <v>6.24</v>
          </cell>
          <cell r="CY54">
            <v>6.33</v>
          </cell>
          <cell r="CZ54">
            <v>6.11</v>
          </cell>
          <cell r="DA54">
            <v>0</v>
          </cell>
          <cell r="DB54">
            <v>7.38</v>
          </cell>
          <cell r="DC54">
            <v>7.19</v>
          </cell>
          <cell r="DD54">
            <v>7.08</v>
          </cell>
          <cell r="DE54">
            <v>0</v>
          </cell>
          <cell r="DF54">
            <v>7.35</v>
          </cell>
          <cell r="DG54">
            <v>6.57</v>
          </cell>
          <cell r="DH54">
            <v>6.7</v>
          </cell>
          <cell r="DI54" t="str">
            <v>ì</v>
          </cell>
          <cell r="DJ54">
            <v>7.43</v>
          </cell>
          <cell r="DK54">
            <v>7.04</v>
          </cell>
          <cell r="DL54">
            <v>7.02</v>
          </cell>
          <cell r="DM54">
            <v>0</v>
          </cell>
          <cell r="DN54">
            <v>7.5</v>
          </cell>
          <cell r="DO54">
            <v>7.2</v>
          </cell>
          <cell r="DP54">
            <v>7</v>
          </cell>
          <cell r="DQ54">
            <v>0</v>
          </cell>
          <cell r="DR54" t="str">
            <v>-</v>
          </cell>
          <cell r="DS54" t="str">
            <v>-</v>
          </cell>
          <cell r="DT54">
            <v>5.5</v>
          </cell>
          <cell r="DU54">
            <v>0</v>
          </cell>
          <cell r="DV54" t="str">
            <v>-</v>
          </cell>
          <cell r="DW54" t="str">
            <v>-</v>
          </cell>
          <cell r="DX54">
            <v>6.58</v>
          </cell>
          <cell r="DY54">
            <v>0</v>
          </cell>
          <cell r="DZ54">
            <v>6.75</v>
          </cell>
          <cell r="EA54">
            <v>6.3</v>
          </cell>
          <cell r="EB54">
            <v>6.07</v>
          </cell>
          <cell r="EC54">
            <v>0</v>
          </cell>
          <cell r="ED54" t="str">
            <v>-</v>
          </cell>
          <cell r="EE54" t="str">
            <v>-</v>
          </cell>
          <cell r="EF54">
            <v>6.27</v>
          </cell>
          <cell r="EG54">
            <v>0</v>
          </cell>
          <cell r="EH54">
            <v>7.15</v>
          </cell>
          <cell r="EI54">
            <v>5.53</v>
          </cell>
          <cell r="EJ54">
            <v>6</v>
          </cell>
          <cell r="EK54" t="str">
            <v>ì</v>
          </cell>
          <cell r="EL54">
            <v>7</v>
          </cell>
          <cell r="EM54">
            <v>5.9</v>
          </cell>
          <cell r="EN54">
            <v>6</v>
          </cell>
          <cell r="EO54" t="str">
            <v>ì</v>
          </cell>
          <cell r="EP54">
            <v>7.33</v>
          </cell>
          <cell r="EQ54">
            <v>7.41</v>
          </cell>
          <cell r="ER54">
            <v>7.24</v>
          </cell>
          <cell r="ES54">
            <v>0</v>
          </cell>
          <cell r="ET54">
            <v>7</v>
          </cell>
          <cell r="EU54">
            <v>6.02</v>
          </cell>
          <cell r="EV54">
            <v>6.21</v>
          </cell>
          <cell r="EW54" t="str">
            <v>ì</v>
          </cell>
          <cell r="EX54" t="str">
            <v>-</v>
          </cell>
          <cell r="EY54" t="str">
            <v>-</v>
          </cell>
          <cell r="EZ54" t="str">
            <v>-</v>
          </cell>
          <cell r="FA54">
            <v>0</v>
          </cell>
          <cell r="FB54" t="str">
            <v>-</v>
          </cell>
          <cell r="FC54" t="str">
            <v>-</v>
          </cell>
          <cell r="FD54" t="str">
            <v>-</v>
          </cell>
          <cell r="FE54">
            <v>0</v>
          </cell>
          <cell r="FF54" t="str">
            <v>-</v>
          </cell>
          <cell r="FG54" t="str">
            <v>-</v>
          </cell>
          <cell r="FH54" t="str">
            <v>-</v>
          </cell>
          <cell r="FI54">
            <v>0</v>
          </cell>
          <cell r="FJ54" t="str">
            <v>-</v>
          </cell>
          <cell r="FK54" t="str">
            <v>-</v>
          </cell>
          <cell r="FL54" t="str">
            <v>-</v>
          </cell>
          <cell r="FM54">
            <v>0</v>
          </cell>
          <cell r="FN54">
            <v>7.1</v>
          </cell>
          <cell r="FO54">
            <v>6.38</v>
          </cell>
          <cell r="FP54">
            <v>6.85</v>
          </cell>
          <cell r="FQ54">
            <v>0</v>
          </cell>
          <cell r="FR54">
            <v>7.33</v>
          </cell>
          <cell r="FS54">
            <v>7.41</v>
          </cell>
          <cell r="FT54">
            <v>7.24</v>
          </cell>
          <cell r="FU54">
            <v>0</v>
          </cell>
          <cell r="FV54">
            <v>6.6</v>
          </cell>
          <cell r="FW54">
            <v>6.17</v>
          </cell>
          <cell r="FX54">
            <v>6.01</v>
          </cell>
          <cell r="FY54">
            <v>0</v>
          </cell>
        </row>
        <row r="55">
          <cell r="A55" t="str">
            <v>PARIS MONTPARNASSE</v>
          </cell>
          <cell r="B55">
            <v>7.61</v>
          </cell>
          <cell r="C55">
            <v>7.38</v>
          </cell>
          <cell r="D55">
            <v>7.38</v>
          </cell>
          <cell r="E55" t="str">
            <v>ì</v>
          </cell>
          <cell r="F55">
            <v>8.42</v>
          </cell>
          <cell r="G55">
            <v>8.49</v>
          </cell>
          <cell r="H55">
            <v>8.1999999999999993</v>
          </cell>
          <cell r="I55">
            <v>0</v>
          </cell>
          <cell r="J55">
            <v>7.11</v>
          </cell>
          <cell r="K55">
            <v>6.74</v>
          </cell>
          <cell r="L55">
            <v>6.91</v>
          </cell>
          <cell r="M55" t="str">
            <v>ì</v>
          </cell>
          <cell r="N55">
            <v>6.87</v>
          </cell>
          <cell r="O55">
            <v>6.43</v>
          </cell>
          <cell r="P55">
            <v>6.66</v>
          </cell>
          <cell r="Q55" t="str">
            <v>ì</v>
          </cell>
          <cell r="R55">
            <v>7.83</v>
          </cell>
          <cell r="S55">
            <v>7.03</v>
          </cell>
          <cell r="T55">
            <v>7.3</v>
          </cell>
          <cell r="U55" t="str">
            <v>ì</v>
          </cell>
          <cell r="V55">
            <v>8.0299999999999994</v>
          </cell>
          <cell r="W55">
            <v>7.86</v>
          </cell>
          <cell r="X55">
            <v>7.88</v>
          </cell>
          <cell r="Y55">
            <v>0</v>
          </cell>
          <cell r="Z55">
            <v>6.94</v>
          </cell>
          <cell r="AA55">
            <v>6.69</v>
          </cell>
          <cell r="AB55">
            <v>6.8</v>
          </cell>
          <cell r="AC55">
            <v>0</v>
          </cell>
          <cell r="AD55">
            <v>6.75</v>
          </cell>
          <cell r="AE55">
            <v>6.53</v>
          </cell>
          <cell r="AF55">
            <v>6.71</v>
          </cell>
          <cell r="AG55">
            <v>0</v>
          </cell>
          <cell r="AH55">
            <v>6.46</v>
          </cell>
          <cell r="AI55">
            <v>6.07</v>
          </cell>
          <cell r="AJ55">
            <v>6.22</v>
          </cell>
          <cell r="AK55">
            <v>0</v>
          </cell>
          <cell r="AL55">
            <v>6.76</v>
          </cell>
          <cell r="AM55">
            <v>6.8</v>
          </cell>
          <cell r="AN55">
            <v>6.68</v>
          </cell>
          <cell r="AO55">
            <v>0</v>
          </cell>
          <cell r="AP55">
            <v>6.44</v>
          </cell>
          <cell r="AQ55">
            <v>6.24</v>
          </cell>
          <cell r="AR55">
            <v>6.35</v>
          </cell>
          <cell r="AS55">
            <v>0</v>
          </cell>
          <cell r="AT55">
            <v>7.69</v>
          </cell>
          <cell r="AU55">
            <v>7.16</v>
          </cell>
          <cell r="AV55">
            <v>7.44</v>
          </cell>
          <cell r="AW55" t="str">
            <v>ì</v>
          </cell>
          <cell r="AX55">
            <v>7.6</v>
          </cell>
          <cell r="AY55">
            <v>7.2</v>
          </cell>
          <cell r="AZ55">
            <v>7.4</v>
          </cell>
          <cell r="BA55" t="str">
            <v>ì</v>
          </cell>
          <cell r="BB55">
            <v>7.93</v>
          </cell>
          <cell r="BC55">
            <v>8.02</v>
          </cell>
          <cell r="BD55">
            <v>7.7</v>
          </cell>
          <cell r="BE55">
            <v>0</v>
          </cell>
          <cell r="BF55">
            <v>8.02</v>
          </cell>
          <cell r="BG55">
            <v>7.91</v>
          </cell>
          <cell r="BH55">
            <v>7.8</v>
          </cell>
          <cell r="BI55">
            <v>0</v>
          </cell>
          <cell r="BJ55" t="str">
            <v>-</v>
          </cell>
          <cell r="BK55" t="str">
            <v>-</v>
          </cell>
          <cell r="BL55" t="str">
            <v>-</v>
          </cell>
          <cell r="BM55">
            <v>0</v>
          </cell>
          <cell r="BN55" t="str">
            <v>-</v>
          </cell>
          <cell r="BO55" t="str">
            <v>-</v>
          </cell>
          <cell r="BP55" t="str">
            <v>-</v>
          </cell>
          <cell r="BQ55">
            <v>0</v>
          </cell>
          <cell r="BR55">
            <v>7.83</v>
          </cell>
          <cell r="BS55">
            <v>7.28</v>
          </cell>
          <cell r="BT55">
            <v>7.33</v>
          </cell>
          <cell r="BU55" t="str">
            <v>ì</v>
          </cell>
          <cell r="BV55">
            <v>8</v>
          </cell>
          <cell r="BW55">
            <v>8</v>
          </cell>
          <cell r="BX55">
            <v>7.8</v>
          </cell>
          <cell r="BY55">
            <v>0</v>
          </cell>
          <cell r="BZ55">
            <v>7.47</v>
          </cell>
          <cell r="CA55">
            <v>7.4</v>
          </cell>
          <cell r="CB55">
            <v>7.39</v>
          </cell>
          <cell r="CC55">
            <v>0</v>
          </cell>
          <cell r="CD55">
            <v>7.54</v>
          </cell>
          <cell r="CE55">
            <v>7.48</v>
          </cell>
          <cell r="CF55">
            <v>7.36</v>
          </cell>
          <cell r="CG55">
            <v>0</v>
          </cell>
          <cell r="CH55">
            <v>7.22</v>
          </cell>
          <cell r="CI55">
            <v>6.98</v>
          </cell>
          <cell r="CJ55">
            <v>7.07</v>
          </cell>
          <cell r="CK55" t="str">
            <v>ì</v>
          </cell>
          <cell r="CL55">
            <v>7.56</v>
          </cell>
          <cell r="CM55">
            <v>7.7</v>
          </cell>
          <cell r="CN55">
            <v>7.6</v>
          </cell>
          <cell r="CO55">
            <v>0</v>
          </cell>
          <cell r="CP55">
            <v>7.52</v>
          </cell>
          <cell r="CQ55">
            <v>7.46</v>
          </cell>
          <cell r="CR55">
            <v>7.23</v>
          </cell>
          <cell r="CS55">
            <v>0</v>
          </cell>
          <cell r="CT55">
            <v>7.35</v>
          </cell>
          <cell r="CU55">
            <v>7.54</v>
          </cell>
          <cell r="CV55">
            <v>7.34</v>
          </cell>
          <cell r="CW55">
            <v>0</v>
          </cell>
          <cell r="CX55">
            <v>6.51</v>
          </cell>
          <cell r="CY55">
            <v>6.16</v>
          </cell>
          <cell r="CZ55">
            <v>6.29</v>
          </cell>
          <cell r="DA55" t="str">
            <v>ì</v>
          </cell>
          <cell r="DB55">
            <v>7.88</v>
          </cell>
          <cell r="DC55">
            <v>7.78</v>
          </cell>
          <cell r="DD55">
            <v>7.66</v>
          </cell>
          <cell r="DE55">
            <v>0</v>
          </cell>
          <cell r="DF55">
            <v>7.51</v>
          </cell>
          <cell r="DG55">
            <v>7.1</v>
          </cell>
          <cell r="DH55">
            <v>7.19</v>
          </cell>
          <cell r="DI55" t="str">
            <v>ì</v>
          </cell>
          <cell r="DJ55">
            <v>7.37</v>
          </cell>
          <cell r="DK55">
            <v>6.98</v>
          </cell>
          <cell r="DL55">
            <v>7.1</v>
          </cell>
          <cell r="DM55" t="str">
            <v>ì</v>
          </cell>
          <cell r="DN55">
            <v>7.7</v>
          </cell>
          <cell r="DO55">
            <v>7.6</v>
          </cell>
          <cell r="DP55">
            <v>7.5</v>
          </cell>
          <cell r="DQ55">
            <v>0</v>
          </cell>
          <cell r="DR55">
            <v>8.1</v>
          </cell>
          <cell r="DS55">
            <v>7.88</v>
          </cell>
          <cell r="DT55">
            <v>7.67</v>
          </cell>
          <cell r="DU55">
            <v>0</v>
          </cell>
          <cell r="DV55">
            <v>7.45</v>
          </cell>
          <cell r="DW55">
            <v>6.83</v>
          </cell>
          <cell r="DX55">
            <v>7.01</v>
          </cell>
          <cell r="DY55" t="str">
            <v>ì</v>
          </cell>
          <cell r="DZ55">
            <v>7.42</v>
          </cell>
          <cell r="EA55">
            <v>6.9</v>
          </cell>
          <cell r="EB55">
            <v>6.93</v>
          </cell>
          <cell r="EC55" t="str">
            <v>ì</v>
          </cell>
          <cell r="ED55">
            <v>7.16</v>
          </cell>
          <cell r="EE55">
            <v>6.36</v>
          </cell>
          <cell r="EF55">
            <v>6.75</v>
          </cell>
          <cell r="EG55" t="str">
            <v>ì</v>
          </cell>
          <cell r="EH55">
            <v>7.69</v>
          </cell>
          <cell r="EI55">
            <v>7.17</v>
          </cell>
          <cell r="EJ55">
            <v>7.01</v>
          </cell>
          <cell r="EK55" t="str">
            <v>ì</v>
          </cell>
          <cell r="EL55">
            <v>7.6</v>
          </cell>
          <cell r="EM55">
            <v>7</v>
          </cell>
          <cell r="EN55">
            <v>7</v>
          </cell>
          <cell r="EO55" t="str">
            <v>ì</v>
          </cell>
          <cell r="EP55">
            <v>7.76</v>
          </cell>
          <cell r="EQ55">
            <v>7.41</v>
          </cell>
          <cell r="ER55">
            <v>7.44</v>
          </cell>
          <cell r="ES55" t="str">
            <v>ì</v>
          </cell>
          <cell r="ET55">
            <v>7.37</v>
          </cell>
          <cell r="EU55">
            <v>6.96</v>
          </cell>
          <cell r="EV55">
            <v>7.07</v>
          </cell>
          <cell r="EW55" t="str">
            <v>ì</v>
          </cell>
          <cell r="EX55">
            <v>7.74</v>
          </cell>
          <cell r="EY55">
            <v>7.29</v>
          </cell>
          <cell r="EZ55">
            <v>7.32</v>
          </cell>
          <cell r="FA55" t="str">
            <v>ì</v>
          </cell>
          <cell r="FB55">
            <v>7.91</v>
          </cell>
          <cell r="FC55">
            <v>7.5</v>
          </cell>
          <cell r="FD55">
            <v>7.46</v>
          </cell>
          <cell r="FE55" t="str">
            <v>ì</v>
          </cell>
          <cell r="FF55">
            <v>7.84</v>
          </cell>
          <cell r="FG55">
            <v>7.56</v>
          </cell>
          <cell r="FH55">
            <v>7.42</v>
          </cell>
          <cell r="FI55" t="str">
            <v>ì</v>
          </cell>
          <cell r="FJ55">
            <v>8.02</v>
          </cell>
          <cell r="FK55">
            <v>7.57</v>
          </cell>
          <cell r="FL55">
            <v>7.59</v>
          </cell>
          <cell r="FM55" t="str">
            <v>ì</v>
          </cell>
          <cell r="FN55">
            <v>7.98</v>
          </cell>
          <cell r="FO55">
            <v>7.45</v>
          </cell>
          <cell r="FP55">
            <v>7.37</v>
          </cell>
          <cell r="FQ55" t="str">
            <v>ì</v>
          </cell>
          <cell r="FR55">
            <v>7.76</v>
          </cell>
          <cell r="FS55">
            <v>7.41</v>
          </cell>
          <cell r="FT55">
            <v>7.44</v>
          </cell>
          <cell r="FU55" t="str">
            <v>ì</v>
          </cell>
          <cell r="FV55">
            <v>6.92</v>
          </cell>
          <cell r="FW55">
            <v>6.26</v>
          </cell>
          <cell r="FX55">
            <v>6.32</v>
          </cell>
          <cell r="FY55" t="str">
            <v>ì</v>
          </cell>
        </row>
        <row r="56">
          <cell r="A56" t="str">
            <v>PARIS MONTPARNASSE (Hall transversal y compris Vaugirard et Pasteur)</v>
          </cell>
          <cell r="B56">
            <v>7.35</v>
          </cell>
          <cell r="C56">
            <v>7.47</v>
          </cell>
          <cell r="D56">
            <v>7.51</v>
          </cell>
          <cell r="E56">
            <v>0</v>
          </cell>
          <cell r="F56">
            <v>8.23</v>
          </cell>
          <cell r="G56">
            <v>8.5</v>
          </cell>
          <cell r="H56">
            <v>8.32</v>
          </cell>
          <cell r="I56">
            <v>0</v>
          </cell>
          <cell r="J56">
            <v>7.04</v>
          </cell>
          <cell r="K56">
            <v>6.52</v>
          </cell>
          <cell r="L56">
            <v>6.73</v>
          </cell>
          <cell r="M56" t="str">
            <v>ì</v>
          </cell>
          <cell r="N56">
            <v>6.67</v>
          </cell>
          <cell r="O56">
            <v>6.34</v>
          </cell>
          <cell r="P56">
            <v>6.59</v>
          </cell>
          <cell r="Q56">
            <v>0</v>
          </cell>
          <cell r="R56">
            <v>7.88</v>
          </cell>
          <cell r="S56">
            <v>7.36</v>
          </cell>
          <cell r="T56">
            <v>7.52</v>
          </cell>
          <cell r="U56" t="str">
            <v>ì</v>
          </cell>
          <cell r="V56" t="str">
            <v>-</v>
          </cell>
          <cell r="W56" t="str">
            <v>-</v>
          </cell>
          <cell r="X56">
            <v>7.91</v>
          </cell>
          <cell r="Y56">
            <v>0</v>
          </cell>
          <cell r="Z56">
            <v>6.92</v>
          </cell>
          <cell r="AA56">
            <v>6.43</v>
          </cell>
          <cell r="AB56">
            <v>6.49</v>
          </cell>
          <cell r="AC56" t="str">
            <v>ì</v>
          </cell>
          <cell r="AD56" t="str">
            <v>-</v>
          </cell>
          <cell r="AE56">
            <v>6.64</v>
          </cell>
          <cell r="AF56">
            <v>6.92</v>
          </cell>
          <cell r="AG56">
            <v>0</v>
          </cell>
          <cell r="AH56" t="str">
            <v>-</v>
          </cell>
          <cell r="AI56">
            <v>6.28</v>
          </cell>
          <cell r="AJ56">
            <v>6.32</v>
          </cell>
          <cell r="AK56">
            <v>0</v>
          </cell>
          <cell r="AL56" t="str">
            <v>-</v>
          </cell>
          <cell r="AM56">
            <v>7.19</v>
          </cell>
          <cell r="AN56">
            <v>6.97</v>
          </cell>
          <cell r="AO56">
            <v>0</v>
          </cell>
          <cell r="AP56" t="str">
            <v>-</v>
          </cell>
          <cell r="AQ56">
            <v>6.29</v>
          </cell>
          <cell r="AR56">
            <v>6.26</v>
          </cell>
          <cell r="AS56">
            <v>0</v>
          </cell>
          <cell r="AT56" t="str">
            <v>-</v>
          </cell>
          <cell r="AU56" t="str">
            <v>-</v>
          </cell>
          <cell r="AV56">
            <v>7.47</v>
          </cell>
          <cell r="AW56">
            <v>0</v>
          </cell>
          <cell r="AX56">
            <v>7.6</v>
          </cell>
          <cell r="AY56">
            <v>7.2</v>
          </cell>
          <cell r="AZ56">
            <v>7.3</v>
          </cell>
          <cell r="BA56" t="str">
            <v>ì</v>
          </cell>
          <cell r="BB56">
            <v>7.71</v>
          </cell>
          <cell r="BC56">
            <v>7.96</v>
          </cell>
          <cell r="BD56">
            <v>7.87</v>
          </cell>
          <cell r="BE56">
            <v>0</v>
          </cell>
          <cell r="BF56">
            <v>7.67</v>
          </cell>
          <cell r="BG56">
            <v>7.53</v>
          </cell>
          <cell r="BH56">
            <v>7.56</v>
          </cell>
          <cell r="BI56">
            <v>0</v>
          </cell>
          <cell r="BJ56" t="str">
            <v>-</v>
          </cell>
          <cell r="BK56" t="str">
            <v>-</v>
          </cell>
          <cell r="BL56" t="str">
            <v>-</v>
          </cell>
          <cell r="BM56">
            <v>0</v>
          </cell>
          <cell r="BN56" t="str">
            <v>-</v>
          </cell>
          <cell r="BO56" t="str">
            <v>-</v>
          </cell>
          <cell r="BP56" t="str">
            <v>-</v>
          </cell>
          <cell r="BQ56">
            <v>0</v>
          </cell>
          <cell r="BR56">
            <v>7.62</v>
          </cell>
          <cell r="BS56">
            <v>6.95</v>
          </cell>
          <cell r="BT56">
            <v>7.19</v>
          </cell>
          <cell r="BU56" t="str">
            <v>ì</v>
          </cell>
          <cell r="BV56">
            <v>7.7</v>
          </cell>
          <cell r="BW56">
            <v>7.7</v>
          </cell>
          <cell r="BX56">
            <v>7.7</v>
          </cell>
          <cell r="BY56">
            <v>0</v>
          </cell>
          <cell r="BZ56">
            <v>7.4</v>
          </cell>
          <cell r="CA56">
            <v>7.5</v>
          </cell>
          <cell r="CB56">
            <v>7.5</v>
          </cell>
          <cell r="CC56">
            <v>0</v>
          </cell>
          <cell r="CD56">
            <v>7.48</v>
          </cell>
          <cell r="CE56">
            <v>7.61</v>
          </cell>
          <cell r="CF56">
            <v>7.64</v>
          </cell>
          <cell r="CG56">
            <v>0</v>
          </cell>
          <cell r="CH56">
            <v>7.27</v>
          </cell>
          <cell r="CI56">
            <v>7.11</v>
          </cell>
          <cell r="CJ56">
            <v>7.1</v>
          </cell>
          <cell r="CK56">
            <v>0</v>
          </cell>
          <cell r="CL56" t="str">
            <v>-</v>
          </cell>
          <cell r="CM56" t="str">
            <v>-</v>
          </cell>
          <cell r="CN56">
            <v>7.43</v>
          </cell>
          <cell r="CO56">
            <v>0</v>
          </cell>
          <cell r="CP56" t="str">
            <v>-</v>
          </cell>
          <cell r="CQ56" t="str">
            <v>-</v>
          </cell>
          <cell r="CR56">
            <v>7.12</v>
          </cell>
          <cell r="CS56">
            <v>0</v>
          </cell>
          <cell r="CT56" t="str">
            <v>-</v>
          </cell>
          <cell r="CU56" t="str">
            <v>-</v>
          </cell>
          <cell r="CV56">
            <v>6.99</v>
          </cell>
          <cell r="CW56">
            <v>0</v>
          </cell>
          <cell r="CX56">
            <v>6.63</v>
          </cell>
          <cell r="CY56">
            <v>6.31</v>
          </cell>
          <cell r="CZ56">
            <v>6.37</v>
          </cell>
          <cell r="DA56">
            <v>0</v>
          </cell>
          <cell r="DB56">
            <v>7.74</v>
          </cell>
          <cell r="DC56">
            <v>7.72</v>
          </cell>
          <cell r="DD56">
            <v>7.68</v>
          </cell>
          <cell r="DE56">
            <v>0</v>
          </cell>
          <cell r="DF56">
            <v>7.51</v>
          </cell>
          <cell r="DG56">
            <v>7.07</v>
          </cell>
          <cell r="DH56">
            <v>7.18</v>
          </cell>
          <cell r="DI56" t="str">
            <v>ì</v>
          </cell>
          <cell r="DJ56">
            <v>7.43</v>
          </cell>
          <cell r="DK56">
            <v>7.08</v>
          </cell>
          <cell r="DL56">
            <v>7.1</v>
          </cell>
          <cell r="DM56">
            <v>0</v>
          </cell>
          <cell r="DN56">
            <v>7.5</v>
          </cell>
          <cell r="DO56">
            <v>7.6</v>
          </cell>
          <cell r="DP56">
            <v>7.6</v>
          </cell>
          <cell r="DQ56">
            <v>0</v>
          </cell>
          <cell r="DR56">
            <v>7.85</v>
          </cell>
          <cell r="DS56">
            <v>7.8</v>
          </cell>
          <cell r="DT56">
            <v>7.74</v>
          </cell>
          <cell r="DU56">
            <v>0</v>
          </cell>
          <cell r="DV56">
            <v>7.25</v>
          </cell>
          <cell r="DW56">
            <v>7.02</v>
          </cell>
          <cell r="DX56">
            <v>7.1</v>
          </cell>
          <cell r="DY56">
            <v>0</v>
          </cell>
          <cell r="DZ56">
            <v>7.09</v>
          </cell>
          <cell r="EA56">
            <v>6.94</v>
          </cell>
          <cell r="EB56">
            <v>7.13</v>
          </cell>
          <cell r="EC56">
            <v>0</v>
          </cell>
          <cell r="ED56">
            <v>7.02</v>
          </cell>
          <cell r="EE56">
            <v>6.76</v>
          </cell>
          <cell r="EF56">
            <v>7.05</v>
          </cell>
          <cell r="EG56">
            <v>0</v>
          </cell>
          <cell r="EH56">
            <v>7.49</v>
          </cell>
          <cell r="EI56">
            <v>6.89</v>
          </cell>
          <cell r="EJ56">
            <v>7.05</v>
          </cell>
          <cell r="EK56" t="str">
            <v>ì</v>
          </cell>
          <cell r="EL56">
            <v>7.3</v>
          </cell>
          <cell r="EM56">
            <v>6.9</v>
          </cell>
          <cell r="EN56">
            <v>7.1</v>
          </cell>
          <cell r="EO56" t="str">
            <v>ì</v>
          </cell>
          <cell r="EP56">
            <v>7.53</v>
          </cell>
          <cell r="EQ56">
            <v>7.14</v>
          </cell>
          <cell r="ER56">
            <v>7.19</v>
          </cell>
          <cell r="ES56" t="str">
            <v>ì</v>
          </cell>
          <cell r="ET56">
            <v>7.4</v>
          </cell>
          <cell r="EU56">
            <v>6.8</v>
          </cell>
          <cell r="EV56">
            <v>6.93</v>
          </cell>
          <cell r="EW56" t="str">
            <v>ì</v>
          </cell>
          <cell r="EX56">
            <v>7.7</v>
          </cell>
          <cell r="EY56">
            <v>6.85</v>
          </cell>
          <cell r="EZ56">
            <v>7.13</v>
          </cell>
          <cell r="FA56" t="str">
            <v>ì</v>
          </cell>
          <cell r="FB56">
            <v>8</v>
          </cell>
          <cell r="FC56">
            <v>7.1</v>
          </cell>
          <cell r="FD56">
            <v>7.36</v>
          </cell>
          <cell r="FE56" t="str">
            <v>ì</v>
          </cell>
          <cell r="FF56" t="str">
            <v>-</v>
          </cell>
          <cell r="FG56">
            <v>7.27</v>
          </cell>
          <cell r="FH56">
            <v>7.2</v>
          </cell>
          <cell r="FI56">
            <v>0</v>
          </cell>
          <cell r="FJ56" t="str">
            <v>-</v>
          </cell>
          <cell r="FK56">
            <v>7.3</v>
          </cell>
          <cell r="FL56">
            <v>7.49</v>
          </cell>
          <cell r="FM56">
            <v>0</v>
          </cell>
          <cell r="FN56">
            <v>7.89</v>
          </cell>
          <cell r="FO56">
            <v>7.2</v>
          </cell>
          <cell r="FP56">
            <v>7.22</v>
          </cell>
          <cell r="FQ56" t="str">
            <v>ì</v>
          </cell>
          <cell r="FR56">
            <v>7.53</v>
          </cell>
          <cell r="FS56">
            <v>7.14</v>
          </cell>
          <cell r="FT56">
            <v>7.19</v>
          </cell>
          <cell r="FU56" t="str">
            <v>ì</v>
          </cell>
          <cell r="FV56">
            <v>6.6</v>
          </cell>
          <cell r="FW56">
            <v>5.7</v>
          </cell>
          <cell r="FX56">
            <v>5.94</v>
          </cell>
          <cell r="FY56" t="str">
            <v>ì</v>
          </cell>
        </row>
        <row r="57">
          <cell r="A57" t="str">
            <v>PARIS MONTPARNASSE (Espace Vasarely)</v>
          </cell>
          <cell r="B57">
            <v>7.57</v>
          </cell>
          <cell r="C57">
            <v>7.31</v>
          </cell>
          <cell r="D57">
            <v>7.25</v>
          </cell>
          <cell r="E57">
            <v>0</v>
          </cell>
          <cell r="F57">
            <v>8.23</v>
          </cell>
          <cell r="G57">
            <v>8.2899999999999991</v>
          </cell>
          <cell r="H57">
            <v>8</v>
          </cell>
          <cell r="I57">
            <v>0</v>
          </cell>
          <cell r="J57">
            <v>7.11</v>
          </cell>
          <cell r="K57">
            <v>6.65</v>
          </cell>
          <cell r="L57">
            <v>6.7</v>
          </cell>
          <cell r="M57">
            <v>0</v>
          </cell>
          <cell r="N57">
            <v>7.02</v>
          </cell>
          <cell r="O57">
            <v>6.26</v>
          </cell>
          <cell r="P57">
            <v>6.52</v>
          </cell>
          <cell r="Q57" t="str">
            <v>ì</v>
          </cell>
          <cell r="R57">
            <v>7.56</v>
          </cell>
          <cell r="S57">
            <v>7.39</v>
          </cell>
          <cell r="T57">
            <v>7.44</v>
          </cell>
          <cell r="U57">
            <v>0</v>
          </cell>
          <cell r="V57" t="str">
            <v>-</v>
          </cell>
          <cell r="W57" t="str">
            <v>-</v>
          </cell>
          <cell r="X57">
            <v>7.8</v>
          </cell>
          <cell r="Y57">
            <v>0</v>
          </cell>
          <cell r="Z57">
            <v>6.91</v>
          </cell>
          <cell r="AA57">
            <v>6.74</v>
          </cell>
          <cell r="AB57">
            <v>6.88</v>
          </cell>
          <cell r="AC57">
            <v>0</v>
          </cell>
          <cell r="AD57" t="str">
            <v>-</v>
          </cell>
          <cell r="AE57" t="str">
            <v>-</v>
          </cell>
          <cell r="AF57">
            <v>6.5</v>
          </cell>
          <cell r="AG57">
            <v>0</v>
          </cell>
          <cell r="AH57" t="str">
            <v>-</v>
          </cell>
          <cell r="AI57" t="str">
            <v>-</v>
          </cell>
          <cell r="AJ57">
            <v>6.13</v>
          </cell>
          <cell r="AK57">
            <v>0</v>
          </cell>
          <cell r="AL57" t="str">
            <v>-</v>
          </cell>
          <cell r="AM57" t="str">
            <v>-</v>
          </cell>
          <cell r="AN57">
            <v>6.21</v>
          </cell>
          <cell r="AO57">
            <v>0</v>
          </cell>
          <cell r="AP57" t="str">
            <v>-</v>
          </cell>
          <cell r="AQ57" t="str">
            <v>-</v>
          </cell>
          <cell r="AR57">
            <v>6.19</v>
          </cell>
          <cell r="AS57">
            <v>0</v>
          </cell>
          <cell r="AT57" t="str">
            <v>-</v>
          </cell>
          <cell r="AU57" t="str">
            <v>-</v>
          </cell>
          <cell r="AV57">
            <v>7.2</v>
          </cell>
          <cell r="AW57">
            <v>0</v>
          </cell>
          <cell r="AX57">
            <v>7.5</v>
          </cell>
          <cell r="AY57">
            <v>7.3</v>
          </cell>
          <cell r="AZ57">
            <v>7.3</v>
          </cell>
          <cell r="BA57">
            <v>0</v>
          </cell>
          <cell r="BB57">
            <v>7.85</v>
          </cell>
          <cell r="BC57">
            <v>7.8</v>
          </cell>
          <cell r="BD57">
            <v>7.54</v>
          </cell>
          <cell r="BE57">
            <v>0</v>
          </cell>
          <cell r="BF57">
            <v>7.89</v>
          </cell>
          <cell r="BG57">
            <v>8.11</v>
          </cell>
          <cell r="BH57">
            <v>7.66</v>
          </cell>
          <cell r="BI57">
            <v>0</v>
          </cell>
          <cell r="BJ57" t="str">
            <v>-</v>
          </cell>
          <cell r="BK57" t="str">
            <v>-</v>
          </cell>
          <cell r="BL57" t="str">
            <v>-</v>
          </cell>
          <cell r="BM57">
            <v>0</v>
          </cell>
          <cell r="BN57" t="str">
            <v>-</v>
          </cell>
          <cell r="BO57" t="str">
            <v>-</v>
          </cell>
          <cell r="BP57" t="str">
            <v>-</v>
          </cell>
          <cell r="BQ57">
            <v>0</v>
          </cell>
          <cell r="BR57">
            <v>7.76</v>
          </cell>
          <cell r="BS57">
            <v>7.14</v>
          </cell>
          <cell r="BT57">
            <v>7.26</v>
          </cell>
          <cell r="BU57" t="str">
            <v>ì</v>
          </cell>
          <cell r="BV57">
            <v>7.9</v>
          </cell>
          <cell r="BW57">
            <v>8</v>
          </cell>
          <cell r="BX57">
            <v>7.6</v>
          </cell>
          <cell r="BY57">
            <v>0</v>
          </cell>
          <cell r="BZ57">
            <v>7.35</v>
          </cell>
          <cell r="CA57">
            <v>7.38</v>
          </cell>
          <cell r="CB57">
            <v>7.29</v>
          </cell>
          <cell r="CC57">
            <v>0</v>
          </cell>
          <cell r="CD57">
            <v>7.51</v>
          </cell>
          <cell r="CE57">
            <v>7.38</v>
          </cell>
          <cell r="CF57">
            <v>7.27</v>
          </cell>
          <cell r="CG57">
            <v>0</v>
          </cell>
          <cell r="CH57">
            <v>7.15</v>
          </cell>
          <cell r="CI57">
            <v>6.95</v>
          </cell>
          <cell r="CJ57">
            <v>7.11</v>
          </cell>
          <cell r="CK57">
            <v>0</v>
          </cell>
          <cell r="CL57" t="str">
            <v>-</v>
          </cell>
          <cell r="CM57" t="str">
            <v>-</v>
          </cell>
          <cell r="CN57">
            <v>7.7</v>
          </cell>
          <cell r="CO57">
            <v>0</v>
          </cell>
          <cell r="CP57" t="str">
            <v>-</v>
          </cell>
          <cell r="CQ57" t="str">
            <v>-</v>
          </cell>
          <cell r="CR57">
            <v>7.32</v>
          </cell>
          <cell r="CS57">
            <v>0</v>
          </cell>
          <cell r="CT57" t="str">
            <v>-</v>
          </cell>
          <cell r="CU57" t="str">
            <v>-</v>
          </cell>
          <cell r="CV57">
            <v>7.4</v>
          </cell>
          <cell r="CW57">
            <v>0</v>
          </cell>
          <cell r="CX57">
            <v>6.4</v>
          </cell>
          <cell r="CY57">
            <v>6.1</v>
          </cell>
          <cell r="CZ57">
            <v>6.28</v>
          </cell>
          <cell r="DA57">
            <v>0</v>
          </cell>
          <cell r="DB57">
            <v>7.74</v>
          </cell>
          <cell r="DC57">
            <v>7.9</v>
          </cell>
          <cell r="DD57">
            <v>7.69</v>
          </cell>
          <cell r="DE57">
            <v>0</v>
          </cell>
          <cell r="DF57">
            <v>7.32</v>
          </cell>
          <cell r="DG57">
            <v>7.37</v>
          </cell>
          <cell r="DH57">
            <v>7.36</v>
          </cell>
          <cell r="DI57">
            <v>0</v>
          </cell>
          <cell r="DJ57">
            <v>7.17</v>
          </cell>
          <cell r="DK57">
            <v>7.01</v>
          </cell>
          <cell r="DL57">
            <v>7.05</v>
          </cell>
          <cell r="DM57">
            <v>0</v>
          </cell>
          <cell r="DN57">
            <v>7.5</v>
          </cell>
          <cell r="DO57">
            <v>7.6</v>
          </cell>
          <cell r="DP57">
            <v>7.5</v>
          </cell>
          <cell r="DQ57">
            <v>0</v>
          </cell>
          <cell r="DR57">
            <v>7.83</v>
          </cell>
          <cell r="DS57">
            <v>7.82</v>
          </cell>
          <cell r="DT57">
            <v>7.45</v>
          </cell>
          <cell r="DU57">
            <v>0</v>
          </cell>
          <cell r="DV57">
            <v>7.4</v>
          </cell>
          <cell r="DW57">
            <v>6.8</v>
          </cell>
          <cell r="DX57">
            <v>7.06</v>
          </cell>
          <cell r="DY57" t="str">
            <v>ì</v>
          </cell>
          <cell r="DZ57">
            <v>7.33</v>
          </cell>
          <cell r="EA57">
            <v>6.84</v>
          </cell>
          <cell r="EB57">
            <v>6.84</v>
          </cell>
          <cell r="EC57" t="str">
            <v>ì</v>
          </cell>
          <cell r="ED57">
            <v>7.3</v>
          </cell>
          <cell r="EE57">
            <v>6.76</v>
          </cell>
          <cell r="EF57">
            <v>6.96</v>
          </cell>
          <cell r="EG57" t="str">
            <v>ì</v>
          </cell>
          <cell r="EH57">
            <v>7.55</v>
          </cell>
          <cell r="EI57">
            <v>7.19</v>
          </cell>
          <cell r="EJ57">
            <v>6.92</v>
          </cell>
          <cell r="EK57">
            <v>0</v>
          </cell>
          <cell r="EL57">
            <v>7.4</v>
          </cell>
          <cell r="EM57">
            <v>7</v>
          </cell>
          <cell r="EN57">
            <v>6.9</v>
          </cell>
          <cell r="EO57" t="str">
            <v>ì</v>
          </cell>
          <cell r="EP57">
            <v>7.65</v>
          </cell>
          <cell r="EQ57">
            <v>7.2</v>
          </cell>
          <cell r="ER57">
            <v>7.26</v>
          </cell>
          <cell r="ES57">
            <v>0</v>
          </cell>
          <cell r="ET57">
            <v>7.24</v>
          </cell>
          <cell r="EU57">
            <v>6.91</v>
          </cell>
          <cell r="EV57">
            <v>6.97</v>
          </cell>
          <cell r="EW57">
            <v>0</v>
          </cell>
          <cell r="EX57">
            <v>7.54</v>
          </cell>
          <cell r="EY57">
            <v>7.24</v>
          </cell>
          <cell r="EZ57">
            <v>7.22</v>
          </cell>
          <cell r="FA57">
            <v>0</v>
          </cell>
          <cell r="FB57">
            <v>7.45</v>
          </cell>
          <cell r="FC57">
            <v>7.61</v>
          </cell>
          <cell r="FD57">
            <v>7.44</v>
          </cell>
          <cell r="FE57">
            <v>0</v>
          </cell>
          <cell r="FF57">
            <v>7.8</v>
          </cell>
          <cell r="FG57">
            <v>7.47</v>
          </cell>
          <cell r="FH57">
            <v>7.41</v>
          </cell>
          <cell r="FI57">
            <v>0</v>
          </cell>
          <cell r="FJ57">
            <v>7.9</v>
          </cell>
          <cell r="FK57">
            <v>7.79</v>
          </cell>
          <cell r="FL57">
            <v>7.72</v>
          </cell>
          <cell r="FM57">
            <v>0</v>
          </cell>
          <cell r="FN57">
            <v>7.56</v>
          </cell>
          <cell r="FO57">
            <v>7.29</v>
          </cell>
          <cell r="FP57">
            <v>7.17</v>
          </cell>
          <cell r="FQ57">
            <v>0</v>
          </cell>
          <cell r="FR57">
            <v>7.65</v>
          </cell>
          <cell r="FS57">
            <v>7.2</v>
          </cell>
          <cell r="FT57">
            <v>7.26</v>
          </cell>
          <cell r="FU57">
            <v>0</v>
          </cell>
          <cell r="FV57">
            <v>6.68</v>
          </cell>
          <cell r="FW57">
            <v>6.48</v>
          </cell>
          <cell r="FX57">
            <v>6.17</v>
          </cell>
          <cell r="FY57">
            <v>0</v>
          </cell>
        </row>
        <row r="58">
          <cell r="A58" t="str">
            <v>PARIS MONTPARNASSE (Hall 4)</v>
          </cell>
          <cell r="B58">
            <v>7.77</v>
          </cell>
          <cell r="C58">
            <v>7.37</v>
          </cell>
          <cell r="D58">
            <v>7.39</v>
          </cell>
          <cell r="E58" t="str">
            <v>ì</v>
          </cell>
          <cell r="F58">
            <v>8.6300000000000008</v>
          </cell>
          <cell r="G58">
            <v>8.57</v>
          </cell>
          <cell r="H58">
            <v>8.3000000000000007</v>
          </cell>
          <cell r="I58">
            <v>0</v>
          </cell>
          <cell r="J58">
            <v>7.15</v>
          </cell>
          <cell r="K58">
            <v>6.89</v>
          </cell>
          <cell r="L58">
            <v>7.08</v>
          </cell>
          <cell r="M58">
            <v>0</v>
          </cell>
          <cell r="N58">
            <v>6.91</v>
          </cell>
          <cell r="O58">
            <v>6.54</v>
          </cell>
          <cell r="P58">
            <v>6.77</v>
          </cell>
          <cell r="Q58" t="str">
            <v>ì</v>
          </cell>
          <cell r="R58">
            <v>7.93</v>
          </cell>
          <cell r="S58">
            <v>6.73</v>
          </cell>
          <cell r="T58">
            <v>7.22</v>
          </cell>
          <cell r="U58" t="str">
            <v>ì</v>
          </cell>
          <cell r="V58">
            <v>8.19</v>
          </cell>
          <cell r="W58">
            <v>7.8</v>
          </cell>
          <cell r="X58">
            <v>7.89</v>
          </cell>
          <cell r="Y58">
            <v>0</v>
          </cell>
          <cell r="Z58">
            <v>6.98</v>
          </cell>
          <cell r="AA58">
            <v>6.88</v>
          </cell>
          <cell r="AB58">
            <v>7.01</v>
          </cell>
          <cell r="AC58">
            <v>0</v>
          </cell>
          <cell r="AD58">
            <v>6.9</v>
          </cell>
          <cell r="AE58">
            <v>6.5</v>
          </cell>
          <cell r="AF58">
            <v>6.7</v>
          </cell>
          <cell r="AG58">
            <v>0</v>
          </cell>
          <cell r="AH58">
            <v>6.55</v>
          </cell>
          <cell r="AI58">
            <v>5.97</v>
          </cell>
          <cell r="AJ58">
            <v>6.21</v>
          </cell>
          <cell r="AK58" t="str">
            <v>ì</v>
          </cell>
          <cell r="AL58">
            <v>6.87</v>
          </cell>
          <cell r="AM58">
            <v>6.74</v>
          </cell>
          <cell r="AN58">
            <v>6.73</v>
          </cell>
          <cell r="AO58">
            <v>0</v>
          </cell>
          <cell r="AP58">
            <v>6.72</v>
          </cell>
          <cell r="AQ58">
            <v>6.2</v>
          </cell>
          <cell r="AR58">
            <v>6.44</v>
          </cell>
          <cell r="AS58" t="str">
            <v>ì</v>
          </cell>
          <cell r="AT58">
            <v>7.78</v>
          </cell>
          <cell r="AU58">
            <v>7.24</v>
          </cell>
          <cell r="AV58">
            <v>7.52</v>
          </cell>
          <cell r="AW58">
            <v>0</v>
          </cell>
          <cell r="AX58">
            <v>7.8</v>
          </cell>
          <cell r="AY58">
            <v>7.2</v>
          </cell>
          <cell r="AZ58">
            <v>7.4</v>
          </cell>
          <cell r="BA58" t="str">
            <v>ì</v>
          </cell>
          <cell r="BB58">
            <v>8.09</v>
          </cell>
          <cell r="BC58">
            <v>8.1300000000000008</v>
          </cell>
          <cell r="BD58">
            <v>7.8</v>
          </cell>
          <cell r="BE58">
            <v>0</v>
          </cell>
          <cell r="BF58">
            <v>8.3000000000000007</v>
          </cell>
          <cell r="BG58">
            <v>8.0299999999999994</v>
          </cell>
          <cell r="BH58">
            <v>7.97</v>
          </cell>
          <cell r="BI58" t="str">
            <v>ì</v>
          </cell>
          <cell r="BJ58" t="str">
            <v>-</v>
          </cell>
          <cell r="BK58" t="str">
            <v>-</v>
          </cell>
          <cell r="BL58" t="str">
            <v>-</v>
          </cell>
          <cell r="BM58">
            <v>0</v>
          </cell>
          <cell r="BN58" t="str">
            <v>-</v>
          </cell>
          <cell r="BO58" t="str">
            <v>-</v>
          </cell>
          <cell r="BP58" t="str">
            <v>-</v>
          </cell>
          <cell r="BQ58">
            <v>0</v>
          </cell>
          <cell r="BR58">
            <v>8</v>
          </cell>
          <cell r="BS58">
            <v>7.5</v>
          </cell>
          <cell r="BT58">
            <v>7.42</v>
          </cell>
          <cell r="BU58" t="str">
            <v>ì</v>
          </cell>
          <cell r="BV58">
            <v>8.1999999999999993</v>
          </cell>
          <cell r="BW58">
            <v>8.1</v>
          </cell>
          <cell r="BX58">
            <v>7.9</v>
          </cell>
          <cell r="BY58">
            <v>0</v>
          </cell>
          <cell r="BZ58">
            <v>7.58</v>
          </cell>
          <cell r="CA58">
            <v>7.35</v>
          </cell>
          <cell r="CB58">
            <v>7.4</v>
          </cell>
          <cell r="CC58">
            <v>0</v>
          </cell>
          <cell r="CD58">
            <v>7.6</v>
          </cell>
          <cell r="CE58">
            <v>7.45</v>
          </cell>
          <cell r="CF58">
            <v>7.28</v>
          </cell>
          <cell r="CG58">
            <v>0</v>
          </cell>
          <cell r="CH58">
            <v>7.23</v>
          </cell>
          <cell r="CI58">
            <v>6.93</v>
          </cell>
          <cell r="CJ58">
            <v>7.04</v>
          </cell>
          <cell r="CK58" t="str">
            <v>ì</v>
          </cell>
          <cell r="CL58">
            <v>7.94</v>
          </cell>
          <cell r="CM58">
            <v>7.8</v>
          </cell>
          <cell r="CN58">
            <v>7.75</v>
          </cell>
          <cell r="CO58">
            <v>0</v>
          </cell>
          <cell r="CP58">
            <v>7.68</v>
          </cell>
          <cell r="CQ58">
            <v>7.55</v>
          </cell>
          <cell r="CR58">
            <v>7.2</v>
          </cell>
          <cell r="CS58">
            <v>0</v>
          </cell>
          <cell r="CT58">
            <v>7.65</v>
          </cell>
          <cell r="CU58">
            <v>7.68</v>
          </cell>
          <cell r="CV58">
            <v>7.53</v>
          </cell>
          <cell r="CW58">
            <v>0</v>
          </cell>
          <cell r="CX58">
            <v>6.5</v>
          </cell>
          <cell r="CY58">
            <v>6.1</v>
          </cell>
          <cell r="CZ58">
            <v>6.27</v>
          </cell>
          <cell r="DA58" t="str">
            <v>ì</v>
          </cell>
          <cell r="DB58">
            <v>8.0399999999999991</v>
          </cell>
          <cell r="DC58">
            <v>7.76</v>
          </cell>
          <cell r="DD58">
            <v>7.64</v>
          </cell>
          <cell r="DE58" t="str">
            <v>ì</v>
          </cell>
          <cell r="DF58">
            <v>7.6</v>
          </cell>
          <cell r="DG58">
            <v>7.01</v>
          </cell>
          <cell r="DH58">
            <v>7.1</v>
          </cell>
          <cell r="DI58" t="str">
            <v>ì</v>
          </cell>
          <cell r="DJ58">
            <v>7.44</v>
          </cell>
          <cell r="DK58">
            <v>6.92</v>
          </cell>
          <cell r="DL58">
            <v>7.12</v>
          </cell>
          <cell r="DM58" t="str">
            <v>ì</v>
          </cell>
          <cell r="DN58">
            <v>7.8</v>
          </cell>
          <cell r="DO58">
            <v>7.6</v>
          </cell>
          <cell r="DP58">
            <v>7.5</v>
          </cell>
          <cell r="DQ58">
            <v>0</v>
          </cell>
          <cell r="DR58">
            <v>8.36</v>
          </cell>
          <cell r="DS58">
            <v>7.94</v>
          </cell>
          <cell r="DT58">
            <v>7.75</v>
          </cell>
          <cell r="DU58" t="str">
            <v>ì</v>
          </cell>
          <cell r="DV58">
            <v>7.58</v>
          </cell>
          <cell r="DW58">
            <v>6.73</v>
          </cell>
          <cell r="DX58">
            <v>6.93</v>
          </cell>
          <cell r="DY58" t="str">
            <v>ì</v>
          </cell>
          <cell r="DZ58">
            <v>7.66</v>
          </cell>
          <cell r="EA58">
            <v>6.9</v>
          </cell>
          <cell r="EB58">
            <v>6.88</v>
          </cell>
          <cell r="EC58" t="str">
            <v>ì</v>
          </cell>
          <cell r="ED58">
            <v>7.16</v>
          </cell>
          <cell r="EE58">
            <v>6.03</v>
          </cell>
          <cell r="EF58">
            <v>6.49</v>
          </cell>
          <cell r="EG58" t="str">
            <v>ì</v>
          </cell>
          <cell r="EH58">
            <v>7.88</v>
          </cell>
          <cell r="EI58">
            <v>7.3</v>
          </cell>
          <cell r="EJ58">
            <v>7</v>
          </cell>
          <cell r="EK58" t="str">
            <v>ì</v>
          </cell>
          <cell r="EL58">
            <v>7.8</v>
          </cell>
          <cell r="EM58">
            <v>7.1</v>
          </cell>
          <cell r="EN58">
            <v>7</v>
          </cell>
          <cell r="EO58" t="str">
            <v>ì</v>
          </cell>
          <cell r="EP58">
            <v>7.96</v>
          </cell>
          <cell r="EQ58">
            <v>7.64</v>
          </cell>
          <cell r="ER58">
            <v>7.63</v>
          </cell>
          <cell r="ES58" t="str">
            <v>ì</v>
          </cell>
          <cell r="ET58">
            <v>7.42</v>
          </cell>
          <cell r="EU58">
            <v>7.04</v>
          </cell>
          <cell r="EV58">
            <v>7.19</v>
          </cell>
          <cell r="EW58" t="str">
            <v>ì</v>
          </cell>
          <cell r="EX58">
            <v>7.89</v>
          </cell>
          <cell r="EY58">
            <v>7.58</v>
          </cell>
          <cell r="EZ58">
            <v>7.55</v>
          </cell>
          <cell r="FA58">
            <v>0</v>
          </cell>
          <cell r="FB58">
            <v>8.16</v>
          </cell>
          <cell r="FC58">
            <v>7.68</v>
          </cell>
          <cell r="FD58">
            <v>7.57</v>
          </cell>
          <cell r="FE58" t="str">
            <v>ì</v>
          </cell>
          <cell r="FF58">
            <v>7.8</v>
          </cell>
          <cell r="FG58">
            <v>7.73</v>
          </cell>
          <cell r="FH58">
            <v>7.53</v>
          </cell>
          <cell r="FI58">
            <v>0</v>
          </cell>
          <cell r="FJ58">
            <v>8.0500000000000007</v>
          </cell>
          <cell r="FK58">
            <v>7.61</v>
          </cell>
          <cell r="FL58">
            <v>7.58</v>
          </cell>
          <cell r="FM58" t="str">
            <v>ì</v>
          </cell>
          <cell r="FN58">
            <v>8.25</v>
          </cell>
          <cell r="FO58">
            <v>7.63</v>
          </cell>
          <cell r="FP58">
            <v>7.5</v>
          </cell>
          <cell r="FQ58" t="str">
            <v>ì</v>
          </cell>
          <cell r="FR58">
            <v>7.96</v>
          </cell>
          <cell r="FS58">
            <v>7.64</v>
          </cell>
          <cell r="FT58">
            <v>7.63</v>
          </cell>
          <cell r="FU58" t="str">
            <v>ì</v>
          </cell>
          <cell r="FV58">
            <v>7.23</v>
          </cell>
          <cell r="FW58">
            <v>6.43</v>
          </cell>
          <cell r="FX58">
            <v>6.57</v>
          </cell>
          <cell r="FY58" t="str">
            <v>ì</v>
          </cell>
        </row>
        <row r="59">
          <cell r="A59" t="str">
            <v>PARIS MONTPARNASSE  (Voyageurs transiliens)</v>
          </cell>
          <cell r="B59">
            <v>7.76</v>
          </cell>
          <cell r="C59">
            <v>7.29</v>
          </cell>
          <cell r="D59">
            <v>7.36</v>
          </cell>
          <cell r="E59" t="str">
            <v>ì</v>
          </cell>
          <cell r="F59">
            <v>8.69</v>
          </cell>
          <cell r="G59">
            <v>8.51</v>
          </cell>
          <cell r="H59">
            <v>8.25</v>
          </cell>
          <cell r="I59">
            <v>0</v>
          </cell>
          <cell r="J59">
            <v>7.17</v>
          </cell>
          <cell r="K59">
            <v>6.99</v>
          </cell>
          <cell r="L59">
            <v>7.08</v>
          </cell>
          <cell r="M59">
            <v>0</v>
          </cell>
          <cell r="N59">
            <v>6.92</v>
          </cell>
          <cell r="O59">
            <v>6.57</v>
          </cell>
          <cell r="P59">
            <v>6.79</v>
          </cell>
          <cell r="Q59" t="str">
            <v>ì</v>
          </cell>
          <cell r="R59">
            <v>7.95</v>
          </cell>
          <cell r="S59">
            <v>6.72</v>
          </cell>
          <cell r="T59">
            <v>7.28</v>
          </cell>
          <cell r="U59" t="str">
            <v>ì</v>
          </cell>
          <cell r="V59">
            <v>8.16</v>
          </cell>
          <cell r="W59">
            <v>7.87</v>
          </cell>
          <cell r="X59">
            <v>7.93</v>
          </cell>
          <cell r="Y59">
            <v>0</v>
          </cell>
          <cell r="Z59">
            <v>7.1</v>
          </cell>
          <cell r="AA59">
            <v>6.92</v>
          </cell>
          <cell r="AB59">
            <v>6.98</v>
          </cell>
          <cell r="AC59">
            <v>0</v>
          </cell>
          <cell r="AD59">
            <v>6.94</v>
          </cell>
          <cell r="AE59">
            <v>6.62</v>
          </cell>
          <cell r="AF59">
            <v>6.82</v>
          </cell>
          <cell r="AG59">
            <v>0</v>
          </cell>
          <cell r="AH59">
            <v>6.61</v>
          </cell>
          <cell r="AI59">
            <v>6.06</v>
          </cell>
          <cell r="AJ59">
            <v>6.31</v>
          </cell>
          <cell r="AK59" t="str">
            <v>ì</v>
          </cell>
          <cell r="AL59">
            <v>6.91</v>
          </cell>
          <cell r="AM59">
            <v>6.57</v>
          </cell>
          <cell r="AN59">
            <v>6.62</v>
          </cell>
          <cell r="AO59">
            <v>0</v>
          </cell>
          <cell r="AP59">
            <v>6.78</v>
          </cell>
          <cell r="AQ59">
            <v>6.15</v>
          </cell>
          <cell r="AR59">
            <v>6.41</v>
          </cell>
          <cell r="AS59" t="str">
            <v>ì</v>
          </cell>
          <cell r="AT59">
            <v>7.76</v>
          </cell>
          <cell r="AU59">
            <v>7.13</v>
          </cell>
          <cell r="AV59">
            <v>7.44</v>
          </cell>
          <cell r="AW59">
            <v>0</v>
          </cell>
          <cell r="AX59">
            <v>7.8</v>
          </cell>
          <cell r="AY59">
            <v>7.2</v>
          </cell>
          <cell r="AZ59">
            <v>7.4</v>
          </cell>
          <cell r="BA59" t="str">
            <v>ì</v>
          </cell>
          <cell r="BB59">
            <v>8.0500000000000007</v>
          </cell>
          <cell r="BC59">
            <v>8.1</v>
          </cell>
          <cell r="BD59">
            <v>7.77</v>
          </cell>
          <cell r="BE59">
            <v>0</v>
          </cell>
          <cell r="BF59">
            <v>8.2799999999999994</v>
          </cell>
          <cell r="BG59">
            <v>8.0299999999999994</v>
          </cell>
          <cell r="BH59">
            <v>7.98</v>
          </cell>
          <cell r="BI59" t="str">
            <v>ì</v>
          </cell>
          <cell r="BJ59" t="str">
            <v>-</v>
          </cell>
          <cell r="BK59" t="str">
            <v>-</v>
          </cell>
          <cell r="BL59" t="str">
            <v>-</v>
          </cell>
          <cell r="BM59">
            <v>0</v>
          </cell>
          <cell r="BN59" t="str">
            <v>-</v>
          </cell>
          <cell r="BO59" t="str">
            <v>-</v>
          </cell>
          <cell r="BP59" t="str">
            <v>-</v>
          </cell>
          <cell r="BQ59">
            <v>0</v>
          </cell>
          <cell r="BR59">
            <v>7.98</v>
          </cell>
          <cell r="BS59">
            <v>7.52</v>
          </cell>
          <cell r="BT59">
            <v>7.44</v>
          </cell>
          <cell r="BU59" t="str">
            <v>ì</v>
          </cell>
          <cell r="BV59">
            <v>8.1999999999999993</v>
          </cell>
          <cell r="BW59">
            <v>8.1</v>
          </cell>
          <cell r="BX59">
            <v>7.9</v>
          </cell>
          <cell r="BY59">
            <v>0</v>
          </cell>
          <cell r="BZ59">
            <v>7.54</v>
          </cell>
          <cell r="CA59">
            <v>7.37</v>
          </cell>
          <cell r="CB59">
            <v>7.4</v>
          </cell>
          <cell r="CC59">
            <v>0</v>
          </cell>
          <cell r="CD59">
            <v>7.6</v>
          </cell>
          <cell r="CE59">
            <v>7.49</v>
          </cell>
          <cell r="CF59">
            <v>7.34</v>
          </cell>
          <cell r="CG59">
            <v>0</v>
          </cell>
          <cell r="CH59">
            <v>7.21</v>
          </cell>
          <cell r="CI59">
            <v>6.9</v>
          </cell>
          <cell r="CJ59">
            <v>7.05</v>
          </cell>
          <cell r="CK59" t="str">
            <v>ì</v>
          </cell>
          <cell r="CL59">
            <v>7.94</v>
          </cell>
          <cell r="CM59">
            <v>7.89</v>
          </cell>
          <cell r="CN59">
            <v>7.8</v>
          </cell>
          <cell r="CO59">
            <v>0</v>
          </cell>
          <cell r="CP59">
            <v>7.72</v>
          </cell>
          <cell r="CQ59">
            <v>7.7</v>
          </cell>
          <cell r="CR59">
            <v>7.43</v>
          </cell>
          <cell r="CS59">
            <v>0</v>
          </cell>
          <cell r="CT59">
            <v>7.66</v>
          </cell>
          <cell r="CU59">
            <v>7.7</v>
          </cell>
          <cell r="CV59">
            <v>7.61</v>
          </cell>
          <cell r="CW59">
            <v>0</v>
          </cell>
          <cell r="CX59">
            <v>6.5</v>
          </cell>
          <cell r="CY59">
            <v>6.05</v>
          </cell>
          <cell r="CZ59">
            <v>6.27</v>
          </cell>
          <cell r="DA59" t="str">
            <v>ì</v>
          </cell>
          <cell r="DB59">
            <v>8.0500000000000007</v>
          </cell>
          <cell r="DC59">
            <v>7.74</v>
          </cell>
          <cell r="DD59">
            <v>7.59</v>
          </cell>
          <cell r="DE59" t="str">
            <v>ì</v>
          </cell>
          <cell r="DF59">
            <v>7.62</v>
          </cell>
          <cell r="DG59">
            <v>6.99</v>
          </cell>
          <cell r="DH59">
            <v>7.04</v>
          </cell>
          <cell r="DI59" t="str">
            <v>ì</v>
          </cell>
          <cell r="DJ59">
            <v>7.51</v>
          </cell>
          <cell r="DK59">
            <v>6.88</v>
          </cell>
          <cell r="DL59">
            <v>7.09</v>
          </cell>
          <cell r="DM59" t="str">
            <v>ì</v>
          </cell>
          <cell r="DN59">
            <v>7.8</v>
          </cell>
          <cell r="DO59">
            <v>7.6</v>
          </cell>
          <cell r="DP59">
            <v>7.5</v>
          </cell>
          <cell r="DQ59">
            <v>0</v>
          </cell>
          <cell r="DR59">
            <v>8.3800000000000008</v>
          </cell>
          <cell r="DS59">
            <v>7.89</v>
          </cell>
          <cell r="DT59">
            <v>7.73</v>
          </cell>
          <cell r="DU59" t="str">
            <v>ì</v>
          </cell>
          <cell r="DV59">
            <v>7.57</v>
          </cell>
          <cell r="DW59">
            <v>6.69</v>
          </cell>
          <cell r="DX59">
            <v>6.92</v>
          </cell>
          <cell r="DY59" t="str">
            <v>ì</v>
          </cell>
          <cell r="DZ59">
            <v>7.67</v>
          </cell>
          <cell r="EA59">
            <v>6.84</v>
          </cell>
          <cell r="EB59">
            <v>6.9</v>
          </cell>
          <cell r="EC59" t="str">
            <v>ì</v>
          </cell>
          <cell r="ED59">
            <v>7.16</v>
          </cell>
          <cell r="EE59">
            <v>5.96</v>
          </cell>
          <cell r="EF59">
            <v>6.46</v>
          </cell>
          <cell r="EG59" t="str">
            <v>ì</v>
          </cell>
          <cell r="EH59">
            <v>7.83</v>
          </cell>
          <cell r="EI59">
            <v>7.2</v>
          </cell>
          <cell r="EJ59">
            <v>7.04</v>
          </cell>
          <cell r="EK59" t="str">
            <v>ì</v>
          </cell>
          <cell r="EL59">
            <v>7.7</v>
          </cell>
          <cell r="EM59">
            <v>7</v>
          </cell>
          <cell r="EN59">
            <v>7</v>
          </cell>
          <cell r="EO59" t="str">
            <v>ì</v>
          </cell>
          <cell r="EP59">
            <v>7.95</v>
          </cell>
          <cell r="EQ59">
            <v>7.56</v>
          </cell>
          <cell r="ER59">
            <v>7.55</v>
          </cell>
          <cell r="ES59" t="str">
            <v>ì</v>
          </cell>
          <cell r="ET59">
            <v>7.36</v>
          </cell>
          <cell r="EU59">
            <v>7.06</v>
          </cell>
          <cell r="EV59">
            <v>7.16</v>
          </cell>
          <cell r="EW59" t="str">
            <v>ì</v>
          </cell>
          <cell r="EX59">
            <v>7.85</v>
          </cell>
          <cell r="EY59">
            <v>7.52</v>
          </cell>
          <cell r="EZ59">
            <v>7.47</v>
          </cell>
          <cell r="FA59">
            <v>0</v>
          </cell>
          <cell r="FB59">
            <v>8.14</v>
          </cell>
          <cell r="FC59">
            <v>7.82</v>
          </cell>
          <cell r="FD59">
            <v>7.74</v>
          </cell>
          <cell r="FE59">
            <v>0</v>
          </cell>
          <cell r="FF59">
            <v>7.81</v>
          </cell>
          <cell r="FG59">
            <v>7.6</v>
          </cell>
          <cell r="FH59">
            <v>7.49</v>
          </cell>
          <cell r="FI59">
            <v>0</v>
          </cell>
          <cell r="FJ59">
            <v>8.0500000000000007</v>
          </cell>
          <cell r="FK59">
            <v>7.71</v>
          </cell>
          <cell r="FL59">
            <v>7.6</v>
          </cell>
          <cell r="FM59">
            <v>0</v>
          </cell>
          <cell r="FN59">
            <v>8.27</v>
          </cell>
          <cell r="FO59">
            <v>7.63</v>
          </cell>
          <cell r="FP59">
            <v>7.46</v>
          </cell>
          <cell r="FQ59" t="str">
            <v>ì</v>
          </cell>
          <cell r="FR59">
            <v>7.95</v>
          </cell>
          <cell r="FS59">
            <v>7.56</v>
          </cell>
          <cell r="FT59">
            <v>7.55</v>
          </cell>
          <cell r="FU59" t="str">
            <v>ì</v>
          </cell>
          <cell r="FV59">
            <v>7.27</v>
          </cell>
          <cell r="FW59">
            <v>6.39</v>
          </cell>
          <cell r="FX59">
            <v>6.61</v>
          </cell>
          <cell r="FY59" t="str">
            <v>ì</v>
          </cell>
        </row>
        <row r="60">
          <cell r="A60" t="str">
            <v>PARIS MONTPARNASSE  (Voyageurs hors transiliens)</v>
          </cell>
          <cell r="B60">
            <v>7.54</v>
          </cell>
          <cell r="C60">
            <v>7.43</v>
          </cell>
          <cell r="D60">
            <v>7.38</v>
          </cell>
          <cell r="E60">
            <v>0</v>
          </cell>
          <cell r="F60">
            <v>8.23</v>
          </cell>
          <cell r="G60">
            <v>8.51</v>
          </cell>
          <cell r="H60">
            <v>8.25</v>
          </cell>
          <cell r="I60">
            <v>0</v>
          </cell>
          <cell r="J60">
            <v>7.06</v>
          </cell>
          <cell r="K60">
            <v>6.38</v>
          </cell>
          <cell r="L60">
            <v>6.65</v>
          </cell>
          <cell r="M60" t="str">
            <v>ì</v>
          </cell>
          <cell r="N60">
            <v>6.83</v>
          </cell>
          <cell r="O60">
            <v>6.26</v>
          </cell>
          <cell r="P60">
            <v>6.49</v>
          </cell>
          <cell r="Q60" t="str">
            <v>ì</v>
          </cell>
          <cell r="R60">
            <v>7.79</v>
          </cell>
          <cell r="S60">
            <v>7.26</v>
          </cell>
          <cell r="T60">
            <v>7.39</v>
          </cell>
          <cell r="U60" t="str">
            <v>ì</v>
          </cell>
          <cell r="V60">
            <v>8.01</v>
          </cell>
          <cell r="W60">
            <v>7.94</v>
          </cell>
          <cell r="X60">
            <v>7.83</v>
          </cell>
          <cell r="Y60">
            <v>0</v>
          </cell>
          <cell r="Z60">
            <v>6.91</v>
          </cell>
          <cell r="AA60">
            <v>6.56</v>
          </cell>
          <cell r="AB60">
            <v>6.73</v>
          </cell>
          <cell r="AC60">
            <v>0</v>
          </cell>
          <cell r="AD60">
            <v>6.31</v>
          </cell>
          <cell r="AE60">
            <v>6.26</v>
          </cell>
          <cell r="AF60">
            <v>6.49</v>
          </cell>
          <cell r="AG60">
            <v>0</v>
          </cell>
          <cell r="AH60">
            <v>6.11</v>
          </cell>
          <cell r="AI60">
            <v>5.76</v>
          </cell>
          <cell r="AJ60">
            <v>5.88</v>
          </cell>
          <cell r="AK60">
            <v>0</v>
          </cell>
          <cell r="AL60">
            <v>6.37</v>
          </cell>
          <cell r="AM60">
            <v>7.02</v>
          </cell>
          <cell r="AN60">
            <v>6.63</v>
          </cell>
          <cell r="AO60">
            <v>0</v>
          </cell>
          <cell r="AP60">
            <v>5.78</v>
          </cell>
          <cell r="AQ60">
            <v>6.24</v>
          </cell>
          <cell r="AR60">
            <v>6.17</v>
          </cell>
          <cell r="AS60">
            <v>0</v>
          </cell>
          <cell r="AT60">
            <v>7.64</v>
          </cell>
          <cell r="AU60">
            <v>7.19</v>
          </cell>
          <cell r="AV60">
            <v>7.47</v>
          </cell>
          <cell r="AW60">
            <v>0</v>
          </cell>
          <cell r="AX60">
            <v>7.5</v>
          </cell>
          <cell r="AY60">
            <v>7.2</v>
          </cell>
          <cell r="AZ60">
            <v>7.3</v>
          </cell>
          <cell r="BA60" t="str">
            <v>ì</v>
          </cell>
          <cell r="BB60">
            <v>7.84</v>
          </cell>
          <cell r="BC60">
            <v>7.89</v>
          </cell>
          <cell r="BD60">
            <v>7.71</v>
          </cell>
          <cell r="BE60">
            <v>0</v>
          </cell>
          <cell r="BF60">
            <v>7.85</v>
          </cell>
          <cell r="BG60">
            <v>7.7</v>
          </cell>
          <cell r="BH60">
            <v>7.61</v>
          </cell>
          <cell r="BI60">
            <v>0</v>
          </cell>
          <cell r="BJ60" t="str">
            <v>-</v>
          </cell>
          <cell r="BK60" t="str">
            <v>-</v>
          </cell>
          <cell r="BL60" t="str">
            <v>-</v>
          </cell>
          <cell r="BM60">
            <v>0</v>
          </cell>
          <cell r="BN60" t="str">
            <v>-</v>
          </cell>
          <cell r="BO60" t="str">
            <v>-</v>
          </cell>
          <cell r="BP60" t="str">
            <v>-</v>
          </cell>
          <cell r="BQ60">
            <v>0</v>
          </cell>
          <cell r="BR60">
            <v>7.67</v>
          </cell>
          <cell r="BS60">
            <v>7</v>
          </cell>
          <cell r="BT60">
            <v>7.16</v>
          </cell>
          <cell r="BU60" t="str">
            <v>ì</v>
          </cell>
          <cell r="BV60">
            <v>7.8</v>
          </cell>
          <cell r="BW60">
            <v>7.8</v>
          </cell>
          <cell r="BX60">
            <v>7.7</v>
          </cell>
          <cell r="BY60">
            <v>0</v>
          </cell>
          <cell r="BZ60">
            <v>7.4</v>
          </cell>
          <cell r="CA60">
            <v>7.4</v>
          </cell>
          <cell r="CB60">
            <v>7.32</v>
          </cell>
          <cell r="CC60">
            <v>0</v>
          </cell>
          <cell r="CD60">
            <v>7.5</v>
          </cell>
          <cell r="CE60">
            <v>7.46</v>
          </cell>
          <cell r="CF60">
            <v>7.38</v>
          </cell>
          <cell r="CG60">
            <v>0</v>
          </cell>
          <cell r="CH60">
            <v>7.21</v>
          </cell>
          <cell r="CI60">
            <v>7.04</v>
          </cell>
          <cell r="CJ60">
            <v>7.06</v>
          </cell>
          <cell r="CK60">
            <v>0</v>
          </cell>
          <cell r="CL60">
            <v>7.26</v>
          </cell>
          <cell r="CM60">
            <v>7.46</v>
          </cell>
          <cell r="CN60">
            <v>7.53</v>
          </cell>
          <cell r="CO60">
            <v>0</v>
          </cell>
          <cell r="CP60">
            <v>7.39</v>
          </cell>
          <cell r="CQ60">
            <v>7.14</v>
          </cell>
          <cell r="CR60">
            <v>7.1</v>
          </cell>
          <cell r="CS60">
            <v>0</v>
          </cell>
          <cell r="CT60">
            <v>7.13</v>
          </cell>
          <cell r="CU60">
            <v>7.22</v>
          </cell>
          <cell r="CV60">
            <v>7.14</v>
          </cell>
          <cell r="CW60">
            <v>0</v>
          </cell>
          <cell r="CX60">
            <v>6.54</v>
          </cell>
          <cell r="CY60">
            <v>6.22</v>
          </cell>
          <cell r="CZ60">
            <v>6.33</v>
          </cell>
          <cell r="DA60">
            <v>0</v>
          </cell>
          <cell r="DB60">
            <v>7.8</v>
          </cell>
          <cell r="DC60">
            <v>7.81</v>
          </cell>
          <cell r="DD60">
            <v>7.73</v>
          </cell>
          <cell r="DE60">
            <v>0</v>
          </cell>
          <cell r="DF60">
            <v>7.46</v>
          </cell>
          <cell r="DG60">
            <v>7.15</v>
          </cell>
          <cell r="DH60">
            <v>7.26</v>
          </cell>
          <cell r="DI60" t="str">
            <v>ì</v>
          </cell>
          <cell r="DJ60">
            <v>7.33</v>
          </cell>
          <cell r="DK60">
            <v>7.02</v>
          </cell>
          <cell r="DL60">
            <v>7</v>
          </cell>
          <cell r="DM60" t="str">
            <v>ì</v>
          </cell>
          <cell r="DN60">
            <v>7.6</v>
          </cell>
          <cell r="DO60">
            <v>7.6</v>
          </cell>
          <cell r="DP60">
            <v>7.5</v>
          </cell>
          <cell r="DQ60">
            <v>0</v>
          </cell>
          <cell r="DR60">
            <v>7.96</v>
          </cell>
          <cell r="DS60">
            <v>7.87</v>
          </cell>
          <cell r="DT60">
            <v>7.63</v>
          </cell>
          <cell r="DU60">
            <v>0</v>
          </cell>
          <cell r="DV60">
            <v>7.35</v>
          </cell>
          <cell r="DW60">
            <v>6.87</v>
          </cell>
          <cell r="DX60">
            <v>7.04</v>
          </cell>
          <cell r="DY60" t="str">
            <v>ì</v>
          </cell>
          <cell r="DZ60">
            <v>7.37</v>
          </cell>
          <cell r="EA60">
            <v>6.9</v>
          </cell>
          <cell r="EB60">
            <v>6.9</v>
          </cell>
          <cell r="EC60" t="str">
            <v>ì</v>
          </cell>
          <cell r="ED60">
            <v>7.25</v>
          </cell>
          <cell r="EE60">
            <v>6.65</v>
          </cell>
          <cell r="EF60">
            <v>6.9</v>
          </cell>
          <cell r="EG60" t="str">
            <v>ì</v>
          </cell>
          <cell r="EH60">
            <v>7.63</v>
          </cell>
          <cell r="EI60">
            <v>7.01</v>
          </cell>
          <cell r="EJ60">
            <v>6.96</v>
          </cell>
          <cell r="EK60" t="str">
            <v>ì</v>
          </cell>
          <cell r="EL60">
            <v>7.5</v>
          </cell>
          <cell r="EM60">
            <v>7</v>
          </cell>
          <cell r="EN60">
            <v>7</v>
          </cell>
          <cell r="EO60" t="str">
            <v>ì</v>
          </cell>
          <cell r="EP60">
            <v>7.65</v>
          </cell>
          <cell r="EQ60">
            <v>7.26</v>
          </cell>
          <cell r="ER60">
            <v>7.29</v>
          </cell>
          <cell r="ES60" t="str">
            <v>ì</v>
          </cell>
          <cell r="ET60">
            <v>7.35</v>
          </cell>
          <cell r="EU60">
            <v>6.79</v>
          </cell>
          <cell r="EV60">
            <v>6.94</v>
          </cell>
          <cell r="EW60" t="str">
            <v>ì</v>
          </cell>
          <cell r="EX60">
            <v>7.62</v>
          </cell>
          <cell r="EY60">
            <v>7.12</v>
          </cell>
          <cell r="EZ60">
            <v>7.21</v>
          </cell>
          <cell r="FA60" t="str">
            <v>ì</v>
          </cell>
          <cell r="FB60">
            <v>7.69</v>
          </cell>
          <cell r="FC60">
            <v>7.21</v>
          </cell>
          <cell r="FD60">
            <v>7.28</v>
          </cell>
          <cell r="FE60" t="str">
            <v>ì</v>
          </cell>
          <cell r="FF60">
            <v>7.8</v>
          </cell>
          <cell r="FG60">
            <v>7.41</v>
          </cell>
          <cell r="FH60">
            <v>7.32</v>
          </cell>
          <cell r="FI60" t="str">
            <v>ì</v>
          </cell>
          <cell r="FJ60">
            <v>7.93</v>
          </cell>
          <cell r="FK60">
            <v>7.3</v>
          </cell>
          <cell r="FL60">
            <v>7.51</v>
          </cell>
          <cell r="FM60" t="str">
            <v>ì</v>
          </cell>
          <cell r="FN60">
            <v>7.78</v>
          </cell>
          <cell r="FO60">
            <v>7.23</v>
          </cell>
          <cell r="FP60">
            <v>7.19</v>
          </cell>
          <cell r="FQ60" t="str">
            <v>ì</v>
          </cell>
          <cell r="FR60">
            <v>7.65</v>
          </cell>
          <cell r="FS60">
            <v>7.26</v>
          </cell>
          <cell r="FT60">
            <v>7.29</v>
          </cell>
          <cell r="FU60" t="str">
            <v>ì</v>
          </cell>
          <cell r="FV60">
            <v>6.69</v>
          </cell>
          <cell r="FW60">
            <v>6.08</v>
          </cell>
          <cell r="FX60">
            <v>6.03</v>
          </cell>
          <cell r="FY60" t="str">
            <v>ì</v>
          </cell>
        </row>
        <row r="61">
          <cell r="A61" t="str">
            <v>PARIS MONTPARNASSE  (Attendants)</v>
          </cell>
          <cell r="B61">
            <v>7.22</v>
          </cell>
          <cell r="C61">
            <v>7.6</v>
          </cell>
          <cell r="D61">
            <v>7.46</v>
          </cell>
          <cell r="E61">
            <v>0</v>
          </cell>
          <cell r="F61">
            <v>8.07</v>
          </cell>
          <cell r="G61">
            <v>8.35</v>
          </cell>
          <cell r="H61">
            <v>8.2100000000000009</v>
          </cell>
          <cell r="I61">
            <v>0</v>
          </cell>
          <cell r="J61">
            <v>7.05</v>
          </cell>
          <cell r="K61">
            <v>7.28</v>
          </cell>
          <cell r="L61">
            <v>7.31</v>
          </cell>
          <cell r="M61">
            <v>0</v>
          </cell>
          <cell r="N61">
            <v>6.8</v>
          </cell>
          <cell r="O61">
            <v>6.55</v>
          </cell>
          <cell r="P61">
            <v>6.88</v>
          </cell>
          <cell r="Q61">
            <v>0</v>
          </cell>
          <cell r="R61">
            <v>7.47</v>
          </cell>
          <cell r="S61">
            <v>7.47</v>
          </cell>
          <cell r="T61">
            <v>7.46</v>
          </cell>
          <cell r="U61">
            <v>0</v>
          </cell>
          <cell r="V61" t="str">
            <v>-</v>
          </cell>
          <cell r="W61" t="str">
            <v>-</v>
          </cell>
          <cell r="X61" t="str">
            <v>-</v>
          </cell>
          <cell r="Y61">
            <v>0</v>
          </cell>
          <cell r="Z61">
            <v>6.64</v>
          </cell>
          <cell r="AA61" t="str">
            <v>-</v>
          </cell>
          <cell r="AB61">
            <v>6.88</v>
          </cell>
          <cell r="AC61">
            <v>0</v>
          </cell>
          <cell r="AD61" t="str">
            <v>-</v>
          </cell>
          <cell r="AE61" t="str">
            <v>-</v>
          </cell>
          <cell r="AF61" t="str">
            <v>-</v>
          </cell>
          <cell r="AG61">
            <v>0</v>
          </cell>
          <cell r="AH61" t="str">
            <v>-</v>
          </cell>
          <cell r="AI61" t="str">
            <v>-</v>
          </cell>
          <cell r="AJ61" t="str">
            <v>-</v>
          </cell>
          <cell r="AK61">
            <v>0</v>
          </cell>
          <cell r="AL61" t="str">
            <v>-</v>
          </cell>
          <cell r="AM61" t="str">
            <v>-</v>
          </cell>
          <cell r="AN61" t="str">
            <v>-</v>
          </cell>
          <cell r="AO61">
            <v>0</v>
          </cell>
          <cell r="AP61" t="str">
            <v>-</v>
          </cell>
          <cell r="AQ61" t="str">
            <v>-</v>
          </cell>
          <cell r="AR61" t="str">
            <v>-</v>
          </cell>
          <cell r="AS61">
            <v>0</v>
          </cell>
          <cell r="AT61" t="str">
            <v>-</v>
          </cell>
          <cell r="AU61" t="str">
            <v>-</v>
          </cell>
          <cell r="AV61" t="str">
            <v>-</v>
          </cell>
          <cell r="AW61">
            <v>0</v>
          </cell>
          <cell r="AX61">
            <v>7.3</v>
          </cell>
          <cell r="AY61">
            <v>7.5</v>
          </cell>
          <cell r="AZ61">
            <v>7.5</v>
          </cell>
          <cell r="BA61">
            <v>0</v>
          </cell>
          <cell r="BB61">
            <v>7.75</v>
          </cell>
          <cell r="BC61">
            <v>8.25</v>
          </cell>
          <cell r="BD61">
            <v>7.78</v>
          </cell>
          <cell r="BE61">
            <v>0</v>
          </cell>
          <cell r="BF61">
            <v>7.65</v>
          </cell>
          <cell r="BG61">
            <v>8.1300000000000008</v>
          </cell>
          <cell r="BH61">
            <v>7.83</v>
          </cell>
          <cell r="BI61">
            <v>0</v>
          </cell>
          <cell r="BJ61" t="str">
            <v>-</v>
          </cell>
          <cell r="BK61" t="str">
            <v>-</v>
          </cell>
          <cell r="BL61" t="str">
            <v>-</v>
          </cell>
          <cell r="BM61">
            <v>0</v>
          </cell>
          <cell r="BN61" t="str">
            <v>-</v>
          </cell>
          <cell r="BO61" t="str">
            <v>-</v>
          </cell>
          <cell r="BP61" t="str">
            <v>-</v>
          </cell>
          <cell r="BQ61">
            <v>0</v>
          </cell>
          <cell r="BR61">
            <v>7.93</v>
          </cell>
          <cell r="BS61">
            <v>7.43</v>
          </cell>
          <cell r="BT61">
            <v>7.61</v>
          </cell>
          <cell r="BU61">
            <v>0</v>
          </cell>
          <cell r="BV61">
            <v>7.7</v>
          </cell>
          <cell r="BW61">
            <v>8.1999999999999993</v>
          </cell>
          <cell r="BX61">
            <v>7.8</v>
          </cell>
          <cell r="BY61">
            <v>0</v>
          </cell>
          <cell r="BZ61">
            <v>7.5</v>
          </cell>
          <cell r="CA61">
            <v>7.28</v>
          </cell>
          <cell r="CB61">
            <v>7.45</v>
          </cell>
          <cell r="CC61">
            <v>0</v>
          </cell>
          <cell r="CD61">
            <v>7.47</v>
          </cell>
          <cell r="CE61">
            <v>7.47</v>
          </cell>
          <cell r="CF61">
            <v>7.27</v>
          </cell>
          <cell r="CG61">
            <v>0</v>
          </cell>
          <cell r="CH61">
            <v>7.3</v>
          </cell>
          <cell r="CI61">
            <v>7.05</v>
          </cell>
          <cell r="CJ61">
            <v>7.21</v>
          </cell>
          <cell r="CK61">
            <v>0</v>
          </cell>
          <cell r="CL61" t="str">
            <v>-</v>
          </cell>
          <cell r="CM61" t="str">
            <v>-</v>
          </cell>
          <cell r="CN61" t="str">
            <v>-</v>
          </cell>
          <cell r="CO61">
            <v>0</v>
          </cell>
          <cell r="CP61" t="str">
            <v>-</v>
          </cell>
          <cell r="CQ61" t="str">
            <v>-</v>
          </cell>
          <cell r="CR61" t="str">
            <v>-</v>
          </cell>
          <cell r="CS61">
            <v>0</v>
          </cell>
          <cell r="CT61" t="str">
            <v>-</v>
          </cell>
          <cell r="CU61" t="str">
            <v>-</v>
          </cell>
          <cell r="CV61" t="str">
            <v>-</v>
          </cell>
          <cell r="CW61">
            <v>0</v>
          </cell>
          <cell r="CX61">
            <v>6.49</v>
          </cell>
          <cell r="CY61">
            <v>6.31</v>
          </cell>
          <cell r="CZ61">
            <v>6.18</v>
          </cell>
          <cell r="DA61">
            <v>0</v>
          </cell>
          <cell r="DB61">
            <v>7.47</v>
          </cell>
          <cell r="DC61">
            <v>7.8</v>
          </cell>
          <cell r="DD61">
            <v>7.69</v>
          </cell>
          <cell r="DE61">
            <v>0</v>
          </cell>
          <cell r="DF61">
            <v>7.2</v>
          </cell>
          <cell r="DG61">
            <v>7.4</v>
          </cell>
          <cell r="DH61">
            <v>7.52</v>
          </cell>
          <cell r="DI61">
            <v>0</v>
          </cell>
          <cell r="DJ61">
            <v>6.93</v>
          </cell>
          <cell r="DK61">
            <v>7.28</v>
          </cell>
          <cell r="DL61">
            <v>7.41</v>
          </cell>
          <cell r="DM61">
            <v>0</v>
          </cell>
          <cell r="DN61">
            <v>7.5</v>
          </cell>
          <cell r="DO61">
            <v>7.6</v>
          </cell>
          <cell r="DP61">
            <v>7.6</v>
          </cell>
          <cell r="DQ61">
            <v>0</v>
          </cell>
          <cell r="DR61" t="str">
            <v>-</v>
          </cell>
          <cell r="DS61">
            <v>7.84</v>
          </cell>
          <cell r="DT61">
            <v>7.65</v>
          </cell>
          <cell r="DU61">
            <v>0</v>
          </cell>
          <cell r="DV61" t="str">
            <v>-</v>
          </cell>
          <cell r="DW61">
            <v>7.32</v>
          </cell>
          <cell r="DX61">
            <v>7.26</v>
          </cell>
          <cell r="DY61">
            <v>0</v>
          </cell>
          <cell r="DZ61">
            <v>6.53</v>
          </cell>
          <cell r="EA61">
            <v>7.18</v>
          </cell>
          <cell r="EB61">
            <v>6.96</v>
          </cell>
          <cell r="EC61">
            <v>0</v>
          </cell>
          <cell r="ED61" t="str">
            <v>-</v>
          </cell>
          <cell r="EE61">
            <v>6.9</v>
          </cell>
          <cell r="EF61">
            <v>7.37</v>
          </cell>
          <cell r="EG61">
            <v>0</v>
          </cell>
          <cell r="EH61">
            <v>7.35</v>
          </cell>
          <cell r="EI61">
            <v>7.53</v>
          </cell>
          <cell r="EJ61">
            <v>7.12</v>
          </cell>
          <cell r="EK61">
            <v>0</v>
          </cell>
          <cell r="EL61">
            <v>6.9</v>
          </cell>
          <cell r="EM61">
            <v>7.3</v>
          </cell>
          <cell r="EN61">
            <v>7</v>
          </cell>
          <cell r="EO61">
            <v>0</v>
          </cell>
          <cell r="EP61">
            <v>7.45</v>
          </cell>
          <cell r="EQ61">
            <v>7.45</v>
          </cell>
          <cell r="ER61">
            <v>7.55</v>
          </cell>
          <cell r="ES61">
            <v>0</v>
          </cell>
          <cell r="ET61">
            <v>7.53</v>
          </cell>
          <cell r="EU61">
            <v>7.32</v>
          </cell>
          <cell r="EV61">
            <v>7.3</v>
          </cell>
          <cell r="EW61">
            <v>0</v>
          </cell>
          <cell r="EX61" t="str">
            <v>-</v>
          </cell>
          <cell r="EY61" t="str">
            <v>-</v>
          </cell>
          <cell r="EZ61" t="str">
            <v>-</v>
          </cell>
          <cell r="FA61">
            <v>0</v>
          </cell>
          <cell r="FB61" t="str">
            <v>-</v>
          </cell>
          <cell r="FC61" t="str">
            <v>-</v>
          </cell>
          <cell r="FD61" t="str">
            <v>-</v>
          </cell>
          <cell r="FE61">
            <v>0</v>
          </cell>
          <cell r="FF61" t="str">
            <v>-</v>
          </cell>
          <cell r="FG61" t="str">
            <v>-</v>
          </cell>
          <cell r="FH61" t="str">
            <v>-</v>
          </cell>
          <cell r="FI61">
            <v>0</v>
          </cell>
          <cell r="FJ61" t="str">
            <v>-</v>
          </cell>
          <cell r="FK61" t="str">
            <v>-</v>
          </cell>
          <cell r="FL61" t="str">
            <v>-</v>
          </cell>
          <cell r="FM61">
            <v>0</v>
          </cell>
          <cell r="FN61">
            <v>7.57</v>
          </cell>
          <cell r="FO61">
            <v>7.63</v>
          </cell>
          <cell r="FP61">
            <v>7.82</v>
          </cell>
          <cell r="FQ61">
            <v>0</v>
          </cell>
          <cell r="FR61">
            <v>7.45</v>
          </cell>
          <cell r="FS61">
            <v>7.4</v>
          </cell>
          <cell r="FT61">
            <v>7.55</v>
          </cell>
          <cell r="FU61">
            <v>0</v>
          </cell>
          <cell r="FV61">
            <v>6.38</v>
          </cell>
          <cell r="FW61">
            <v>6.5</v>
          </cell>
          <cell r="FX61">
            <v>6.39</v>
          </cell>
          <cell r="FY61">
            <v>0</v>
          </cell>
        </row>
        <row r="62">
          <cell r="A62" t="str">
            <v>PARIS NORD</v>
          </cell>
          <cell r="B62">
            <v>6.62</v>
          </cell>
          <cell r="C62">
            <v>6.73</v>
          </cell>
          <cell r="D62">
            <v>6.73</v>
          </cell>
          <cell r="E62">
            <v>0</v>
          </cell>
          <cell r="F62">
            <v>7.64</v>
          </cell>
          <cell r="G62">
            <v>7.81</v>
          </cell>
          <cell r="H62">
            <v>7.79</v>
          </cell>
          <cell r="I62">
            <v>0</v>
          </cell>
          <cell r="J62">
            <v>6.74</v>
          </cell>
          <cell r="K62">
            <v>6.84</v>
          </cell>
          <cell r="L62">
            <v>6.8</v>
          </cell>
          <cell r="M62">
            <v>0</v>
          </cell>
          <cell r="N62">
            <v>6.57</v>
          </cell>
          <cell r="O62">
            <v>6.11</v>
          </cell>
          <cell r="P62">
            <v>6.2</v>
          </cell>
          <cell r="Q62" t="str">
            <v>ì</v>
          </cell>
          <cell r="R62">
            <v>7.16</v>
          </cell>
          <cell r="S62">
            <v>6.83</v>
          </cell>
          <cell r="T62">
            <v>6.92</v>
          </cell>
          <cell r="U62" t="str">
            <v>ì</v>
          </cell>
          <cell r="V62">
            <v>6.95</v>
          </cell>
          <cell r="W62">
            <v>6.63</v>
          </cell>
          <cell r="X62">
            <v>6.98</v>
          </cell>
          <cell r="Y62">
            <v>0</v>
          </cell>
          <cell r="Z62">
            <v>6.84</v>
          </cell>
          <cell r="AA62">
            <v>6.63</v>
          </cell>
          <cell r="AB62">
            <v>6.55</v>
          </cell>
          <cell r="AC62">
            <v>0</v>
          </cell>
          <cell r="AD62">
            <v>6.41</v>
          </cell>
          <cell r="AE62">
            <v>6.8</v>
          </cell>
          <cell r="AF62">
            <v>6.68</v>
          </cell>
          <cell r="AG62" t="str">
            <v>î</v>
          </cell>
          <cell r="AH62">
            <v>6.13</v>
          </cell>
          <cell r="AI62">
            <v>5.69</v>
          </cell>
          <cell r="AJ62">
            <v>5.44</v>
          </cell>
          <cell r="AK62" t="str">
            <v>ì</v>
          </cell>
          <cell r="AL62">
            <v>6.35</v>
          </cell>
          <cell r="AM62">
            <v>6.03</v>
          </cell>
          <cell r="AN62">
            <v>6.23</v>
          </cell>
          <cell r="AO62">
            <v>0</v>
          </cell>
          <cell r="AP62">
            <v>6.16</v>
          </cell>
          <cell r="AQ62">
            <v>5.8</v>
          </cell>
          <cell r="AR62">
            <v>5.63</v>
          </cell>
          <cell r="AS62">
            <v>0</v>
          </cell>
          <cell r="AT62">
            <v>6.98</v>
          </cell>
          <cell r="AU62">
            <v>7.27</v>
          </cell>
          <cell r="AV62">
            <v>7.3</v>
          </cell>
          <cell r="AW62">
            <v>0</v>
          </cell>
          <cell r="AX62">
            <v>7.1</v>
          </cell>
          <cell r="AY62">
            <v>7.1</v>
          </cell>
          <cell r="AZ62">
            <v>7.1</v>
          </cell>
          <cell r="BA62">
            <v>0</v>
          </cell>
          <cell r="BB62">
            <v>7.07</v>
          </cell>
          <cell r="BC62">
            <v>6.94</v>
          </cell>
          <cell r="BD62">
            <v>7.09</v>
          </cell>
          <cell r="BE62">
            <v>0</v>
          </cell>
          <cell r="BF62">
            <v>7.58</v>
          </cell>
          <cell r="BG62">
            <v>7.72</v>
          </cell>
          <cell r="BH62">
            <v>7.69</v>
          </cell>
          <cell r="BI62">
            <v>0</v>
          </cell>
          <cell r="BJ62" t="str">
            <v>-</v>
          </cell>
          <cell r="BK62" t="str">
            <v>-</v>
          </cell>
          <cell r="BL62" t="str">
            <v>-</v>
          </cell>
          <cell r="BM62">
            <v>0</v>
          </cell>
          <cell r="BN62" t="str">
            <v>-</v>
          </cell>
          <cell r="BO62" t="str">
            <v>-</v>
          </cell>
          <cell r="BP62" t="str">
            <v>-</v>
          </cell>
          <cell r="BQ62">
            <v>0</v>
          </cell>
          <cell r="BR62">
            <v>6.99</v>
          </cell>
          <cell r="BS62">
            <v>7.3</v>
          </cell>
          <cell r="BT62">
            <v>7.34</v>
          </cell>
          <cell r="BU62" t="str">
            <v>î</v>
          </cell>
          <cell r="BV62">
            <v>7.3</v>
          </cell>
          <cell r="BW62">
            <v>7.3</v>
          </cell>
          <cell r="BX62">
            <v>7.4</v>
          </cell>
          <cell r="BY62">
            <v>0</v>
          </cell>
          <cell r="BZ62">
            <v>6.15</v>
          </cell>
          <cell r="CA62">
            <v>6.12</v>
          </cell>
          <cell r="CB62">
            <v>6.18</v>
          </cell>
          <cell r="CC62">
            <v>0</v>
          </cell>
          <cell r="CD62">
            <v>6.09</v>
          </cell>
          <cell r="CE62">
            <v>6.17</v>
          </cell>
          <cell r="CF62">
            <v>6.2</v>
          </cell>
          <cell r="CG62">
            <v>0</v>
          </cell>
          <cell r="CH62">
            <v>5.61</v>
          </cell>
          <cell r="CI62">
            <v>5.61</v>
          </cell>
          <cell r="CJ62">
            <v>5.68</v>
          </cell>
          <cell r="CK62">
            <v>0</v>
          </cell>
          <cell r="CL62">
            <v>5.72</v>
          </cell>
          <cell r="CM62">
            <v>6.64</v>
          </cell>
          <cell r="CN62">
            <v>6.48</v>
          </cell>
          <cell r="CO62" t="str">
            <v>î</v>
          </cell>
          <cell r="CP62">
            <v>5.49</v>
          </cell>
          <cell r="CQ62">
            <v>6.94</v>
          </cell>
          <cell r="CR62">
            <v>6.61</v>
          </cell>
          <cell r="CS62" t="str">
            <v>î</v>
          </cell>
          <cell r="CT62">
            <v>5.22</v>
          </cell>
          <cell r="CU62">
            <v>6.67</v>
          </cell>
          <cell r="CV62">
            <v>6.55</v>
          </cell>
          <cell r="CW62" t="str">
            <v>î</v>
          </cell>
          <cell r="CX62">
            <v>5.1100000000000003</v>
          </cell>
          <cell r="CY62">
            <v>5.36</v>
          </cell>
          <cell r="CZ62">
            <v>5.54</v>
          </cell>
          <cell r="DA62">
            <v>0</v>
          </cell>
          <cell r="DB62">
            <v>6.7</v>
          </cell>
          <cell r="DC62">
            <v>6.62</v>
          </cell>
          <cell r="DD62">
            <v>6.6</v>
          </cell>
          <cell r="DE62">
            <v>0</v>
          </cell>
          <cell r="DF62">
            <v>5.87</v>
          </cell>
          <cell r="DG62">
            <v>6.41</v>
          </cell>
          <cell r="DH62">
            <v>6.21</v>
          </cell>
          <cell r="DI62" t="str">
            <v>î</v>
          </cell>
          <cell r="DJ62">
            <v>6.83</v>
          </cell>
          <cell r="DK62">
            <v>6.8</v>
          </cell>
          <cell r="DL62">
            <v>6.76</v>
          </cell>
          <cell r="DM62">
            <v>0</v>
          </cell>
          <cell r="DN62">
            <v>6.4</v>
          </cell>
          <cell r="DO62">
            <v>6.4</v>
          </cell>
          <cell r="DP62">
            <v>6.4</v>
          </cell>
          <cell r="DQ62">
            <v>0</v>
          </cell>
          <cell r="DR62">
            <v>4.25</v>
          </cell>
          <cell r="DS62">
            <v>4.55</v>
          </cell>
          <cell r="DT62">
            <v>4.3499999999999996</v>
          </cell>
          <cell r="DU62">
            <v>0</v>
          </cell>
          <cell r="DV62">
            <v>4.4800000000000004</v>
          </cell>
          <cell r="DW62">
            <v>5.19</v>
          </cell>
          <cell r="DX62">
            <v>5.04</v>
          </cell>
          <cell r="DY62" t="str">
            <v>î</v>
          </cell>
          <cell r="DZ62">
            <v>5.31</v>
          </cell>
          <cell r="EA62">
            <v>5.28</v>
          </cell>
          <cell r="EB62">
            <v>5.0999999999999996</v>
          </cell>
          <cell r="EC62">
            <v>0</v>
          </cell>
          <cell r="ED62">
            <v>4.29</v>
          </cell>
          <cell r="EE62">
            <v>5.05</v>
          </cell>
          <cell r="EF62">
            <v>4.9000000000000004</v>
          </cell>
          <cell r="EG62" t="str">
            <v>î</v>
          </cell>
          <cell r="EH62">
            <v>5.97</v>
          </cell>
          <cell r="EI62">
            <v>5.68</v>
          </cell>
          <cell r="EJ62">
            <v>6.02</v>
          </cell>
          <cell r="EK62" t="str">
            <v>ì</v>
          </cell>
          <cell r="EL62">
            <v>5.6</v>
          </cell>
          <cell r="EM62">
            <v>5.5</v>
          </cell>
          <cell r="EN62">
            <v>5.6</v>
          </cell>
          <cell r="EO62">
            <v>0</v>
          </cell>
          <cell r="EP62">
            <v>6.41</v>
          </cell>
          <cell r="EQ62">
            <v>6.88</v>
          </cell>
          <cell r="ER62">
            <v>6.81</v>
          </cell>
          <cell r="ES62" t="str">
            <v>î</v>
          </cell>
          <cell r="ET62">
            <v>6.02</v>
          </cell>
          <cell r="EU62">
            <v>6.91</v>
          </cell>
          <cell r="EV62">
            <v>6.59</v>
          </cell>
          <cell r="EW62" t="str">
            <v>î</v>
          </cell>
          <cell r="EX62">
            <v>6.38</v>
          </cell>
          <cell r="EY62">
            <v>6.92</v>
          </cell>
          <cell r="EZ62">
            <v>6.92</v>
          </cell>
          <cell r="FA62" t="str">
            <v>î</v>
          </cell>
          <cell r="FB62">
            <v>7.14</v>
          </cell>
          <cell r="FC62">
            <v>7.37</v>
          </cell>
          <cell r="FD62">
            <v>7.51</v>
          </cell>
          <cell r="FE62">
            <v>0</v>
          </cell>
          <cell r="FF62">
            <v>6.44</v>
          </cell>
          <cell r="FG62">
            <v>7.14</v>
          </cell>
          <cell r="FH62">
            <v>7.1</v>
          </cell>
          <cell r="FI62" t="str">
            <v>î</v>
          </cell>
          <cell r="FJ62">
            <v>7.22</v>
          </cell>
          <cell r="FK62">
            <v>7.39</v>
          </cell>
          <cell r="FL62">
            <v>7.3</v>
          </cell>
          <cell r="FM62">
            <v>0</v>
          </cell>
          <cell r="FN62">
            <v>6.63</v>
          </cell>
          <cell r="FO62">
            <v>7.02</v>
          </cell>
          <cell r="FP62">
            <v>6.99</v>
          </cell>
          <cell r="FQ62" t="str">
            <v>î</v>
          </cell>
          <cell r="FR62">
            <v>6.41</v>
          </cell>
          <cell r="FS62">
            <v>6.88</v>
          </cell>
          <cell r="FT62">
            <v>6.81</v>
          </cell>
          <cell r="FU62" t="str">
            <v>î</v>
          </cell>
          <cell r="FV62">
            <v>5.9</v>
          </cell>
          <cell r="FW62">
            <v>5.76</v>
          </cell>
          <cell r="FX62">
            <v>5.91</v>
          </cell>
          <cell r="FY62">
            <v>0</v>
          </cell>
        </row>
        <row r="63">
          <cell r="A63" t="str">
            <v>PARIS NORD (Voie 1 à 30)</v>
          </cell>
          <cell r="B63">
            <v>6.5</v>
          </cell>
          <cell r="C63">
            <v>6.83</v>
          </cell>
          <cell r="D63">
            <v>6.81</v>
          </cell>
          <cell r="E63" t="str">
            <v>î</v>
          </cell>
          <cell r="F63">
            <v>7.74</v>
          </cell>
          <cell r="G63">
            <v>7.86</v>
          </cell>
          <cell r="H63">
            <v>7.88</v>
          </cell>
          <cell r="I63">
            <v>0</v>
          </cell>
          <cell r="J63">
            <v>6.67</v>
          </cell>
          <cell r="K63">
            <v>6.77</v>
          </cell>
          <cell r="L63">
            <v>6.78</v>
          </cell>
          <cell r="M63">
            <v>0</v>
          </cell>
          <cell r="N63">
            <v>6.54</v>
          </cell>
          <cell r="O63">
            <v>6.04</v>
          </cell>
          <cell r="P63">
            <v>6.14</v>
          </cell>
          <cell r="Q63" t="str">
            <v>ì</v>
          </cell>
          <cell r="R63">
            <v>7.06</v>
          </cell>
          <cell r="S63">
            <v>6.81</v>
          </cell>
          <cell r="T63">
            <v>6.87</v>
          </cell>
          <cell r="U63">
            <v>0</v>
          </cell>
          <cell r="V63">
            <v>6.76</v>
          </cell>
          <cell r="W63">
            <v>6.84</v>
          </cell>
          <cell r="X63">
            <v>7.28</v>
          </cell>
          <cell r="Y63">
            <v>0</v>
          </cell>
          <cell r="Z63">
            <v>6.78</v>
          </cell>
          <cell r="AA63">
            <v>6.6</v>
          </cell>
          <cell r="AB63">
            <v>6.51</v>
          </cell>
          <cell r="AC63">
            <v>0</v>
          </cell>
          <cell r="AD63">
            <v>6.52</v>
          </cell>
          <cell r="AE63">
            <v>6.62</v>
          </cell>
          <cell r="AF63">
            <v>6.54</v>
          </cell>
          <cell r="AG63">
            <v>0</v>
          </cell>
          <cell r="AH63">
            <v>6.05</v>
          </cell>
          <cell r="AI63">
            <v>5.62</v>
          </cell>
          <cell r="AJ63">
            <v>5.26</v>
          </cell>
          <cell r="AK63">
            <v>0</v>
          </cell>
          <cell r="AL63">
            <v>6.47</v>
          </cell>
          <cell r="AM63">
            <v>6.02</v>
          </cell>
          <cell r="AN63">
            <v>6.36</v>
          </cell>
          <cell r="AO63">
            <v>0</v>
          </cell>
          <cell r="AP63">
            <v>6.05</v>
          </cell>
          <cell r="AQ63">
            <v>5.78</v>
          </cell>
          <cell r="AR63">
            <v>5.56</v>
          </cell>
          <cell r="AS63">
            <v>0</v>
          </cell>
          <cell r="AT63">
            <v>6.89</v>
          </cell>
          <cell r="AU63">
            <v>7.06</v>
          </cell>
          <cell r="AV63">
            <v>7.19</v>
          </cell>
          <cell r="AW63">
            <v>0</v>
          </cell>
          <cell r="AX63">
            <v>7.1</v>
          </cell>
          <cell r="AY63">
            <v>7</v>
          </cell>
          <cell r="AZ63">
            <v>7.1</v>
          </cell>
          <cell r="BA63">
            <v>0</v>
          </cell>
          <cell r="BB63">
            <v>7.12</v>
          </cell>
          <cell r="BC63">
            <v>6.9</v>
          </cell>
          <cell r="BD63">
            <v>7.17</v>
          </cell>
          <cell r="BE63">
            <v>0</v>
          </cell>
          <cell r="BF63">
            <v>7.5</v>
          </cell>
          <cell r="BG63">
            <v>7.73</v>
          </cell>
          <cell r="BH63">
            <v>7.72</v>
          </cell>
          <cell r="BI63">
            <v>0</v>
          </cell>
          <cell r="BJ63" t="str">
            <v>-</v>
          </cell>
          <cell r="BK63" t="str">
            <v>-</v>
          </cell>
          <cell r="BL63" t="str">
            <v>-</v>
          </cell>
          <cell r="BM63">
            <v>0</v>
          </cell>
          <cell r="BN63" t="str">
            <v>-</v>
          </cell>
          <cell r="BO63" t="str">
            <v>-</v>
          </cell>
          <cell r="BP63" t="str">
            <v>-</v>
          </cell>
          <cell r="BQ63">
            <v>0</v>
          </cell>
          <cell r="BR63">
            <v>6.93</v>
          </cell>
          <cell r="BS63">
            <v>7.14</v>
          </cell>
          <cell r="BT63">
            <v>7.29</v>
          </cell>
          <cell r="BU63">
            <v>0</v>
          </cell>
          <cell r="BV63">
            <v>7.3</v>
          </cell>
          <cell r="BW63">
            <v>7.3</v>
          </cell>
          <cell r="BX63">
            <v>7.4</v>
          </cell>
          <cell r="BY63">
            <v>0</v>
          </cell>
          <cell r="BZ63">
            <v>6.37</v>
          </cell>
          <cell r="CA63">
            <v>6.32</v>
          </cell>
          <cell r="CB63">
            <v>6.3</v>
          </cell>
          <cell r="CC63">
            <v>0</v>
          </cell>
          <cell r="CD63">
            <v>6.42</v>
          </cell>
          <cell r="CE63">
            <v>6.3</v>
          </cell>
          <cell r="CF63">
            <v>6.31</v>
          </cell>
          <cell r="CG63">
            <v>0</v>
          </cell>
          <cell r="CH63">
            <v>6</v>
          </cell>
          <cell r="CI63">
            <v>5.69</v>
          </cell>
          <cell r="CJ63">
            <v>5.68</v>
          </cell>
          <cell r="CK63">
            <v>0</v>
          </cell>
          <cell r="CL63" t="str">
            <v>-</v>
          </cell>
          <cell r="CM63" t="str">
            <v>-</v>
          </cell>
          <cell r="CN63">
            <v>6.51</v>
          </cell>
          <cell r="CO63">
            <v>0</v>
          </cell>
          <cell r="CP63" t="str">
            <v>-</v>
          </cell>
          <cell r="CQ63" t="str">
            <v>-</v>
          </cell>
          <cell r="CR63">
            <v>6.71</v>
          </cell>
          <cell r="CS63">
            <v>0</v>
          </cell>
          <cell r="CT63" t="str">
            <v>-</v>
          </cell>
          <cell r="CU63" t="str">
            <v>-</v>
          </cell>
          <cell r="CV63">
            <v>6.47</v>
          </cell>
          <cell r="CW63">
            <v>0</v>
          </cell>
          <cell r="CX63">
            <v>5.24</v>
          </cell>
          <cell r="CY63">
            <v>5.46</v>
          </cell>
          <cell r="CZ63">
            <v>5.52</v>
          </cell>
          <cell r="DA63">
            <v>0</v>
          </cell>
          <cell r="DB63">
            <v>6.83</v>
          </cell>
          <cell r="DC63">
            <v>6.61</v>
          </cell>
          <cell r="DD63">
            <v>6.65</v>
          </cell>
          <cell r="DE63">
            <v>0</v>
          </cell>
          <cell r="DF63">
            <v>6.3</v>
          </cell>
          <cell r="DG63">
            <v>6.44</v>
          </cell>
          <cell r="DH63">
            <v>6.19</v>
          </cell>
          <cell r="DI63">
            <v>0</v>
          </cell>
          <cell r="DJ63">
            <v>6.9</v>
          </cell>
          <cell r="DK63">
            <v>6.71</v>
          </cell>
          <cell r="DL63">
            <v>6.72</v>
          </cell>
          <cell r="DM63">
            <v>0</v>
          </cell>
          <cell r="DN63">
            <v>6.6</v>
          </cell>
          <cell r="DO63">
            <v>6.5</v>
          </cell>
          <cell r="DP63">
            <v>6.5</v>
          </cell>
          <cell r="DQ63">
            <v>0</v>
          </cell>
          <cell r="DR63">
            <v>3.78</v>
          </cell>
          <cell r="DS63">
            <v>3.87</v>
          </cell>
          <cell r="DT63">
            <v>3.69</v>
          </cell>
          <cell r="DU63">
            <v>0</v>
          </cell>
          <cell r="DV63">
            <v>4.45</v>
          </cell>
          <cell r="DW63">
            <v>4.76</v>
          </cell>
          <cell r="DX63">
            <v>4.72</v>
          </cell>
          <cell r="DY63">
            <v>0</v>
          </cell>
          <cell r="DZ63">
            <v>5.28</v>
          </cell>
          <cell r="EA63">
            <v>5.07</v>
          </cell>
          <cell r="EB63">
            <v>4.8499999999999996</v>
          </cell>
          <cell r="EC63">
            <v>0</v>
          </cell>
          <cell r="ED63">
            <v>4.09</v>
          </cell>
          <cell r="EE63">
            <v>4.6900000000000004</v>
          </cell>
          <cell r="EF63">
            <v>4.7</v>
          </cell>
          <cell r="EG63">
            <v>0</v>
          </cell>
          <cell r="EH63">
            <v>6.04</v>
          </cell>
          <cell r="EI63">
            <v>5.68</v>
          </cell>
          <cell r="EJ63">
            <v>5.97</v>
          </cell>
          <cell r="EK63">
            <v>0</v>
          </cell>
          <cell r="EL63">
            <v>5.7</v>
          </cell>
          <cell r="EM63">
            <v>5.4</v>
          </cell>
          <cell r="EN63">
            <v>5.4</v>
          </cell>
          <cell r="EO63">
            <v>0</v>
          </cell>
          <cell r="EP63">
            <v>6.66</v>
          </cell>
          <cell r="EQ63">
            <v>6.71</v>
          </cell>
          <cell r="ER63">
            <v>6.66</v>
          </cell>
          <cell r="ES63">
            <v>0</v>
          </cell>
          <cell r="ET63">
            <v>6.25</v>
          </cell>
          <cell r="EU63">
            <v>6.7</v>
          </cell>
          <cell r="EV63">
            <v>6.43</v>
          </cell>
          <cell r="EW63" t="str">
            <v>î</v>
          </cell>
          <cell r="EX63">
            <v>6.38</v>
          </cell>
          <cell r="EY63">
            <v>6.73</v>
          </cell>
          <cell r="EZ63">
            <v>6.75</v>
          </cell>
          <cell r="FA63">
            <v>0</v>
          </cell>
          <cell r="FB63">
            <v>7</v>
          </cell>
          <cell r="FC63">
            <v>7.21</v>
          </cell>
          <cell r="FD63">
            <v>7.37</v>
          </cell>
          <cell r="FE63">
            <v>0</v>
          </cell>
          <cell r="FF63" t="str">
            <v>-</v>
          </cell>
          <cell r="FG63">
            <v>7.12</v>
          </cell>
          <cell r="FH63">
            <v>7.01</v>
          </cell>
          <cell r="FI63">
            <v>0</v>
          </cell>
          <cell r="FJ63" t="str">
            <v>-</v>
          </cell>
          <cell r="FK63">
            <v>7.03</v>
          </cell>
          <cell r="FL63">
            <v>6.94</v>
          </cell>
          <cell r="FM63">
            <v>0</v>
          </cell>
          <cell r="FN63">
            <v>6.62</v>
          </cell>
          <cell r="FO63">
            <v>6.92</v>
          </cell>
          <cell r="FP63">
            <v>6.95</v>
          </cell>
          <cell r="FQ63">
            <v>0</v>
          </cell>
          <cell r="FR63">
            <v>6.66</v>
          </cell>
          <cell r="FS63">
            <v>6.71</v>
          </cell>
          <cell r="FT63">
            <v>6.66</v>
          </cell>
          <cell r="FU63">
            <v>0</v>
          </cell>
          <cell r="FV63">
            <v>5.86</v>
          </cell>
          <cell r="FW63">
            <v>5.74</v>
          </cell>
          <cell r="FX63">
            <v>5.88</v>
          </cell>
          <cell r="FY63">
            <v>0</v>
          </cell>
        </row>
        <row r="64">
          <cell r="A64" t="str">
            <v>PARIS NORD (Plateforme 30-36 + RER)</v>
          </cell>
          <cell r="B64">
            <v>6.7</v>
          </cell>
          <cell r="C64">
            <v>6.6</v>
          </cell>
          <cell r="D64">
            <v>6.67</v>
          </cell>
          <cell r="E64">
            <v>0</v>
          </cell>
          <cell r="F64">
            <v>7.56</v>
          </cell>
          <cell r="G64">
            <v>7.76</v>
          </cell>
          <cell r="H64">
            <v>7.71</v>
          </cell>
          <cell r="I64">
            <v>0</v>
          </cell>
          <cell r="J64">
            <v>6.79</v>
          </cell>
          <cell r="K64">
            <v>6.89</v>
          </cell>
          <cell r="L64">
            <v>6.81</v>
          </cell>
          <cell r="M64">
            <v>0</v>
          </cell>
          <cell r="N64">
            <v>6.59</v>
          </cell>
          <cell r="O64">
            <v>6.17</v>
          </cell>
          <cell r="P64">
            <v>6.25</v>
          </cell>
          <cell r="Q64" t="str">
            <v>ì</v>
          </cell>
          <cell r="R64">
            <v>7.22</v>
          </cell>
          <cell r="S64">
            <v>6.84</v>
          </cell>
          <cell r="T64">
            <v>6.96</v>
          </cell>
          <cell r="U64" t="str">
            <v>ì</v>
          </cell>
          <cell r="V64">
            <v>7.12</v>
          </cell>
          <cell r="W64">
            <v>6.47</v>
          </cell>
          <cell r="X64">
            <v>6.68</v>
          </cell>
          <cell r="Y64">
            <v>0</v>
          </cell>
          <cell r="Z64">
            <v>6.88</v>
          </cell>
          <cell r="AA64">
            <v>6.61</v>
          </cell>
          <cell r="AB64">
            <v>6.6</v>
          </cell>
          <cell r="AC64">
            <v>0</v>
          </cell>
          <cell r="AD64">
            <v>6.35</v>
          </cell>
          <cell r="AE64">
            <v>6.96</v>
          </cell>
          <cell r="AF64">
            <v>6.75</v>
          </cell>
          <cell r="AG64" t="str">
            <v>î</v>
          </cell>
          <cell r="AH64">
            <v>6.18</v>
          </cell>
          <cell r="AI64">
            <v>5.72</v>
          </cell>
          <cell r="AJ64">
            <v>5.54</v>
          </cell>
          <cell r="AK64">
            <v>0</v>
          </cell>
          <cell r="AL64">
            <v>6.28</v>
          </cell>
          <cell r="AM64">
            <v>6.04</v>
          </cell>
          <cell r="AN64">
            <v>6.16</v>
          </cell>
          <cell r="AO64">
            <v>0</v>
          </cell>
          <cell r="AP64">
            <v>6.22</v>
          </cell>
          <cell r="AQ64">
            <v>5.88</v>
          </cell>
          <cell r="AR64">
            <v>5.68</v>
          </cell>
          <cell r="AS64">
            <v>0</v>
          </cell>
          <cell r="AT64">
            <v>7.06</v>
          </cell>
          <cell r="AU64">
            <v>7.45</v>
          </cell>
          <cell r="AV64">
            <v>7.41</v>
          </cell>
          <cell r="AW64">
            <v>0</v>
          </cell>
          <cell r="AX64">
            <v>7.1</v>
          </cell>
          <cell r="AY64">
            <v>7.1</v>
          </cell>
          <cell r="AZ64">
            <v>7.1</v>
          </cell>
          <cell r="BA64">
            <v>0</v>
          </cell>
          <cell r="BB64">
            <v>7.03</v>
          </cell>
          <cell r="BC64">
            <v>6.94</v>
          </cell>
          <cell r="BD64">
            <v>7.02</v>
          </cell>
          <cell r="BE64">
            <v>0</v>
          </cell>
          <cell r="BF64">
            <v>7.64</v>
          </cell>
          <cell r="BG64">
            <v>7.7</v>
          </cell>
          <cell r="BH64">
            <v>7.65</v>
          </cell>
          <cell r="BI64">
            <v>0</v>
          </cell>
          <cell r="BJ64" t="str">
            <v>-</v>
          </cell>
          <cell r="BK64" t="str">
            <v>-</v>
          </cell>
          <cell r="BL64" t="str">
            <v>-</v>
          </cell>
          <cell r="BM64">
            <v>0</v>
          </cell>
          <cell r="BN64" t="str">
            <v>-</v>
          </cell>
          <cell r="BO64" t="str">
            <v>-</v>
          </cell>
          <cell r="BP64" t="str">
            <v>-</v>
          </cell>
          <cell r="BQ64">
            <v>0</v>
          </cell>
          <cell r="BR64">
            <v>7.04</v>
          </cell>
          <cell r="BS64">
            <v>7.43</v>
          </cell>
          <cell r="BT64">
            <v>7.39</v>
          </cell>
          <cell r="BU64" t="str">
            <v>î</v>
          </cell>
          <cell r="BV64">
            <v>7.3</v>
          </cell>
          <cell r="BW64">
            <v>7.3</v>
          </cell>
          <cell r="BX64">
            <v>7.3</v>
          </cell>
          <cell r="BY64">
            <v>0</v>
          </cell>
          <cell r="BZ64">
            <v>5.99</v>
          </cell>
          <cell r="CA64">
            <v>5.9</v>
          </cell>
          <cell r="CB64">
            <v>6.07</v>
          </cell>
          <cell r="CC64">
            <v>0</v>
          </cell>
          <cell r="CD64">
            <v>5.86</v>
          </cell>
          <cell r="CE64">
            <v>6.05</v>
          </cell>
          <cell r="CF64">
            <v>6.19</v>
          </cell>
          <cell r="CG64">
            <v>0</v>
          </cell>
          <cell r="CH64">
            <v>5.34</v>
          </cell>
          <cell r="CI64">
            <v>5.5</v>
          </cell>
          <cell r="CJ64">
            <v>5.68</v>
          </cell>
          <cell r="CK64">
            <v>0</v>
          </cell>
          <cell r="CL64" t="str">
            <v>-</v>
          </cell>
          <cell r="CM64" t="str">
            <v>-</v>
          </cell>
          <cell r="CN64">
            <v>6.46</v>
          </cell>
          <cell r="CO64">
            <v>0</v>
          </cell>
          <cell r="CP64" t="str">
            <v>-</v>
          </cell>
          <cell r="CQ64" t="str">
            <v>-</v>
          </cell>
          <cell r="CR64">
            <v>6.51</v>
          </cell>
          <cell r="CS64">
            <v>0</v>
          </cell>
          <cell r="CT64" t="str">
            <v>-</v>
          </cell>
          <cell r="CU64" t="str">
            <v>-</v>
          </cell>
          <cell r="CV64">
            <v>6.63</v>
          </cell>
          <cell r="CW64">
            <v>0</v>
          </cell>
          <cell r="CX64">
            <v>5.01</v>
          </cell>
          <cell r="CY64">
            <v>5.28</v>
          </cell>
          <cell r="CZ64">
            <v>5.56</v>
          </cell>
          <cell r="DA64">
            <v>0</v>
          </cell>
          <cell r="DB64">
            <v>6.6</v>
          </cell>
          <cell r="DC64">
            <v>6.63</v>
          </cell>
          <cell r="DD64">
            <v>6.5</v>
          </cell>
          <cell r="DE64">
            <v>0</v>
          </cell>
          <cell r="DF64">
            <v>5.57</v>
          </cell>
          <cell r="DG64">
            <v>6.38</v>
          </cell>
          <cell r="DH64">
            <v>6.24</v>
          </cell>
          <cell r="DI64" t="str">
            <v>î</v>
          </cell>
          <cell r="DJ64">
            <v>6.78</v>
          </cell>
          <cell r="DK64">
            <v>6.88</v>
          </cell>
          <cell r="DL64">
            <v>6.8</v>
          </cell>
          <cell r="DM64">
            <v>0</v>
          </cell>
          <cell r="DN64">
            <v>6.3</v>
          </cell>
          <cell r="DO64">
            <v>6.3</v>
          </cell>
          <cell r="DP64">
            <v>6.3</v>
          </cell>
          <cell r="DQ64">
            <v>0</v>
          </cell>
          <cell r="DR64">
            <v>4.59</v>
          </cell>
          <cell r="DS64">
            <v>4.9800000000000004</v>
          </cell>
          <cell r="DT64">
            <v>4.8899999999999997</v>
          </cell>
          <cell r="DU64">
            <v>0</v>
          </cell>
          <cell r="DV64">
            <v>4.5</v>
          </cell>
          <cell r="DW64">
            <v>5.45</v>
          </cell>
          <cell r="DX64">
            <v>5.3</v>
          </cell>
          <cell r="DY64" t="str">
            <v>î</v>
          </cell>
          <cell r="DZ64">
            <v>5.32</v>
          </cell>
          <cell r="EA64">
            <v>5.4</v>
          </cell>
          <cell r="EB64">
            <v>5.32</v>
          </cell>
          <cell r="EC64">
            <v>0</v>
          </cell>
          <cell r="ED64">
            <v>4.43</v>
          </cell>
          <cell r="EE64">
            <v>5.29</v>
          </cell>
          <cell r="EF64">
            <v>5.14</v>
          </cell>
          <cell r="EG64" t="str">
            <v>î</v>
          </cell>
          <cell r="EH64">
            <v>5.92</v>
          </cell>
          <cell r="EI64">
            <v>5.67</v>
          </cell>
          <cell r="EJ64">
            <v>6.06</v>
          </cell>
          <cell r="EK64">
            <v>0</v>
          </cell>
          <cell r="EL64">
            <v>5.6</v>
          </cell>
          <cell r="EM64">
            <v>5.6</v>
          </cell>
          <cell r="EN64">
            <v>5.7</v>
          </cell>
          <cell r="EO64">
            <v>0</v>
          </cell>
          <cell r="EP64">
            <v>6.24</v>
          </cell>
          <cell r="EQ64">
            <v>7.02</v>
          </cell>
          <cell r="ER64">
            <v>6.94</v>
          </cell>
          <cell r="ES64" t="str">
            <v>î</v>
          </cell>
          <cell r="ET64">
            <v>5.85</v>
          </cell>
          <cell r="EU64">
            <v>7.09</v>
          </cell>
          <cell r="EV64">
            <v>6.73</v>
          </cell>
          <cell r="EW64" t="str">
            <v>î</v>
          </cell>
          <cell r="EX64">
            <v>6.38</v>
          </cell>
          <cell r="EY64">
            <v>7.06</v>
          </cell>
          <cell r="EZ64">
            <v>7.07</v>
          </cell>
          <cell r="FA64" t="str">
            <v>î</v>
          </cell>
          <cell r="FB64">
            <v>7.27</v>
          </cell>
          <cell r="FC64">
            <v>7.5</v>
          </cell>
          <cell r="FD64">
            <v>7.63</v>
          </cell>
          <cell r="FE64">
            <v>0</v>
          </cell>
          <cell r="FF64">
            <v>6.69</v>
          </cell>
          <cell r="FG64">
            <v>7.16</v>
          </cell>
          <cell r="FH64">
            <v>7.2</v>
          </cell>
          <cell r="FI64">
            <v>0</v>
          </cell>
          <cell r="FJ64">
            <v>7.06</v>
          </cell>
          <cell r="FK64">
            <v>7.67</v>
          </cell>
          <cell r="FL64">
            <v>7.69</v>
          </cell>
          <cell r="FM64" t="str">
            <v>î</v>
          </cell>
          <cell r="FN64">
            <v>6.64</v>
          </cell>
          <cell r="FO64">
            <v>7.11</v>
          </cell>
          <cell r="FP64">
            <v>7.02</v>
          </cell>
          <cell r="FQ64" t="str">
            <v>î</v>
          </cell>
          <cell r="FR64">
            <v>6.24</v>
          </cell>
          <cell r="FS64">
            <v>7.02</v>
          </cell>
          <cell r="FT64">
            <v>6.94</v>
          </cell>
          <cell r="FU64" t="str">
            <v>î</v>
          </cell>
          <cell r="FV64">
            <v>5.94</v>
          </cell>
          <cell r="FW64">
            <v>5.78</v>
          </cell>
          <cell r="FX64">
            <v>5.95</v>
          </cell>
          <cell r="FY64">
            <v>0</v>
          </cell>
        </row>
        <row r="65">
          <cell r="A65" t="str">
            <v>PARIS NORD  (Voyageurs transiliens)</v>
          </cell>
          <cell r="B65">
            <v>6.81</v>
          </cell>
          <cell r="C65">
            <v>6.59</v>
          </cell>
          <cell r="D65">
            <v>6.7</v>
          </cell>
          <cell r="E65">
            <v>0</v>
          </cell>
          <cell r="F65">
            <v>7.72</v>
          </cell>
          <cell r="G65">
            <v>7.77</v>
          </cell>
          <cell r="H65">
            <v>7.72</v>
          </cell>
          <cell r="I65">
            <v>0</v>
          </cell>
          <cell r="J65">
            <v>6.83</v>
          </cell>
          <cell r="K65">
            <v>6.85</v>
          </cell>
          <cell r="L65">
            <v>6.86</v>
          </cell>
          <cell r="M65">
            <v>0</v>
          </cell>
          <cell r="N65">
            <v>6.62</v>
          </cell>
          <cell r="O65">
            <v>6.25</v>
          </cell>
          <cell r="P65">
            <v>6.37</v>
          </cell>
          <cell r="Q65" t="str">
            <v>ì</v>
          </cell>
          <cell r="R65">
            <v>7.34</v>
          </cell>
          <cell r="S65">
            <v>6.76</v>
          </cell>
          <cell r="T65">
            <v>6.92</v>
          </cell>
          <cell r="U65" t="str">
            <v>ì</v>
          </cell>
          <cell r="V65">
            <v>7.23</v>
          </cell>
          <cell r="W65">
            <v>6.52</v>
          </cell>
          <cell r="X65">
            <v>6.7</v>
          </cell>
          <cell r="Y65">
            <v>0</v>
          </cell>
          <cell r="Z65">
            <v>6.91</v>
          </cell>
          <cell r="AA65">
            <v>6.42</v>
          </cell>
          <cell r="AB65">
            <v>6.45</v>
          </cell>
          <cell r="AC65">
            <v>0</v>
          </cell>
          <cell r="AD65">
            <v>6.18</v>
          </cell>
          <cell r="AE65">
            <v>6.94</v>
          </cell>
          <cell r="AF65">
            <v>6.77</v>
          </cell>
          <cell r="AG65" t="str">
            <v>î</v>
          </cell>
          <cell r="AH65">
            <v>6.16</v>
          </cell>
          <cell r="AI65">
            <v>5.7</v>
          </cell>
          <cell r="AJ65">
            <v>5.54</v>
          </cell>
          <cell r="AK65">
            <v>0</v>
          </cell>
          <cell r="AL65">
            <v>6.19</v>
          </cell>
          <cell r="AM65">
            <v>6.06</v>
          </cell>
          <cell r="AN65">
            <v>6.18</v>
          </cell>
          <cell r="AO65">
            <v>0</v>
          </cell>
          <cell r="AP65">
            <v>6.29</v>
          </cell>
          <cell r="AQ65">
            <v>5.88</v>
          </cell>
          <cell r="AR65">
            <v>5.67</v>
          </cell>
          <cell r="AS65">
            <v>0</v>
          </cell>
          <cell r="AT65">
            <v>7.37</v>
          </cell>
          <cell r="AU65">
            <v>7.4</v>
          </cell>
          <cell r="AV65">
            <v>7.38</v>
          </cell>
          <cell r="AW65">
            <v>0</v>
          </cell>
          <cell r="AX65">
            <v>7.2</v>
          </cell>
          <cell r="AY65">
            <v>7</v>
          </cell>
          <cell r="AZ65">
            <v>7.1</v>
          </cell>
          <cell r="BA65">
            <v>0</v>
          </cell>
          <cell r="BB65">
            <v>7.13</v>
          </cell>
          <cell r="BC65">
            <v>6.9</v>
          </cell>
          <cell r="BD65">
            <v>7</v>
          </cell>
          <cell r="BE65">
            <v>0</v>
          </cell>
          <cell r="BF65">
            <v>7.72</v>
          </cell>
          <cell r="BG65">
            <v>7.77</v>
          </cell>
          <cell r="BH65">
            <v>7.67</v>
          </cell>
          <cell r="BI65">
            <v>0</v>
          </cell>
          <cell r="BJ65" t="str">
            <v>-</v>
          </cell>
          <cell r="BK65" t="str">
            <v>-</v>
          </cell>
          <cell r="BL65" t="str">
            <v>-</v>
          </cell>
          <cell r="BM65">
            <v>0</v>
          </cell>
          <cell r="BN65" t="str">
            <v>-</v>
          </cell>
          <cell r="BO65" t="str">
            <v>-</v>
          </cell>
          <cell r="BP65" t="str">
            <v>-</v>
          </cell>
          <cell r="BQ65">
            <v>0</v>
          </cell>
          <cell r="BR65">
            <v>7.11</v>
          </cell>
          <cell r="BS65">
            <v>7.47</v>
          </cell>
          <cell r="BT65">
            <v>7.44</v>
          </cell>
          <cell r="BU65" t="str">
            <v>î</v>
          </cell>
          <cell r="BV65">
            <v>7.4</v>
          </cell>
          <cell r="BW65">
            <v>7.3</v>
          </cell>
          <cell r="BX65">
            <v>7.3</v>
          </cell>
          <cell r="BY65">
            <v>0</v>
          </cell>
          <cell r="BZ65">
            <v>5.95</v>
          </cell>
          <cell r="CA65">
            <v>6.03</v>
          </cell>
          <cell r="CB65">
            <v>6.15</v>
          </cell>
          <cell r="CC65">
            <v>0</v>
          </cell>
          <cell r="CD65">
            <v>5.84</v>
          </cell>
          <cell r="CE65">
            <v>6.13</v>
          </cell>
          <cell r="CF65">
            <v>6.24</v>
          </cell>
          <cell r="CG65">
            <v>0</v>
          </cell>
          <cell r="CH65">
            <v>5.35</v>
          </cell>
          <cell r="CI65">
            <v>5.59</v>
          </cell>
          <cell r="CJ65">
            <v>5.73</v>
          </cell>
          <cell r="CK65">
            <v>0</v>
          </cell>
          <cell r="CL65" t="str">
            <v>-</v>
          </cell>
          <cell r="CM65" t="str">
            <v>-</v>
          </cell>
          <cell r="CN65">
            <v>6.43</v>
          </cell>
          <cell r="CO65">
            <v>0</v>
          </cell>
          <cell r="CP65" t="str">
            <v>-</v>
          </cell>
          <cell r="CQ65" t="str">
            <v>-</v>
          </cell>
          <cell r="CR65">
            <v>6.4</v>
          </cell>
          <cell r="CS65">
            <v>0</v>
          </cell>
          <cell r="CT65" t="str">
            <v>-</v>
          </cell>
          <cell r="CU65" t="str">
            <v>-</v>
          </cell>
          <cell r="CV65">
            <v>6.42</v>
          </cell>
          <cell r="CW65">
            <v>0</v>
          </cell>
          <cell r="CX65">
            <v>5.12</v>
          </cell>
          <cell r="CY65">
            <v>5.29</v>
          </cell>
          <cell r="CZ65">
            <v>5.58</v>
          </cell>
          <cell r="DA65">
            <v>0</v>
          </cell>
          <cell r="DB65">
            <v>6.71</v>
          </cell>
          <cell r="DC65">
            <v>6.59</v>
          </cell>
          <cell r="DD65">
            <v>6.54</v>
          </cell>
          <cell r="DE65">
            <v>0</v>
          </cell>
          <cell r="DF65">
            <v>5.72</v>
          </cell>
          <cell r="DG65">
            <v>6.34</v>
          </cell>
          <cell r="DH65">
            <v>6.25</v>
          </cell>
          <cell r="DI65" t="str">
            <v>î</v>
          </cell>
          <cell r="DJ65">
            <v>6.87</v>
          </cell>
          <cell r="DK65">
            <v>6.82</v>
          </cell>
          <cell r="DL65">
            <v>6.81</v>
          </cell>
          <cell r="DM65">
            <v>0</v>
          </cell>
          <cell r="DN65">
            <v>6.3</v>
          </cell>
          <cell r="DO65">
            <v>6.3</v>
          </cell>
          <cell r="DP65">
            <v>6.3</v>
          </cell>
          <cell r="DQ65">
            <v>0</v>
          </cell>
          <cell r="DR65">
            <v>4.2</v>
          </cell>
          <cell r="DS65">
            <v>5.0999999999999996</v>
          </cell>
          <cell r="DT65">
            <v>5.08</v>
          </cell>
          <cell r="DU65" t="str">
            <v>î</v>
          </cell>
          <cell r="DV65">
            <v>4.05</v>
          </cell>
          <cell r="DW65">
            <v>5.5</v>
          </cell>
          <cell r="DX65">
            <v>5.38</v>
          </cell>
          <cell r="DY65" t="str">
            <v>î</v>
          </cell>
          <cell r="DZ65">
            <v>5.31</v>
          </cell>
          <cell r="EA65">
            <v>5.44</v>
          </cell>
          <cell r="EB65">
            <v>5.3</v>
          </cell>
          <cell r="EC65">
            <v>0</v>
          </cell>
          <cell r="ED65">
            <v>4.1100000000000003</v>
          </cell>
          <cell r="EE65">
            <v>5.3</v>
          </cell>
          <cell r="EF65">
            <v>5.2</v>
          </cell>
          <cell r="EG65" t="str">
            <v>î</v>
          </cell>
          <cell r="EH65">
            <v>5.88</v>
          </cell>
          <cell r="EI65">
            <v>5.54</v>
          </cell>
          <cell r="EJ65">
            <v>6.08</v>
          </cell>
          <cell r="EK65">
            <v>0</v>
          </cell>
          <cell r="EL65">
            <v>5.6</v>
          </cell>
          <cell r="EM65">
            <v>5.5</v>
          </cell>
          <cell r="EN65">
            <v>5.7</v>
          </cell>
          <cell r="EO65">
            <v>0</v>
          </cell>
          <cell r="EP65">
            <v>6.23</v>
          </cell>
          <cell r="EQ65">
            <v>7.01</v>
          </cell>
          <cell r="ER65">
            <v>6.94</v>
          </cell>
          <cell r="ES65" t="str">
            <v>î</v>
          </cell>
          <cell r="ET65">
            <v>5.85</v>
          </cell>
          <cell r="EU65">
            <v>7.09</v>
          </cell>
          <cell r="EV65">
            <v>6.76</v>
          </cell>
          <cell r="EW65" t="str">
            <v>î</v>
          </cell>
          <cell r="EX65">
            <v>6.22</v>
          </cell>
          <cell r="EY65">
            <v>7.16</v>
          </cell>
          <cell r="EZ65">
            <v>7.16</v>
          </cell>
          <cell r="FA65" t="str">
            <v>î</v>
          </cell>
          <cell r="FB65">
            <v>7.31</v>
          </cell>
          <cell r="FC65">
            <v>7.55</v>
          </cell>
          <cell r="FD65">
            <v>7.65</v>
          </cell>
          <cell r="FE65">
            <v>0</v>
          </cell>
          <cell r="FF65" t="str">
            <v>-</v>
          </cell>
          <cell r="FG65">
            <v>7.22</v>
          </cell>
          <cell r="FH65">
            <v>7.22</v>
          </cell>
          <cell r="FI65">
            <v>0</v>
          </cell>
          <cell r="FJ65" t="str">
            <v>-</v>
          </cell>
          <cell r="FK65">
            <v>7.72</v>
          </cell>
          <cell r="FL65">
            <v>7.71</v>
          </cell>
          <cell r="FM65">
            <v>0</v>
          </cell>
          <cell r="FN65">
            <v>6.58</v>
          </cell>
          <cell r="FO65">
            <v>7.04</v>
          </cell>
          <cell r="FP65">
            <v>7.02</v>
          </cell>
          <cell r="FQ65" t="str">
            <v>î</v>
          </cell>
          <cell r="FR65">
            <v>6.23</v>
          </cell>
          <cell r="FS65">
            <v>7.01</v>
          </cell>
          <cell r="FT65">
            <v>6.94</v>
          </cell>
          <cell r="FU65" t="str">
            <v>î</v>
          </cell>
          <cell r="FV65">
            <v>6.06</v>
          </cell>
          <cell r="FW65">
            <v>5.67</v>
          </cell>
          <cell r="FX65">
            <v>5.97</v>
          </cell>
          <cell r="FY65">
            <v>0</v>
          </cell>
        </row>
        <row r="66">
          <cell r="A66" t="str">
            <v>PARIS NORD  (Voyageurs hors transiliens)</v>
          </cell>
          <cell r="B66">
            <v>6.63</v>
          </cell>
          <cell r="C66">
            <v>6.84</v>
          </cell>
          <cell r="D66">
            <v>6.75</v>
          </cell>
          <cell r="E66">
            <v>0</v>
          </cell>
          <cell r="F66">
            <v>7.54</v>
          </cell>
          <cell r="G66">
            <v>7.84</v>
          </cell>
          <cell r="H66">
            <v>7.91</v>
          </cell>
          <cell r="I66">
            <v>0</v>
          </cell>
          <cell r="J66">
            <v>6.62</v>
          </cell>
          <cell r="K66">
            <v>6.74</v>
          </cell>
          <cell r="L66">
            <v>6.67</v>
          </cell>
          <cell r="M66">
            <v>0</v>
          </cell>
          <cell r="N66">
            <v>6.52</v>
          </cell>
          <cell r="O66">
            <v>5.89</v>
          </cell>
          <cell r="P66">
            <v>5.96</v>
          </cell>
          <cell r="Q66" t="str">
            <v>ì</v>
          </cell>
          <cell r="R66">
            <v>6.96</v>
          </cell>
          <cell r="S66">
            <v>6.82</v>
          </cell>
          <cell r="T66">
            <v>6.89</v>
          </cell>
          <cell r="U66">
            <v>0</v>
          </cell>
          <cell r="V66">
            <v>6.85</v>
          </cell>
          <cell r="W66">
            <v>6.74</v>
          </cell>
          <cell r="X66">
            <v>7.16</v>
          </cell>
          <cell r="Y66">
            <v>0</v>
          </cell>
          <cell r="Z66">
            <v>6.78</v>
          </cell>
          <cell r="AA66">
            <v>6.58</v>
          </cell>
          <cell r="AB66">
            <v>6.48</v>
          </cell>
          <cell r="AC66">
            <v>0</v>
          </cell>
          <cell r="AD66">
            <v>6.59</v>
          </cell>
          <cell r="AE66">
            <v>6.62</v>
          </cell>
          <cell r="AF66">
            <v>6.5</v>
          </cell>
          <cell r="AG66">
            <v>0</v>
          </cell>
          <cell r="AH66">
            <v>6.02</v>
          </cell>
          <cell r="AI66">
            <v>5.67</v>
          </cell>
          <cell r="AJ66">
            <v>5.22</v>
          </cell>
          <cell r="AK66">
            <v>0</v>
          </cell>
          <cell r="AL66">
            <v>6.39</v>
          </cell>
          <cell r="AM66">
            <v>6.02</v>
          </cell>
          <cell r="AN66">
            <v>6.36</v>
          </cell>
          <cell r="AO66">
            <v>0</v>
          </cell>
          <cell r="AP66">
            <v>5.96</v>
          </cell>
          <cell r="AQ66">
            <v>5.84</v>
          </cell>
          <cell r="AR66">
            <v>5.57</v>
          </cell>
          <cell r="AS66">
            <v>0</v>
          </cell>
          <cell r="AT66">
            <v>6.84</v>
          </cell>
          <cell r="AU66">
            <v>7.08</v>
          </cell>
          <cell r="AV66">
            <v>7.17</v>
          </cell>
          <cell r="AW66">
            <v>0</v>
          </cell>
          <cell r="AX66">
            <v>7</v>
          </cell>
          <cell r="AY66">
            <v>7</v>
          </cell>
          <cell r="AZ66">
            <v>7</v>
          </cell>
          <cell r="BA66">
            <v>0</v>
          </cell>
          <cell r="BB66">
            <v>7.06</v>
          </cell>
          <cell r="BC66">
            <v>6.91</v>
          </cell>
          <cell r="BD66">
            <v>7.14</v>
          </cell>
          <cell r="BE66">
            <v>0</v>
          </cell>
          <cell r="BF66">
            <v>7.53</v>
          </cell>
          <cell r="BG66">
            <v>7.63</v>
          </cell>
          <cell r="BH66">
            <v>7.72</v>
          </cell>
          <cell r="BI66">
            <v>0</v>
          </cell>
          <cell r="BJ66" t="str">
            <v>-</v>
          </cell>
          <cell r="BK66" t="str">
            <v>-</v>
          </cell>
          <cell r="BL66" t="str">
            <v>-</v>
          </cell>
          <cell r="BM66">
            <v>0</v>
          </cell>
          <cell r="BN66" t="str">
            <v>-</v>
          </cell>
          <cell r="BO66" t="str">
            <v>-</v>
          </cell>
          <cell r="BP66" t="str">
            <v>-</v>
          </cell>
          <cell r="BQ66">
            <v>0</v>
          </cell>
          <cell r="BR66">
            <v>6.93</v>
          </cell>
          <cell r="BS66">
            <v>7.11</v>
          </cell>
          <cell r="BT66">
            <v>7.27</v>
          </cell>
          <cell r="BU66">
            <v>0</v>
          </cell>
          <cell r="BV66">
            <v>7.3</v>
          </cell>
          <cell r="BW66">
            <v>7.3</v>
          </cell>
          <cell r="BX66">
            <v>7.4</v>
          </cell>
          <cell r="BY66">
            <v>0</v>
          </cell>
          <cell r="BZ66">
            <v>6.47</v>
          </cell>
          <cell r="CA66">
            <v>6.18</v>
          </cell>
          <cell r="CB66">
            <v>6.1</v>
          </cell>
          <cell r="CC66">
            <v>0</v>
          </cell>
          <cell r="CD66">
            <v>6.49</v>
          </cell>
          <cell r="CE66">
            <v>6.19</v>
          </cell>
          <cell r="CF66">
            <v>6.23</v>
          </cell>
          <cell r="CG66">
            <v>0</v>
          </cell>
          <cell r="CH66">
            <v>5.96</v>
          </cell>
          <cell r="CI66">
            <v>5.61</v>
          </cell>
          <cell r="CJ66">
            <v>5.62</v>
          </cell>
          <cell r="CK66">
            <v>0</v>
          </cell>
          <cell r="CL66" t="str">
            <v>-</v>
          </cell>
          <cell r="CM66" t="str">
            <v>-</v>
          </cell>
          <cell r="CN66">
            <v>6.46</v>
          </cell>
          <cell r="CO66">
            <v>0</v>
          </cell>
          <cell r="CP66" t="str">
            <v>-</v>
          </cell>
          <cell r="CQ66" t="str">
            <v>-</v>
          </cell>
          <cell r="CR66">
            <v>6.63</v>
          </cell>
          <cell r="CS66">
            <v>0</v>
          </cell>
          <cell r="CT66" t="str">
            <v>-</v>
          </cell>
          <cell r="CU66" t="str">
            <v>-</v>
          </cell>
          <cell r="CV66">
            <v>6.53</v>
          </cell>
          <cell r="CW66">
            <v>0</v>
          </cell>
          <cell r="CX66">
            <v>5.14</v>
          </cell>
          <cell r="CY66">
            <v>5.36</v>
          </cell>
          <cell r="CZ66">
            <v>5.43</v>
          </cell>
          <cell r="DA66">
            <v>0</v>
          </cell>
          <cell r="DB66">
            <v>6.83</v>
          </cell>
          <cell r="DC66">
            <v>6.76</v>
          </cell>
          <cell r="DD66">
            <v>6.74</v>
          </cell>
          <cell r="DE66">
            <v>0</v>
          </cell>
          <cell r="DF66">
            <v>6.19</v>
          </cell>
          <cell r="DG66">
            <v>6.45</v>
          </cell>
          <cell r="DH66">
            <v>6.18</v>
          </cell>
          <cell r="DI66">
            <v>0</v>
          </cell>
          <cell r="DJ66">
            <v>6.85</v>
          </cell>
          <cell r="DK66">
            <v>6.75</v>
          </cell>
          <cell r="DL66">
            <v>6.67</v>
          </cell>
          <cell r="DM66">
            <v>0</v>
          </cell>
          <cell r="DN66">
            <v>6.6</v>
          </cell>
          <cell r="DO66">
            <v>6.5</v>
          </cell>
          <cell r="DP66">
            <v>6.4</v>
          </cell>
          <cell r="DQ66">
            <v>0</v>
          </cell>
          <cell r="DR66">
            <v>4.16</v>
          </cell>
          <cell r="DS66">
            <v>3.94</v>
          </cell>
          <cell r="DT66">
            <v>3.59</v>
          </cell>
          <cell r="DU66">
            <v>0</v>
          </cell>
          <cell r="DV66">
            <v>4.66</v>
          </cell>
          <cell r="DW66">
            <v>4.84</v>
          </cell>
          <cell r="DX66">
            <v>4.68</v>
          </cell>
          <cell r="DY66">
            <v>0</v>
          </cell>
          <cell r="DZ66">
            <v>5.3</v>
          </cell>
          <cell r="EA66">
            <v>5.05</v>
          </cell>
          <cell r="EB66">
            <v>4.87</v>
          </cell>
          <cell r="EC66">
            <v>0</v>
          </cell>
          <cell r="ED66">
            <v>4.46</v>
          </cell>
          <cell r="EE66">
            <v>4.74</v>
          </cell>
          <cell r="EF66">
            <v>4.63</v>
          </cell>
          <cell r="EG66">
            <v>0</v>
          </cell>
          <cell r="EH66">
            <v>6.07</v>
          </cell>
          <cell r="EI66">
            <v>5.65</v>
          </cell>
          <cell r="EJ66">
            <v>5.88</v>
          </cell>
          <cell r="EK66" t="str">
            <v>ì</v>
          </cell>
          <cell r="EL66">
            <v>5.7</v>
          </cell>
          <cell r="EM66">
            <v>5.4</v>
          </cell>
          <cell r="EN66">
            <v>5.4</v>
          </cell>
          <cell r="EO66">
            <v>0</v>
          </cell>
          <cell r="EP66">
            <v>6.5</v>
          </cell>
          <cell r="EQ66">
            <v>6.68</v>
          </cell>
          <cell r="ER66">
            <v>6.7</v>
          </cell>
          <cell r="ES66">
            <v>0</v>
          </cell>
          <cell r="ET66">
            <v>6.13</v>
          </cell>
          <cell r="EU66">
            <v>6.66</v>
          </cell>
          <cell r="EV66">
            <v>6.42</v>
          </cell>
          <cell r="EW66" t="str">
            <v>î</v>
          </cell>
          <cell r="EX66">
            <v>6.52</v>
          </cell>
          <cell r="EY66">
            <v>6.6</v>
          </cell>
          <cell r="EZ66">
            <v>6.71</v>
          </cell>
          <cell r="FA66">
            <v>0</v>
          </cell>
          <cell r="FB66">
            <v>7.04</v>
          </cell>
          <cell r="FC66">
            <v>7.12</v>
          </cell>
          <cell r="FD66">
            <v>7.37</v>
          </cell>
          <cell r="FE66">
            <v>0</v>
          </cell>
          <cell r="FF66">
            <v>6.62</v>
          </cell>
          <cell r="FG66">
            <v>7.18</v>
          </cell>
          <cell r="FH66">
            <v>7.06</v>
          </cell>
          <cell r="FI66">
            <v>0</v>
          </cell>
          <cell r="FJ66">
            <v>7.2</v>
          </cell>
          <cell r="FK66">
            <v>7.04</v>
          </cell>
          <cell r="FL66">
            <v>6.97</v>
          </cell>
          <cell r="FM66">
            <v>0</v>
          </cell>
          <cell r="FN66">
            <v>6.62</v>
          </cell>
          <cell r="FO66">
            <v>6.95</v>
          </cell>
          <cell r="FP66">
            <v>6.99</v>
          </cell>
          <cell r="FQ66">
            <v>0</v>
          </cell>
          <cell r="FR66">
            <v>6.5</v>
          </cell>
          <cell r="FS66">
            <v>6.68</v>
          </cell>
          <cell r="FT66">
            <v>6.7</v>
          </cell>
          <cell r="FU66">
            <v>0</v>
          </cell>
          <cell r="FV66">
            <v>5.89</v>
          </cell>
          <cell r="FW66">
            <v>5.67</v>
          </cell>
          <cell r="FX66">
            <v>5.78</v>
          </cell>
          <cell r="FY66">
            <v>0</v>
          </cell>
        </row>
        <row r="67">
          <cell r="A67" t="str">
            <v>PARIS NORD  (Attendants)</v>
          </cell>
          <cell r="B67">
            <v>5.69</v>
          </cell>
          <cell r="C67">
            <v>6.86</v>
          </cell>
          <cell r="D67">
            <v>6.79</v>
          </cell>
          <cell r="E67" t="str">
            <v>î</v>
          </cell>
          <cell r="F67">
            <v>7.72</v>
          </cell>
          <cell r="G67">
            <v>7.81</v>
          </cell>
          <cell r="H67">
            <v>7.52</v>
          </cell>
          <cell r="I67">
            <v>0</v>
          </cell>
          <cell r="J67">
            <v>6.86</v>
          </cell>
          <cell r="K67">
            <v>7.19</v>
          </cell>
          <cell r="L67">
            <v>7.13</v>
          </cell>
          <cell r="M67">
            <v>0</v>
          </cell>
          <cell r="N67">
            <v>6.56</v>
          </cell>
          <cell r="O67">
            <v>6.45</v>
          </cell>
          <cell r="P67">
            <v>6.51</v>
          </cell>
          <cell r="Q67">
            <v>0</v>
          </cell>
          <cell r="R67">
            <v>7.19</v>
          </cell>
          <cell r="S67">
            <v>7.14</v>
          </cell>
          <cell r="T67">
            <v>7</v>
          </cell>
          <cell r="U67">
            <v>0</v>
          </cell>
          <cell r="V67" t="str">
            <v>-</v>
          </cell>
          <cell r="W67" t="str">
            <v>-</v>
          </cell>
          <cell r="X67" t="str">
            <v>-</v>
          </cell>
          <cell r="Y67">
            <v>0</v>
          </cell>
          <cell r="Z67" t="str">
            <v>-</v>
          </cell>
          <cell r="AA67" t="str">
            <v>-</v>
          </cell>
          <cell r="AB67">
            <v>7.21</v>
          </cell>
          <cell r="AC67">
            <v>0</v>
          </cell>
          <cell r="AD67" t="str">
            <v>-</v>
          </cell>
          <cell r="AE67" t="str">
            <v>-</v>
          </cell>
          <cell r="AF67" t="str">
            <v>-</v>
          </cell>
          <cell r="AG67">
            <v>0</v>
          </cell>
          <cell r="AH67" t="str">
            <v>-</v>
          </cell>
          <cell r="AI67" t="str">
            <v>-</v>
          </cell>
          <cell r="AJ67" t="str">
            <v>-</v>
          </cell>
          <cell r="AK67">
            <v>0</v>
          </cell>
          <cell r="AL67" t="str">
            <v>-</v>
          </cell>
          <cell r="AM67" t="str">
            <v>-</v>
          </cell>
          <cell r="AN67" t="str">
            <v>-</v>
          </cell>
          <cell r="AO67">
            <v>0</v>
          </cell>
          <cell r="AP67" t="str">
            <v>-</v>
          </cell>
          <cell r="AQ67" t="str">
            <v>-</v>
          </cell>
          <cell r="AR67" t="str">
            <v>-</v>
          </cell>
          <cell r="AS67">
            <v>0</v>
          </cell>
          <cell r="AT67" t="str">
            <v>-</v>
          </cell>
          <cell r="AU67" t="str">
            <v>-</v>
          </cell>
          <cell r="AV67" t="str">
            <v>-</v>
          </cell>
          <cell r="AW67">
            <v>0</v>
          </cell>
          <cell r="AX67">
            <v>7.2</v>
          </cell>
          <cell r="AY67">
            <v>7.4</v>
          </cell>
          <cell r="AZ67">
            <v>7.2</v>
          </cell>
          <cell r="BA67">
            <v>0</v>
          </cell>
          <cell r="BB67">
            <v>6.83</v>
          </cell>
          <cell r="BC67">
            <v>7.31</v>
          </cell>
          <cell r="BD67">
            <v>7.27</v>
          </cell>
          <cell r="BE67">
            <v>0</v>
          </cell>
          <cell r="BF67">
            <v>7.19</v>
          </cell>
          <cell r="BG67">
            <v>7.86</v>
          </cell>
          <cell r="BH67">
            <v>7.6</v>
          </cell>
          <cell r="BI67">
            <v>0</v>
          </cell>
          <cell r="BJ67" t="str">
            <v>-</v>
          </cell>
          <cell r="BK67" t="str">
            <v>-</v>
          </cell>
          <cell r="BL67" t="str">
            <v>-</v>
          </cell>
          <cell r="BM67">
            <v>0</v>
          </cell>
          <cell r="BN67" t="str">
            <v>-</v>
          </cell>
          <cell r="BO67" t="str">
            <v>-</v>
          </cell>
          <cell r="BP67" t="str">
            <v>-</v>
          </cell>
          <cell r="BQ67">
            <v>0</v>
          </cell>
          <cell r="BR67">
            <v>6.75</v>
          </cell>
          <cell r="BS67">
            <v>7.4</v>
          </cell>
          <cell r="BT67">
            <v>7.2</v>
          </cell>
          <cell r="BU67">
            <v>0</v>
          </cell>
          <cell r="BV67">
            <v>7</v>
          </cell>
          <cell r="BW67">
            <v>7.6</v>
          </cell>
          <cell r="BX67">
            <v>7.4</v>
          </cell>
          <cell r="BY67">
            <v>0</v>
          </cell>
          <cell r="BZ67">
            <v>5.58</v>
          </cell>
          <cell r="CA67">
            <v>6.24</v>
          </cell>
          <cell r="CB67">
            <v>6.46</v>
          </cell>
          <cell r="CC67">
            <v>0</v>
          </cell>
          <cell r="CD67">
            <v>5.42</v>
          </cell>
          <cell r="CE67">
            <v>6.21</v>
          </cell>
          <cell r="CF67">
            <v>6.38</v>
          </cell>
          <cell r="CG67">
            <v>0</v>
          </cell>
          <cell r="CH67">
            <v>5.19</v>
          </cell>
          <cell r="CI67">
            <v>5.69</v>
          </cell>
          <cell r="CJ67">
            <v>5.77</v>
          </cell>
          <cell r="CK67">
            <v>0</v>
          </cell>
          <cell r="CL67" t="str">
            <v>-</v>
          </cell>
          <cell r="CM67" t="str">
            <v>-</v>
          </cell>
          <cell r="CN67" t="str">
            <v>-</v>
          </cell>
          <cell r="CO67">
            <v>0</v>
          </cell>
          <cell r="CP67" t="str">
            <v>-</v>
          </cell>
          <cell r="CQ67" t="str">
            <v>-</v>
          </cell>
          <cell r="CR67" t="str">
            <v>-</v>
          </cell>
          <cell r="CS67">
            <v>0</v>
          </cell>
          <cell r="CT67" t="str">
            <v>-</v>
          </cell>
          <cell r="CU67" t="str">
            <v>-</v>
          </cell>
          <cell r="CV67" t="str">
            <v>-</v>
          </cell>
          <cell r="CW67">
            <v>0</v>
          </cell>
          <cell r="CX67">
            <v>4.93</v>
          </cell>
          <cell r="CY67">
            <v>5.63</v>
          </cell>
          <cell r="CZ67">
            <v>5.82</v>
          </cell>
          <cell r="DA67">
            <v>0</v>
          </cell>
          <cell r="DB67">
            <v>6</v>
          </cell>
          <cell r="DC67">
            <v>6.12</v>
          </cell>
          <cell r="DD67">
            <v>6.2</v>
          </cell>
          <cell r="DE67">
            <v>0</v>
          </cell>
          <cell r="DF67">
            <v>5.1100000000000003</v>
          </cell>
          <cell r="DG67">
            <v>6.5</v>
          </cell>
          <cell r="DH67">
            <v>6.2</v>
          </cell>
          <cell r="DI67" t="str">
            <v>î</v>
          </cell>
          <cell r="DJ67">
            <v>6.53</v>
          </cell>
          <cell r="DK67">
            <v>6.98</v>
          </cell>
          <cell r="DL67">
            <v>6.96</v>
          </cell>
          <cell r="DM67">
            <v>0</v>
          </cell>
          <cell r="DN67">
            <v>5.7</v>
          </cell>
          <cell r="DO67">
            <v>6.2</v>
          </cell>
          <cell r="DP67">
            <v>6.3</v>
          </cell>
          <cell r="DQ67">
            <v>0</v>
          </cell>
          <cell r="DR67" t="str">
            <v>-</v>
          </cell>
          <cell r="DS67" t="str">
            <v>-</v>
          </cell>
          <cell r="DT67" t="str">
            <v>-</v>
          </cell>
          <cell r="DU67">
            <v>0</v>
          </cell>
          <cell r="DV67" t="str">
            <v>-</v>
          </cell>
          <cell r="DW67" t="str">
            <v>-</v>
          </cell>
          <cell r="DX67" t="str">
            <v>-</v>
          </cell>
          <cell r="DY67">
            <v>0</v>
          </cell>
          <cell r="DZ67">
            <v>5.36</v>
          </cell>
          <cell r="EA67">
            <v>5.57</v>
          </cell>
          <cell r="EB67">
            <v>5.24</v>
          </cell>
          <cell r="EC67">
            <v>0</v>
          </cell>
          <cell r="ED67" t="str">
            <v>-</v>
          </cell>
          <cell r="EE67" t="str">
            <v>-</v>
          </cell>
          <cell r="EF67" t="str">
            <v>-</v>
          </cell>
          <cell r="EG67">
            <v>0</v>
          </cell>
          <cell r="EH67">
            <v>5.89</v>
          </cell>
          <cell r="EI67">
            <v>6.4</v>
          </cell>
          <cell r="EJ67">
            <v>6.35</v>
          </cell>
          <cell r="EK67">
            <v>0</v>
          </cell>
          <cell r="EL67">
            <v>5.6</v>
          </cell>
          <cell r="EM67">
            <v>6</v>
          </cell>
          <cell r="EN67">
            <v>5.8</v>
          </cell>
          <cell r="EO67">
            <v>0</v>
          </cell>
          <cell r="EP67">
            <v>6.86</v>
          </cell>
          <cell r="EQ67">
            <v>7.19</v>
          </cell>
          <cell r="ER67">
            <v>6.73</v>
          </cell>
          <cell r="ES67">
            <v>0</v>
          </cell>
          <cell r="ET67">
            <v>6.28</v>
          </cell>
          <cell r="EU67">
            <v>7.26</v>
          </cell>
          <cell r="EV67">
            <v>6.62</v>
          </cell>
          <cell r="EW67" t="str">
            <v>î</v>
          </cell>
          <cell r="EX67" t="str">
            <v>-</v>
          </cell>
          <cell r="EY67" t="str">
            <v>-</v>
          </cell>
          <cell r="EZ67" t="str">
            <v>-</v>
          </cell>
          <cell r="FA67">
            <v>0</v>
          </cell>
          <cell r="FB67" t="str">
            <v>-</v>
          </cell>
          <cell r="FC67" t="str">
            <v>-</v>
          </cell>
          <cell r="FD67" t="str">
            <v>-</v>
          </cell>
          <cell r="FE67">
            <v>0</v>
          </cell>
          <cell r="FF67" t="str">
            <v>-</v>
          </cell>
          <cell r="FG67" t="str">
            <v>-</v>
          </cell>
          <cell r="FH67" t="str">
            <v>-</v>
          </cell>
          <cell r="FI67">
            <v>0</v>
          </cell>
          <cell r="FJ67" t="str">
            <v>-</v>
          </cell>
          <cell r="FK67" t="str">
            <v>-</v>
          </cell>
          <cell r="FL67" t="str">
            <v>-</v>
          </cell>
          <cell r="FM67">
            <v>0</v>
          </cell>
          <cell r="FN67">
            <v>6.92</v>
          </cell>
          <cell r="FO67">
            <v>7.31</v>
          </cell>
          <cell r="FP67">
            <v>6.83</v>
          </cell>
          <cell r="FQ67">
            <v>0</v>
          </cell>
          <cell r="FR67">
            <v>6.86</v>
          </cell>
          <cell r="FS67">
            <v>7.19</v>
          </cell>
          <cell r="FT67">
            <v>6.73</v>
          </cell>
          <cell r="FU67">
            <v>0</v>
          </cell>
          <cell r="FV67">
            <v>5.22</v>
          </cell>
          <cell r="FW67">
            <v>6.6</v>
          </cell>
          <cell r="FX67">
            <v>6.3</v>
          </cell>
          <cell r="FY67" t="str">
            <v>î</v>
          </cell>
        </row>
        <row r="68">
          <cell r="A68" t="str">
            <v>PARIS ST LAZARE</v>
          </cell>
          <cell r="B68">
            <v>7.66</v>
          </cell>
          <cell r="C68">
            <v>7.64</v>
          </cell>
          <cell r="D68">
            <v>7.62</v>
          </cell>
          <cell r="E68">
            <v>0</v>
          </cell>
          <cell r="F68">
            <v>7.53</v>
          </cell>
          <cell r="G68">
            <v>7.6</v>
          </cell>
          <cell r="H68">
            <v>7.59</v>
          </cell>
          <cell r="I68">
            <v>0</v>
          </cell>
          <cell r="J68">
            <v>7.41</v>
          </cell>
          <cell r="K68">
            <v>6.96</v>
          </cell>
          <cell r="L68">
            <v>7</v>
          </cell>
          <cell r="M68" t="str">
            <v>ì</v>
          </cell>
          <cell r="N68">
            <v>7.39</v>
          </cell>
          <cell r="O68">
            <v>6.61</v>
          </cell>
          <cell r="P68">
            <v>6.72</v>
          </cell>
          <cell r="Q68" t="str">
            <v>ì</v>
          </cell>
          <cell r="R68">
            <v>7.35</v>
          </cell>
          <cell r="S68">
            <v>7.12</v>
          </cell>
          <cell r="T68">
            <v>7.16</v>
          </cell>
          <cell r="U68" t="str">
            <v>ì</v>
          </cell>
          <cell r="V68">
            <v>7.46</v>
          </cell>
          <cell r="W68">
            <v>7.24</v>
          </cell>
          <cell r="X68">
            <v>7.41</v>
          </cell>
          <cell r="Y68">
            <v>0</v>
          </cell>
          <cell r="Z68">
            <v>7.16</v>
          </cell>
          <cell r="AA68">
            <v>6.97</v>
          </cell>
          <cell r="AB68">
            <v>6.99</v>
          </cell>
          <cell r="AC68" t="str">
            <v>ì</v>
          </cell>
          <cell r="AD68">
            <v>7.25</v>
          </cell>
          <cell r="AE68">
            <v>6.34</v>
          </cell>
          <cell r="AF68">
            <v>6.53</v>
          </cell>
          <cell r="AG68" t="str">
            <v>ì</v>
          </cell>
          <cell r="AH68">
            <v>6.82</v>
          </cell>
          <cell r="AI68">
            <v>6.25</v>
          </cell>
          <cell r="AJ68">
            <v>6.31</v>
          </cell>
          <cell r="AK68" t="str">
            <v>ì</v>
          </cell>
          <cell r="AL68">
            <v>7.06</v>
          </cell>
          <cell r="AM68">
            <v>6.62</v>
          </cell>
          <cell r="AN68">
            <v>6.62</v>
          </cell>
          <cell r="AO68" t="str">
            <v>ì</v>
          </cell>
          <cell r="AP68">
            <v>6.92</v>
          </cell>
          <cell r="AQ68">
            <v>6.3</v>
          </cell>
          <cell r="AR68">
            <v>6.34</v>
          </cell>
          <cell r="AS68" t="str">
            <v>ì</v>
          </cell>
          <cell r="AT68">
            <v>7.31</v>
          </cell>
          <cell r="AU68">
            <v>6.72</v>
          </cell>
          <cell r="AV68">
            <v>6.95</v>
          </cell>
          <cell r="AW68" t="str">
            <v>ì</v>
          </cell>
          <cell r="AX68">
            <v>7.4</v>
          </cell>
          <cell r="AY68">
            <v>7.1</v>
          </cell>
          <cell r="AZ68">
            <v>7.2</v>
          </cell>
          <cell r="BA68" t="str">
            <v>ì</v>
          </cell>
          <cell r="BB68">
            <v>7.27</v>
          </cell>
          <cell r="BC68">
            <v>7.07</v>
          </cell>
          <cell r="BD68">
            <v>7.04</v>
          </cell>
          <cell r="BE68" t="str">
            <v>ì</v>
          </cell>
          <cell r="BF68">
            <v>7.71</v>
          </cell>
          <cell r="BG68">
            <v>7.57</v>
          </cell>
          <cell r="BH68">
            <v>7.66</v>
          </cell>
          <cell r="BI68" t="str">
            <v>ì</v>
          </cell>
          <cell r="BJ68" t="str">
            <v>-</v>
          </cell>
          <cell r="BK68" t="str">
            <v>-</v>
          </cell>
          <cell r="BL68" t="str">
            <v>-</v>
          </cell>
          <cell r="BM68">
            <v>0</v>
          </cell>
          <cell r="BN68" t="str">
            <v>-</v>
          </cell>
          <cell r="BO68" t="str">
            <v>-</v>
          </cell>
          <cell r="BP68" t="str">
            <v>-</v>
          </cell>
          <cell r="BQ68">
            <v>0</v>
          </cell>
          <cell r="BR68">
            <v>7.47</v>
          </cell>
          <cell r="BS68">
            <v>7.46</v>
          </cell>
          <cell r="BT68">
            <v>7.34</v>
          </cell>
          <cell r="BU68">
            <v>0</v>
          </cell>
          <cell r="BV68">
            <v>7.5</v>
          </cell>
          <cell r="BW68">
            <v>7.3</v>
          </cell>
          <cell r="BX68">
            <v>7.3</v>
          </cell>
          <cell r="BY68" t="str">
            <v>ì</v>
          </cell>
          <cell r="BZ68">
            <v>7.51</v>
          </cell>
          <cell r="CA68">
            <v>7.59</v>
          </cell>
          <cell r="CB68">
            <v>7.57</v>
          </cell>
          <cell r="CC68">
            <v>0</v>
          </cell>
          <cell r="CD68">
            <v>7.49</v>
          </cell>
          <cell r="CE68">
            <v>7.67</v>
          </cell>
          <cell r="CF68">
            <v>7.52</v>
          </cell>
          <cell r="CG68" t="str">
            <v>î</v>
          </cell>
          <cell r="CH68">
            <v>7.41</v>
          </cell>
          <cell r="CI68">
            <v>6.7</v>
          </cell>
          <cell r="CJ68">
            <v>6.93</v>
          </cell>
          <cell r="CK68" t="str">
            <v>ì</v>
          </cell>
          <cell r="CL68">
            <v>6.84</v>
          </cell>
          <cell r="CM68">
            <v>6.11</v>
          </cell>
          <cell r="CN68">
            <v>7</v>
          </cell>
          <cell r="CO68" t="str">
            <v>ì</v>
          </cell>
          <cell r="CP68">
            <v>6.92</v>
          </cell>
          <cell r="CQ68">
            <v>5.33</v>
          </cell>
          <cell r="CR68">
            <v>6.49</v>
          </cell>
          <cell r="CS68" t="str">
            <v>ì</v>
          </cell>
          <cell r="CT68">
            <v>7.1</v>
          </cell>
          <cell r="CU68">
            <v>6.24</v>
          </cell>
          <cell r="CV68">
            <v>7.06</v>
          </cell>
          <cell r="CW68" t="str">
            <v>ì</v>
          </cell>
          <cell r="CX68">
            <v>7</v>
          </cell>
          <cell r="CY68">
            <v>5.83</v>
          </cell>
          <cell r="CZ68">
            <v>6.24</v>
          </cell>
          <cell r="DA68" t="str">
            <v>ì</v>
          </cell>
          <cell r="DB68">
            <v>7.56</v>
          </cell>
          <cell r="DC68">
            <v>7.03</v>
          </cell>
          <cell r="DD68">
            <v>7.18</v>
          </cell>
          <cell r="DE68" t="str">
            <v>ì</v>
          </cell>
          <cell r="DF68">
            <v>7.03</v>
          </cell>
          <cell r="DG68">
            <v>6.72</v>
          </cell>
          <cell r="DH68">
            <v>6.9</v>
          </cell>
          <cell r="DI68" t="str">
            <v>ì</v>
          </cell>
          <cell r="DJ68">
            <v>7.32</v>
          </cell>
          <cell r="DK68">
            <v>6.81</v>
          </cell>
          <cell r="DL68">
            <v>7</v>
          </cell>
          <cell r="DM68" t="str">
            <v>ì</v>
          </cell>
          <cell r="DN68">
            <v>7.5</v>
          </cell>
          <cell r="DO68">
            <v>7.3</v>
          </cell>
          <cell r="DP68">
            <v>7.4</v>
          </cell>
          <cell r="DQ68" t="str">
            <v>ì</v>
          </cell>
          <cell r="DR68">
            <v>6.66</v>
          </cell>
          <cell r="DS68">
            <v>5.73</v>
          </cell>
          <cell r="DT68">
            <v>5.92</v>
          </cell>
          <cell r="DU68" t="str">
            <v>ì</v>
          </cell>
          <cell r="DV68">
            <v>6.95</v>
          </cell>
          <cell r="DW68">
            <v>5.97</v>
          </cell>
          <cell r="DX68">
            <v>6.23</v>
          </cell>
          <cell r="DY68" t="str">
            <v>ì</v>
          </cell>
          <cell r="DZ68">
            <v>6.55</v>
          </cell>
          <cell r="EA68">
            <v>5.74</v>
          </cell>
          <cell r="EB68">
            <v>6.18</v>
          </cell>
          <cell r="EC68" t="str">
            <v>ì</v>
          </cell>
          <cell r="ED68">
            <v>6.61</v>
          </cell>
          <cell r="EE68">
            <v>5.62</v>
          </cell>
          <cell r="EF68">
            <v>6.09</v>
          </cell>
          <cell r="EG68" t="str">
            <v>ì</v>
          </cell>
          <cell r="EH68">
            <v>7.14</v>
          </cell>
          <cell r="EI68">
            <v>7.37</v>
          </cell>
          <cell r="EJ68">
            <v>7.31</v>
          </cell>
          <cell r="EK68" t="str">
            <v>î</v>
          </cell>
          <cell r="EL68">
            <v>6.8</v>
          </cell>
          <cell r="EM68">
            <v>6.6</v>
          </cell>
          <cell r="EN68">
            <v>6.7</v>
          </cell>
          <cell r="EO68" t="str">
            <v>ì</v>
          </cell>
          <cell r="EP68">
            <v>7.27</v>
          </cell>
          <cell r="EQ68">
            <v>7.26</v>
          </cell>
          <cell r="ER68">
            <v>7.23</v>
          </cell>
          <cell r="ES68">
            <v>0</v>
          </cell>
          <cell r="ET68">
            <v>7.25</v>
          </cell>
          <cell r="EU68">
            <v>7.32</v>
          </cell>
          <cell r="EV68">
            <v>7.27</v>
          </cell>
          <cell r="EW68">
            <v>0</v>
          </cell>
          <cell r="EX68">
            <v>7.44</v>
          </cell>
          <cell r="EY68">
            <v>7.22</v>
          </cell>
          <cell r="EZ68">
            <v>7.32</v>
          </cell>
          <cell r="FA68">
            <v>0</v>
          </cell>
          <cell r="FB68">
            <v>7.58</v>
          </cell>
          <cell r="FC68">
            <v>7.64</v>
          </cell>
          <cell r="FD68">
            <v>7.52</v>
          </cell>
          <cell r="FE68">
            <v>0</v>
          </cell>
          <cell r="FF68">
            <v>7.54</v>
          </cell>
          <cell r="FG68">
            <v>7.52</v>
          </cell>
          <cell r="FH68">
            <v>7.51</v>
          </cell>
          <cell r="FI68">
            <v>0</v>
          </cell>
          <cell r="FJ68">
            <v>7.82</v>
          </cell>
          <cell r="FK68">
            <v>7.67</v>
          </cell>
          <cell r="FL68">
            <v>7.58</v>
          </cell>
          <cell r="FM68">
            <v>0</v>
          </cell>
          <cell r="FN68">
            <v>7.34</v>
          </cell>
          <cell r="FO68">
            <v>6.42</v>
          </cell>
          <cell r="FP68">
            <v>6.64</v>
          </cell>
          <cell r="FQ68" t="str">
            <v>ì</v>
          </cell>
          <cell r="FR68">
            <v>7.27</v>
          </cell>
          <cell r="FS68">
            <v>7.26</v>
          </cell>
          <cell r="FT68">
            <v>7.23</v>
          </cell>
          <cell r="FU68">
            <v>0</v>
          </cell>
          <cell r="FV68">
            <v>7.22</v>
          </cell>
          <cell r="FW68">
            <v>7.29</v>
          </cell>
          <cell r="FX68">
            <v>7.24</v>
          </cell>
          <cell r="FY68">
            <v>0</v>
          </cell>
        </row>
        <row r="69">
          <cell r="A69" t="str">
            <v>PARIS ST LAZARE  (Voyageurs transiliens)</v>
          </cell>
          <cell r="B69">
            <v>7.64</v>
          </cell>
          <cell r="C69">
            <v>7.6</v>
          </cell>
          <cell r="D69">
            <v>7.59</v>
          </cell>
          <cell r="E69">
            <v>0</v>
          </cell>
          <cell r="F69">
            <v>7.53</v>
          </cell>
          <cell r="G69">
            <v>7.52</v>
          </cell>
          <cell r="H69">
            <v>7.48</v>
          </cell>
          <cell r="I69">
            <v>0</v>
          </cell>
          <cell r="J69">
            <v>7.35</v>
          </cell>
          <cell r="K69">
            <v>7.24</v>
          </cell>
          <cell r="L69">
            <v>7.19</v>
          </cell>
          <cell r="M69">
            <v>0</v>
          </cell>
          <cell r="N69">
            <v>7.4</v>
          </cell>
          <cell r="O69">
            <v>6.86</v>
          </cell>
          <cell r="P69">
            <v>6.95</v>
          </cell>
          <cell r="Q69" t="str">
            <v>ì</v>
          </cell>
          <cell r="R69">
            <v>7.33</v>
          </cell>
          <cell r="S69">
            <v>7.02</v>
          </cell>
          <cell r="T69">
            <v>7.05</v>
          </cell>
          <cell r="U69" t="str">
            <v>ì</v>
          </cell>
          <cell r="V69">
            <v>7.46</v>
          </cell>
          <cell r="W69">
            <v>7.28</v>
          </cell>
          <cell r="X69">
            <v>7.38</v>
          </cell>
          <cell r="Y69">
            <v>0</v>
          </cell>
          <cell r="Z69">
            <v>7.14</v>
          </cell>
          <cell r="AA69">
            <v>7.01</v>
          </cell>
          <cell r="AB69">
            <v>7.08</v>
          </cell>
          <cell r="AC69">
            <v>0</v>
          </cell>
          <cell r="AD69">
            <v>7.27</v>
          </cell>
          <cell r="AE69">
            <v>6.92</v>
          </cell>
          <cell r="AF69">
            <v>7.04</v>
          </cell>
          <cell r="AG69">
            <v>0</v>
          </cell>
          <cell r="AH69">
            <v>6.68</v>
          </cell>
          <cell r="AI69">
            <v>6.47</v>
          </cell>
          <cell r="AJ69">
            <v>6.42</v>
          </cell>
          <cell r="AK69">
            <v>0</v>
          </cell>
          <cell r="AL69">
            <v>7.05</v>
          </cell>
          <cell r="AM69">
            <v>6.78</v>
          </cell>
          <cell r="AN69">
            <v>6.77</v>
          </cell>
          <cell r="AO69">
            <v>0</v>
          </cell>
          <cell r="AP69">
            <v>6.9</v>
          </cell>
          <cell r="AQ69">
            <v>6.49</v>
          </cell>
          <cell r="AR69">
            <v>6.56</v>
          </cell>
          <cell r="AS69">
            <v>0</v>
          </cell>
          <cell r="AT69">
            <v>7.42</v>
          </cell>
          <cell r="AU69">
            <v>7.13</v>
          </cell>
          <cell r="AV69">
            <v>7.04</v>
          </cell>
          <cell r="AW69">
            <v>0</v>
          </cell>
          <cell r="AX69">
            <v>7.4</v>
          </cell>
          <cell r="AY69">
            <v>7.2</v>
          </cell>
          <cell r="AZ69">
            <v>7.2</v>
          </cell>
          <cell r="BA69" t="str">
            <v>ì</v>
          </cell>
          <cell r="BB69">
            <v>7.22</v>
          </cell>
          <cell r="BC69">
            <v>6.99</v>
          </cell>
          <cell r="BD69">
            <v>6.95</v>
          </cell>
          <cell r="BE69">
            <v>0</v>
          </cell>
          <cell r="BF69">
            <v>7.72</v>
          </cell>
          <cell r="BG69">
            <v>7.54</v>
          </cell>
          <cell r="BH69">
            <v>7.65</v>
          </cell>
          <cell r="BI69">
            <v>0</v>
          </cell>
          <cell r="BJ69" t="str">
            <v>-</v>
          </cell>
          <cell r="BK69" t="str">
            <v>-</v>
          </cell>
          <cell r="BL69" t="str">
            <v>-</v>
          </cell>
          <cell r="BM69">
            <v>0</v>
          </cell>
          <cell r="BN69" t="str">
            <v>-</v>
          </cell>
          <cell r="BO69" t="str">
            <v>-</v>
          </cell>
          <cell r="BP69" t="str">
            <v>-</v>
          </cell>
          <cell r="BQ69">
            <v>0</v>
          </cell>
          <cell r="BR69">
            <v>7.5</v>
          </cell>
          <cell r="BS69">
            <v>7.54</v>
          </cell>
          <cell r="BT69">
            <v>7.4</v>
          </cell>
          <cell r="BU69">
            <v>0</v>
          </cell>
          <cell r="BV69">
            <v>7.5</v>
          </cell>
          <cell r="BW69">
            <v>7.3</v>
          </cell>
          <cell r="BX69">
            <v>7.3</v>
          </cell>
          <cell r="BY69" t="str">
            <v>ì</v>
          </cell>
          <cell r="BZ69">
            <v>7.51</v>
          </cell>
          <cell r="CA69">
            <v>7.6</v>
          </cell>
          <cell r="CB69">
            <v>7.59</v>
          </cell>
          <cell r="CC69">
            <v>0</v>
          </cell>
          <cell r="CD69">
            <v>7.52</v>
          </cell>
          <cell r="CE69">
            <v>7.57</v>
          </cell>
          <cell r="CF69">
            <v>7.51</v>
          </cell>
          <cell r="CG69">
            <v>0</v>
          </cell>
          <cell r="CH69">
            <v>7.5</v>
          </cell>
          <cell r="CI69">
            <v>6.8</v>
          </cell>
          <cell r="CJ69">
            <v>7</v>
          </cell>
          <cell r="CK69" t="str">
            <v>ì</v>
          </cell>
          <cell r="CL69">
            <v>7.07</v>
          </cell>
          <cell r="CM69" t="str">
            <v>-</v>
          </cell>
          <cell r="CN69">
            <v>6.58</v>
          </cell>
          <cell r="CO69">
            <v>0</v>
          </cell>
          <cell r="CP69">
            <v>6.9</v>
          </cell>
          <cell r="CQ69" t="str">
            <v>-</v>
          </cell>
          <cell r="CR69">
            <v>5.91</v>
          </cell>
          <cell r="CS69">
            <v>0</v>
          </cell>
          <cell r="CT69">
            <v>7.02</v>
          </cell>
          <cell r="CU69" t="str">
            <v>-</v>
          </cell>
          <cell r="CV69">
            <v>6.58</v>
          </cell>
          <cell r="CW69">
            <v>0</v>
          </cell>
          <cell r="CX69">
            <v>7.04</v>
          </cell>
          <cell r="CY69">
            <v>6</v>
          </cell>
          <cell r="CZ69">
            <v>6.47</v>
          </cell>
          <cell r="DA69" t="str">
            <v>ì</v>
          </cell>
          <cell r="DB69">
            <v>7.53</v>
          </cell>
          <cell r="DC69">
            <v>6.99</v>
          </cell>
          <cell r="DD69">
            <v>7.17</v>
          </cell>
          <cell r="DE69" t="str">
            <v>ì</v>
          </cell>
          <cell r="DF69">
            <v>7</v>
          </cell>
          <cell r="DG69">
            <v>6.52</v>
          </cell>
          <cell r="DH69">
            <v>6.82</v>
          </cell>
          <cell r="DI69" t="str">
            <v>ì</v>
          </cell>
          <cell r="DJ69">
            <v>7.32</v>
          </cell>
          <cell r="DK69">
            <v>6.91</v>
          </cell>
          <cell r="DL69">
            <v>7.11</v>
          </cell>
          <cell r="DM69" t="str">
            <v>ì</v>
          </cell>
          <cell r="DN69">
            <v>7.5</v>
          </cell>
          <cell r="DO69">
            <v>7.2</v>
          </cell>
          <cell r="DP69">
            <v>7.4</v>
          </cell>
          <cell r="DQ69" t="str">
            <v>ì</v>
          </cell>
          <cell r="DR69">
            <v>6.42</v>
          </cell>
          <cell r="DS69">
            <v>4.7</v>
          </cell>
          <cell r="DT69">
            <v>5.45</v>
          </cell>
          <cell r="DU69" t="str">
            <v>ì</v>
          </cell>
          <cell r="DV69">
            <v>6.81</v>
          </cell>
          <cell r="DW69">
            <v>5.94</v>
          </cell>
          <cell r="DX69">
            <v>6.26</v>
          </cell>
          <cell r="DY69" t="str">
            <v>ì</v>
          </cell>
          <cell r="DZ69">
            <v>6.53</v>
          </cell>
          <cell r="EA69">
            <v>5.23</v>
          </cell>
          <cell r="EB69">
            <v>5.97</v>
          </cell>
          <cell r="EC69" t="str">
            <v>ì</v>
          </cell>
          <cell r="ED69">
            <v>6.57</v>
          </cell>
          <cell r="EE69">
            <v>5.57</v>
          </cell>
          <cell r="EF69">
            <v>6.12</v>
          </cell>
          <cell r="EG69" t="str">
            <v>ì</v>
          </cell>
          <cell r="EH69">
            <v>7.16</v>
          </cell>
          <cell r="EI69">
            <v>7.47</v>
          </cell>
          <cell r="EJ69">
            <v>7.39</v>
          </cell>
          <cell r="EK69" t="str">
            <v>î</v>
          </cell>
          <cell r="EL69">
            <v>6.8</v>
          </cell>
          <cell r="EM69">
            <v>6.3</v>
          </cell>
          <cell r="EN69">
            <v>6.7</v>
          </cell>
          <cell r="EO69" t="str">
            <v>ì</v>
          </cell>
          <cell r="EP69">
            <v>7.18</v>
          </cell>
          <cell r="EQ69">
            <v>7.62</v>
          </cell>
          <cell r="ER69">
            <v>7.49</v>
          </cell>
          <cell r="ES69" t="str">
            <v>î</v>
          </cell>
          <cell r="ET69">
            <v>7.23</v>
          </cell>
          <cell r="EU69">
            <v>7.59</v>
          </cell>
          <cell r="EV69">
            <v>7.47</v>
          </cell>
          <cell r="EW69" t="str">
            <v>î</v>
          </cell>
          <cell r="EX69">
            <v>7.4</v>
          </cell>
          <cell r="EY69">
            <v>7.91</v>
          </cell>
          <cell r="EZ69">
            <v>7.66</v>
          </cell>
          <cell r="FA69" t="str">
            <v>î</v>
          </cell>
          <cell r="FB69">
            <v>7.4</v>
          </cell>
          <cell r="FC69">
            <v>7.98</v>
          </cell>
          <cell r="FD69">
            <v>7.79</v>
          </cell>
          <cell r="FE69" t="str">
            <v>î</v>
          </cell>
          <cell r="FF69">
            <v>7.58</v>
          </cell>
          <cell r="FG69">
            <v>7.56</v>
          </cell>
          <cell r="FH69">
            <v>7.52</v>
          </cell>
          <cell r="FI69">
            <v>0</v>
          </cell>
          <cell r="FJ69">
            <v>7.66</v>
          </cell>
          <cell r="FK69">
            <v>7.99</v>
          </cell>
          <cell r="FL69">
            <v>7.89</v>
          </cell>
          <cell r="FM69" t="str">
            <v>î</v>
          </cell>
          <cell r="FN69">
            <v>7.27</v>
          </cell>
          <cell r="FO69">
            <v>6.81</v>
          </cell>
          <cell r="FP69">
            <v>6.96</v>
          </cell>
          <cell r="FQ69" t="str">
            <v>ì</v>
          </cell>
          <cell r="FR69">
            <v>7.18</v>
          </cell>
          <cell r="FS69">
            <v>7.62</v>
          </cell>
          <cell r="FT69">
            <v>7.49</v>
          </cell>
          <cell r="FU69" t="str">
            <v>î</v>
          </cell>
          <cell r="FV69">
            <v>7.25</v>
          </cell>
          <cell r="FW69">
            <v>7.32</v>
          </cell>
          <cell r="FX69">
            <v>7.33</v>
          </cell>
          <cell r="FY69">
            <v>0</v>
          </cell>
        </row>
        <row r="70">
          <cell r="A70" t="str">
            <v>PARIS ST LAZARE  (Voyageurs hors transiliens)</v>
          </cell>
          <cell r="B70">
            <v>7.66</v>
          </cell>
          <cell r="C70">
            <v>7.64</v>
          </cell>
          <cell r="D70">
            <v>7.6</v>
          </cell>
          <cell r="E70">
            <v>0</v>
          </cell>
          <cell r="F70">
            <v>7.41</v>
          </cell>
          <cell r="G70">
            <v>7.68</v>
          </cell>
          <cell r="H70">
            <v>7.69</v>
          </cell>
          <cell r="I70" t="str">
            <v>î</v>
          </cell>
          <cell r="J70">
            <v>7.56</v>
          </cell>
          <cell r="K70">
            <v>6.5</v>
          </cell>
          <cell r="L70">
            <v>6.73</v>
          </cell>
          <cell r="M70" t="str">
            <v>ì</v>
          </cell>
          <cell r="N70">
            <v>7.4</v>
          </cell>
          <cell r="O70">
            <v>6.2</v>
          </cell>
          <cell r="P70">
            <v>6.38</v>
          </cell>
          <cell r="Q70" t="str">
            <v>ì</v>
          </cell>
          <cell r="R70">
            <v>7.35</v>
          </cell>
          <cell r="S70">
            <v>7.15</v>
          </cell>
          <cell r="T70">
            <v>7.21</v>
          </cell>
          <cell r="U70">
            <v>0</v>
          </cell>
          <cell r="V70">
            <v>7.41</v>
          </cell>
          <cell r="W70">
            <v>7.17</v>
          </cell>
          <cell r="X70">
            <v>7.39</v>
          </cell>
          <cell r="Y70">
            <v>0</v>
          </cell>
          <cell r="Z70">
            <v>7.26</v>
          </cell>
          <cell r="AA70">
            <v>6.87</v>
          </cell>
          <cell r="AB70">
            <v>6.84</v>
          </cell>
          <cell r="AC70" t="str">
            <v>ì</v>
          </cell>
          <cell r="AD70">
            <v>7.32</v>
          </cell>
          <cell r="AE70">
            <v>5.87</v>
          </cell>
          <cell r="AF70">
            <v>6.09</v>
          </cell>
          <cell r="AG70" t="str">
            <v>ì</v>
          </cell>
          <cell r="AH70">
            <v>7.15</v>
          </cell>
          <cell r="AI70">
            <v>6.07</v>
          </cell>
          <cell r="AJ70">
            <v>6.16</v>
          </cell>
          <cell r="AK70" t="str">
            <v>ì</v>
          </cell>
          <cell r="AL70">
            <v>7.08</v>
          </cell>
          <cell r="AM70">
            <v>6.49</v>
          </cell>
          <cell r="AN70">
            <v>6.47</v>
          </cell>
          <cell r="AO70" t="str">
            <v>ì</v>
          </cell>
          <cell r="AP70">
            <v>6.87</v>
          </cell>
          <cell r="AQ70">
            <v>6.07</v>
          </cell>
          <cell r="AR70">
            <v>6.06</v>
          </cell>
          <cell r="AS70" t="str">
            <v>ì</v>
          </cell>
          <cell r="AT70">
            <v>7.22</v>
          </cell>
          <cell r="AU70">
            <v>6.3</v>
          </cell>
          <cell r="AV70">
            <v>6.79</v>
          </cell>
          <cell r="AW70" t="str">
            <v>ì</v>
          </cell>
          <cell r="AX70">
            <v>7.4</v>
          </cell>
          <cell r="AY70">
            <v>7</v>
          </cell>
          <cell r="AZ70">
            <v>7.1</v>
          </cell>
          <cell r="BA70" t="str">
            <v>ì</v>
          </cell>
          <cell r="BB70">
            <v>7.41</v>
          </cell>
          <cell r="BC70">
            <v>7.1</v>
          </cell>
          <cell r="BD70">
            <v>7.11</v>
          </cell>
          <cell r="BE70" t="str">
            <v>ì</v>
          </cell>
          <cell r="BF70">
            <v>7.7</v>
          </cell>
          <cell r="BG70">
            <v>7.53</v>
          </cell>
          <cell r="BH70">
            <v>7.59</v>
          </cell>
          <cell r="BI70">
            <v>0</v>
          </cell>
          <cell r="BJ70" t="str">
            <v>-</v>
          </cell>
          <cell r="BK70" t="str">
            <v>-</v>
          </cell>
          <cell r="BL70" t="str">
            <v>-</v>
          </cell>
          <cell r="BM70">
            <v>0</v>
          </cell>
          <cell r="BN70" t="str">
            <v>-</v>
          </cell>
          <cell r="BO70" t="str">
            <v>-</v>
          </cell>
          <cell r="BP70" t="str">
            <v>-</v>
          </cell>
          <cell r="BQ70">
            <v>0</v>
          </cell>
          <cell r="BR70">
            <v>7.4</v>
          </cell>
          <cell r="BS70">
            <v>7.36</v>
          </cell>
          <cell r="BT70">
            <v>7.27</v>
          </cell>
          <cell r="BU70">
            <v>0</v>
          </cell>
          <cell r="BV70">
            <v>7.6</v>
          </cell>
          <cell r="BW70">
            <v>7.3</v>
          </cell>
          <cell r="BX70">
            <v>7.3</v>
          </cell>
          <cell r="BY70" t="str">
            <v>ì</v>
          </cell>
          <cell r="BZ70">
            <v>7.6</v>
          </cell>
          <cell r="CA70">
            <v>7.52</v>
          </cell>
          <cell r="CB70">
            <v>7.48</v>
          </cell>
          <cell r="CC70">
            <v>0</v>
          </cell>
          <cell r="CD70">
            <v>7.48</v>
          </cell>
          <cell r="CE70">
            <v>7.73</v>
          </cell>
          <cell r="CF70">
            <v>7.51</v>
          </cell>
          <cell r="CG70" t="str">
            <v>î</v>
          </cell>
          <cell r="CH70">
            <v>7.34</v>
          </cell>
          <cell r="CI70">
            <v>6.59</v>
          </cell>
          <cell r="CJ70">
            <v>6.81</v>
          </cell>
          <cell r="CK70" t="str">
            <v>ì</v>
          </cell>
          <cell r="CL70" t="str">
            <v>-</v>
          </cell>
          <cell r="CM70" t="str">
            <v>-</v>
          </cell>
          <cell r="CN70">
            <v>7.44</v>
          </cell>
          <cell r="CO70">
            <v>0</v>
          </cell>
          <cell r="CP70" t="str">
            <v>-</v>
          </cell>
          <cell r="CQ70" t="str">
            <v>-</v>
          </cell>
          <cell r="CR70">
            <v>6.87</v>
          </cell>
          <cell r="CS70">
            <v>0</v>
          </cell>
          <cell r="CT70" t="str">
            <v>-</v>
          </cell>
          <cell r="CU70" t="str">
            <v>-</v>
          </cell>
          <cell r="CV70">
            <v>7.36</v>
          </cell>
          <cell r="CW70">
            <v>0</v>
          </cell>
          <cell r="CX70">
            <v>6.97</v>
          </cell>
          <cell r="CY70">
            <v>5.5</v>
          </cell>
          <cell r="CZ70">
            <v>5.92</v>
          </cell>
          <cell r="DA70" t="str">
            <v>ì</v>
          </cell>
          <cell r="DB70">
            <v>7.56</v>
          </cell>
          <cell r="DC70">
            <v>7.05</v>
          </cell>
          <cell r="DD70">
            <v>7.16</v>
          </cell>
          <cell r="DE70" t="str">
            <v>ì</v>
          </cell>
          <cell r="DF70">
            <v>7.07</v>
          </cell>
          <cell r="DG70">
            <v>6.89</v>
          </cell>
          <cell r="DH70">
            <v>6.94</v>
          </cell>
          <cell r="DI70">
            <v>0</v>
          </cell>
          <cell r="DJ70">
            <v>7.28</v>
          </cell>
          <cell r="DK70">
            <v>6.61</v>
          </cell>
          <cell r="DL70">
            <v>6.81</v>
          </cell>
          <cell r="DM70" t="str">
            <v>ì</v>
          </cell>
          <cell r="DN70">
            <v>7.5</v>
          </cell>
          <cell r="DO70">
            <v>7.3</v>
          </cell>
          <cell r="DP70">
            <v>7.3</v>
          </cell>
          <cell r="DQ70">
            <v>0</v>
          </cell>
          <cell r="DR70">
            <v>7.01</v>
          </cell>
          <cell r="DS70">
            <v>6.29</v>
          </cell>
          <cell r="DT70">
            <v>6.23</v>
          </cell>
          <cell r="DU70" t="str">
            <v>ì</v>
          </cell>
          <cell r="DV70">
            <v>7.17</v>
          </cell>
          <cell r="DW70">
            <v>5.92</v>
          </cell>
          <cell r="DX70">
            <v>6.22</v>
          </cell>
          <cell r="DY70" t="str">
            <v>ì</v>
          </cell>
          <cell r="DZ70">
            <v>6.59</v>
          </cell>
          <cell r="EA70">
            <v>6.23</v>
          </cell>
          <cell r="EB70">
            <v>6.4</v>
          </cell>
          <cell r="EC70">
            <v>0</v>
          </cell>
          <cell r="ED70">
            <v>6.79</v>
          </cell>
          <cell r="EE70">
            <v>5.58</v>
          </cell>
          <cell r="EF70">
            <v>6</v>
          </cell>
          <cell r="EG70" t="str">
            <v>ì</v>
          </cell>
          <cell r="EH70">
            <v>7.12</v>
          </cell>
          <cell r="EI70">
            <v>7.23</v>
          </cell>
          <cell r="EJ70">
            <v>7.17</v>
          </cell>
          <cell r="EK70">
            <v>0</v>
          </cell>
          <cell r="EL70">
            <v>6.9</v>
          </cell>
          <cell r="EM70">
            <v>6.7</v>
          </cell>
          <cell r="EN70">
            <v>6.8</v>
          </cell>
          <cell r="EO70">
            <v>0</v>
          </cell>
          <cell r="EP70">
            <v>7.43</v>
          </cell>
          <cell r="EQ70">
            <v>6.81</v>
          </cell>
          <cell r="ER70">
            <v>6.92</v>
          </cell>
          <cell r="ES70" t="str">
            <v>ì</v>
          </cell>
          <cell r="ET70">
            <v>7.29</v>
          </cell>
          <cell r="EU70">
            <v>6.94</v>
          </cell>
          <cell r="EV70">
            <v>7.02</v>
          </cell>
          <cell r="EW70" t="str">
            <v>ì</v>
          </cell>
          <cell r="EX70">
            <v>7.49</v>
          </cell>
          <cell r="EY70">
            <v>6.66</v>
          </cell>
          <cell r="EZ70">
            <v>7.04</v>
          </cell>
          <cell r="FA70" t="str">
            <v>ì</v>
          </cell>
          <cell r="FB70">
            <v>7.94</v>
          </cell>
          <cell r="FC70">
            <v>7.35</v>
          </cell>
          <cell r="FD70">
            <v>7.29</v>
          </cell>
          <cell r="FE70" t="str">
            <v>ì</v>
          </cell>
          <cell r="FF70" t="str">
            <v>-</v>
          </cell>
          <cell r="FG70">
            <v>7.51</v>
          </cell>
          <cell r="FH70">
            <v>7.49</v>
          </cell>
          <cell r="FI70">
            <v>0</v>
          </cell>
          <cell r="FJ70" t="str">
            <v>-</v>
          </cell>
          <cell r="FK70">
            <v>7.36</v>
          </cell>
          <cell r="FL70">
            <v>7.25</v>
          </cell>
          <cell r="FM70">
            <v>0</v>
          </cell>
          <cell r="FN70">
            <v>7.49</v>
          </cell>
          <cell r="FO70">
            <v>5.88</v>
          </cell>
          <cell r="FP70">
            <v>6.2</v>
          </cell>
          <cell r="FQ70" t="str">
            <v>ì</v>
          </cell>
          <cell r="FR70">
            <v>7.43</v>
          </cell>
          <cell r="FS70">
            <v>6.81</v>
          </cell>
          <cell r="FT70">
            <v>6.92</v>
          </cell>
          <cell r="FU70" t="str">
            <v>ì</v>
          </cell>
          <cell r="FV70">
            <v>7.22</v>
          </cell>
          <cell r="FW70">
            <v>7.24</v>
          </cell>
          <cell r="FX70">
            <v>7.1</v>
          </cell>
          <cell r="FY70">
            <v>0</v>
          </cell>
        </row>
        <row r="71">
          <cell r="A71" t="str">
            <v>PARIS ST LAZARE  (Attendants)</v>
          </cell>
          <cell r="B71">
            <v>7.82</v>
          </cell>
          <cell r="C71">
            <v>7.77</v>
          </cell>
          <cell r="D71">
            <v>7.83</v>
          </cell>
          <cell r="E71">
            <v>0</v>
          </cell>
          <cell r="F71">
            <v>7.91</v>
          </cell>
          <cell r="G71">
            <v>7.63</v>
          </cell>
          <cell r="H71">
            <v>7.59</v>
          </cell>
          <cell r="I71">
            <v>0</v>
          </cell>
          <cell r="J71">
            <v>7.34</v>
          </cell>
          <cell r="K71">
            <v>7.58</v>
          </cell>
          <cell r="L71">
            <v>7.36</v>
          </cell>
          <cell r="M71">
            <v>0</v>
          </cell>
          <cell r="N71">
            <v>7.27</v>
          </cell>
          <cell r="O71">
            <v>7.33</v>
          </cell>
          <cell r="P71">
            <v>7.17</v>
          </cell>
          <cell r="Q71">
            <v>0</v>
          </cell>
          <cell r="R71">
            <v>7.52</v>
          </cell>
          <cell r="S71">
            <v>7.4</v>
          </cell>
          <cell r="T71">
            <v>7.4</v>
          </cell>
          <cell r="U71">
            <v>0</v>
          </cell>
          <cell r="V71" t="str">
            <v>-</v>
          </cell>
          <cell r="W71" t="str">
            <v>-</v>
          </cell>
          <cell r="X71" t="str">
            <v>-</v>
          </cell>
          <cell r="Y71">
            <v>0</v>
          </cell>
          <cell r="Z71">
            <v>6.97</v>
          </cell>
          <cell r="AA71">
            <v>7.13</v>
          </cell>
          <cell r="AB71">
            <v>7.16</v>
          </cell>
          <cell r="AC71">
            <v>0</v>
          </cell>
          <cell r="AD71" t="str">
            <v>-</v>
          </cell>
          <cell r="AE71" t="str">
            <v>-</v>
          </cell>
          <cell r="AF71" t="str">
            <v>-</v>
          </cell>
          <cell r="AG71">
            <v>0</v>
          </cell>
          <cell r="AH71" t="str">
            <v>-</v>
          </cell>
          <cell r="AI71" t="str">
            <v>-</v>
          </cell>
          <cell r="AJ71" t="str">
            <v>-</v>
          </cell>
          <cell r="AK71">
            <v>0</v>
          </cell>
          <cell r="AL71" t="str">
            <v>-</v>
          </cell>
          <cell r="AM71" t="str">
            <v>-</v>
          </cell>
          <cell r="AN71" t="str">
            <v>-</v>
          </cell>
          <cell r="AO71">
            <v>0</v>
          </cell>
          <cell r="AP71" t="str">
            <v>-</v>
          </cell>
          <cell r="AQ71" t="str">
            <v>-</v>
          </cell>
          <cell r="AR71" t="str">
            <v>-</v>
          </cell>
          <cell r="AS71">
            <v>0</v>
          </cell>
          <cell r="AT71" t="str">
            <v>-</v>
          </cell>
          <cell r="AU71" t="str">
            <v>-</v>
          </cell>
          <cell r="AV71" t="str">
            <v>-</v>
          </cell>
          <cell r="AW71">
            <v>0</v>
          </cell>
          <cell r="AX71">
            <v>7.4</v>
          </cell>
          <cell r="AY71">
            <v>7.4</v>
          </cell>
          <cell r="AZ71">
            <v>7.4</v>
          </cell>
          <cell r="BA71">
            <v>0</v>
          </cell>
          <cell r="BB71">
            <v>7.18</v>
          </cell>
          <cell r="BC71">
            <v>7.29</v>
          </cell>
          <cell r="BD71">
            <v>7.14</v>
          </cell>
          <cell r="BE71">
            <v>0</v>
          </cell>
          <cell r="BF71">
            <v>7.7</v>
          </cell>
          <cell r="BG71">
            <v>7.94</v>
          </cell>
          <cell r="BH71">
            <v>7.97</v>
          </cell>
          <cell r="BI71">
            <v>0</v>
          </cell>
          <cell r="BJ71" t="str">
            <v>-</v>
          </cell>
          <cell r="BK71" t="str">
            <v>-</v>
          </cell>
          <cell r="BL71" t="str">
            <v>-</v>
          </cell>
          <cell r="BM71">
            <v>0</v>
          </cell>
          <cell r="BN71" t="str">
            <v>-</v>
          </cell>
          <cell r="BO71" t="str">
            <v>-</v>
          </cell>
          <cell r="BP71" t="str">
            <v>-</v>
          </cell>
          <cell r="BQ71">
            <v>0</v>
          </cell>
          <cell r="BR71">
            <v>7.55</v>
          </cell>
          <cell r="BS71">
            <v>7.52</v>
          </cell>
          <cell r="BT71">
            <v>7.42</v>
          </cell>
          <cell r="BU71">
            <v>0</v>
          </cell>
          <cell r="BV71">
            <v>7.4</v>
          </cell>
          <cell r="BW71">
            <v>7.6</v>
          </cell>
          <cell r="BX71">
            <v>7.6</v>
          </cell>
          <cell r="BY71">
            <v>0</v>
          </cell>
          <cell r="BZ71">
            <v>7.3</v>
          </cell>
          <cell r="CA71">
            <v>7.85</v>
          </cell>
          <cell r="CB71">
            <v>7.84</v>
          </cell>
          <cell r="CC71" t="str">
            <v>î</v>
          </cell>
          <cell r="CD71">
            <v>7.32</v>
          </cell>
          <cell r="CE71">
            <v>7.85</v>
          </cell>
          <cell r="CF71">
            <v>7.61</v>
          </cell>
          <cell r="CG71" t="str">
            <v>î</v>
          </cell>
          <cell r="CH71">
            <v>7.11</v>
          </cell>
          <cell r="CI71">
            <v>7.23</v>
          </cell>
          <cell r="CJ71">
            <v>7.22</v>
          </cell>
          <cell r="CK71">
            <v>0</v>
          </cell>
          <cell r="CL71" t="str">
            <v>-</v>
          </cell>
          <cell r="CM71" t="str">
            <v>-</v>
          </cell>
          <cell r="CN71" t="str">
            <v>-</v>
          </cell>
          <cell r="CO71">
            <v>0</v>
          </cell>
          <cell r="CP71" t="str">
            <v>-</v>
          </cell>
          <cell r="CQ71" t="str">
            <v>-</v>
          </cell>
          <cell r="CR71" t="str">
            <v>-</v>
          </cell>
          <cell r="CS71">
            <v>0</v>
          </cell>
          <cell r="CT71" t="str">
            <v>-</v>
          </cell>
          <cell r="CU71" t="str">
            <v>-</v>
          </cell>
          <cell r="CV71" t="str">
            <v>-</v>
          </cell>
          <cell r="CW71">
            <v>0</v>
          </cell>
          <cell r="CX71">
            <v>6.86</v>
          </cell>
          <cell r="CY71">
            <v>6.51</v>
          </cell>
          <cell r="CZ71">
            <v>6.61</v>
          </cell>
          <cell r="DA71">
            <v>0</v>
          </cell>
          <cell r="DB71">
            <v>7.75</v>
          </cell>
          <cell r="DC71">
            <v>7.1</v>
          </cell>
          <cell r="DD71">
            <v>7.3</v>
          </cell>
          <cell r="DE71" t="str">
            <v>ì</v>
          </cell>
          <cell r="DF71">
            <v>7.07</v>
          </cell>
          <cell r="DG71">
            <v>6.88</v>
          </cell>
          <cell r="DH71">
            <v>7.06</v>
          </cell>
          <cell r="DI71">
            <v>0</v>
          </cell>
          <cell r="DJ71">
            <v>7.45</v>
          </cell>
          <cell r="DK71">
            <v>7.29</v>
          </cell>
          <cell r="DL71">
            <v>7.44</v>
          </cell>
          <cell r="DM71">
            <v>0</v>
          </cell>
          <cell r="DN71">
            <v>7.5</v>
          </cell>
          <cell r="DO71">
            <v>7.4</v>
          </cell>
          <cell r="DP71">
            <v>7.5</v>
          </cell>
          <cell r="DQ71">
            <v>0</v>
          </cell>
          <cell r="DR71" t="str">
            <v>-</v>
          </cell>
          <cell r="DS71" t="str">
            <v>-</v>
          </cell>
          <cell r="DT71" t="str">
            <v>-</v>
          </cell>
          <cell r="DU71">
            <v>0</v>
          </cell>
          <cell r="DV71" t="str">
            <v>-</v>
          </cell>
          <cell r="DW71" t="str">
            <v>-</v>
          </cell>
          <cell r="DX71" t="str">
            <v>-</v>
          </cell>
          <cell r="DY71">
            <v>0</v>
          </cell>
          <cell r="DZ71">
            <v>6.52</v>
          </cell>
          <cell r="EA71">
            <v>5.83</v>
          </cell>
          <cell r="EB71">
            <v>6.11</v>
          </cell>
          <cell r="EC71">
            <v>0</v>
          </cell>
          <cell r="ED71" t="str">
            <v>-</v>
          </cell>
          <cell r="EE71" t="str">
            <v>-</v>
          </cell>
          <cell r="EF71" t="str">
            <v>-</v>
          </cell>
          <cell r="EG71">
            <v>0</v>
          </cell>
          <cell r="EH71">
            <v>7.02</v>
          </cell>
          <cell r="EI71">
            <v>7.52</v>
          </cell>
          <cell r="EJ71">
            <v>7.55</v>
          </cell>
          <cell r="EK71" t="str">
            <v>î</v>
          </cell>
          <cell r="EL71">
            <v>6.8</v>
          </cell>
          <cell r="EM71">
            <v>6.7</v>
          </cell>
          <cell r="EN71">
            <v>6.8</v>
          </cell>
          <cell r="EO71">
            <v>0</v>
          </cell>
          <cell r="EP71">
            <v>7.32</v>
          </cell>
          <cell r="EQ71">
            <v>7.69</v>
          </cell>
          <cell r="ER71">
            <v>7.52</v>
          </cell>
          <cell r="ES71">
            <v>0</v>
          </cell>
          <cell r="ET71">
            <v>7.25</v>
          </cell>
          <cell r="EU71">
            <v>7.79</v>
          </cell>
          <cell r="EV71">
            <v>7.46</v>
          </cell>
          <cell r="EW71" t="str">
            <v>î</v>
          </cell>
          <cell r="EX71" t="str">
            <v>-</v>
          </cell>
          <cell r="EY71" t="str">
            <v>-</v>
          </cell>
          <cell r="EZ71" t="str">
            <v>-</v>
          </cell>
          <cell r="FA71">
            <v>0</v>
          </cell>
          <cell r="FB71" t="str">
            <v>-</v>
          </cell>
          <cell r="FC71" t="str">
            <v>-</v>
          </cell>
          <cell r="FD71" t="str">
            <v>-</v>
          </cell>
          <cell r="FE71">
            <v>0</v>
          </cell>
          <cell r="FF71" t="str">
            <v>-</v>
          </cell>
          <cell r="FG71" t="str">
            <v>-</v>
          </cell>
          <cell r="FH71" t="str">
            <v>-</v>
          </cell>
          <cell r="FI71">
            <v>0</v>
          </cell>
          <cell r="FJ71" t="str">
            <v>-</v>
          </cell>
          <cell r="FK71" t="str">
            <v>-</v>
          </cell>
          <cell r="FL71" t="str">
            <v>-</v>
          </cell>
          <cell r="FM71">
            <v>0</v>
          </cell>
          <cell r="FN71">
            <v>7.32</v>
          </cell>
          <cell r="FO71">
            <v>7.17</v>
          </cell>
          <cell r="FP71">
            <v>7.03</v>
          </cell>
          <cell r="FQ71">
            <v>0</v>
          </cell>
          <cell r="FR71">
            <v>7.32</v>
          </cell>
          <cell r="FS71">
            <v>7.69</v>
          </cell>
          <cell r="FT71">
            <v>7.52</v>
          </cell>
          <cell r="FU71">
            <v>0</v>
          </cell>
          <cell r="FV71">
            <v>7.02</v>
          </cell>
          <cell r="FW71">
            <v>7.35</v>
          </cell>
          <cell r="FX71">
            <v>7.49</v>
          </cell>
          <cell r="FY71">
            <v>0</v>
          </cell>
        </row>
        <row r="72">
          <cell r="A72" t="str">
            <v>RENNES</v>
          </cell>
          <cell r="B72">
            <v>7.69</v>
          </cell>
          <cell r="C72">
            <v>7.8</v>
          </cell>
          <cell r="D72">
            <v>7.84</v>
          </cell>
          <cell r="E72">
            <v>0</v>
          </cell>
          <cell r="F72">
            <v>8.06</v>
          </cell>
          <cell r="G72">
            <v>8.52</v>
          </cell>
          <cell r="H72">
            <v>8.2799999999999994</v>
          </cell>
          <cell r="I72" t="str">
            <v>î</v>
          </cell>
          <cell r="J72">
            <v>7.18</v>
          </cell>
          <cell r="K72">
            <v>7.31</v>
          </cell>
          <cell r="L72">
            <v>7.28</v>
          </cell>
          <cell r="M72">
            <v>0</v>
          </cell>
          <cell r="N72">
            <v>6.75</v>
          </cell>
          <cell r="O72">
            <v>7.04</v>
          </cell>
          <cell r="P72">
            <v>6.88</v>
          </cell>
          <cell r="Q72">
            <v>0</v>
          </cell>
          <cell r="R72">
            <v>7.5</v>
          </cell>
          <cell r="S72">
            <v>8.11</v>
          </cell>
          <cell r="T72">
            <v>7.81</v>
          </cell>
          <cell r="U72" t="str">
            <v>î</v>
          </cell>
          <cell r="V72">
            <v>8.0399999999999991</v>
          </cell>
          <cell r="W72">
            <v>7.83</v>
          </cell>
          <cell r="X72">
            <v>7.99</v>
          </cell>
          <cell r="Y72">
            <v>0</v>
          </cell>
          <cell r="Z72">
            <v>7.01</v>
          </cell>
          <cell r="AA72">
            <v>7.55</v>
          </cell>
          <cell r="AB72">
            <v>7.37</v>
          </cell>
          <cell r="AC72" t="str">
            <v>î</v>
          </cell>
          <cell r="AD72">
            <v>7.52</v>
          </cell>
          <cell r="AE72">
            <v>6.57</v>
          </cell>
          <cell r="AF72">
            <v>7.09</v>
          </cell>
          <cell r="AG72" t="str">
            <v>ì</v>
          </cell>
          <cell r="AH72">
            <v>6.44</v>
          </cell>
          <cell r="AI72">
            <v>5.99</v>
          </cell>
          <cell r="AJ72">
            <v>6.63</v>
          </cell>
          <cell r="AK72">
            <v>0</v>
          </cell>
          <cell r="AL72">
            <v>7.64</v>
          </cell>
          <cell r="AM72">
            <v>6.2</v>
          </cell>
          <cell r="AN72">
            <v>6.86</v>
          </cell>
          <cell r="AO72" t="str">
            <v>ì</v>
          </cell>
          <cell r="AP72">
            <v>6.66</v>
          </cell>
          <cell r="AQ72">
            <v>5.71</v>
          </cell>
          <cell r="AR72">
            <v>6.52</v>
          </cell>
          <cell r="AS72" t="str">
            <v>ì</v>
          </cell>
          <cell r="AT72">
            <v>7.64</v>
          </cell>
          <cell r="AU72">
            <v>7.73</v>
          </cell>
          <cell r="AV72">
            <v>7.93</v>
          </cell>
          <cell r="AW72">
            <v>0</v>
          </cell>
          <cell r="AX72">
            <v>7.5</v>
          </cell>
          <cell r="AY72">
            <v>7.8</v>
          </cell>
          <cell r="AZ72">
            <v>7.7</v>
          </cell>
          <cell r="BA72" t="str">
            <v>î</v>
          </cell>
          <cell r="BB72">
            <v>7.52</v>
          </cell>
          <cell r="BC72">
            <v>8.2100000000000009</v>
          </cell>
          <cell r="BD72">
            <v>7.82</v>
          </cell>
          <cell r="BE72" t="str">
            <v>î</v>
          </cell>
          <cell r="BF72">
            <v>7.52</v>
          </cell>
          <cell r="BG72">
            <v>8.07</v>
          </cell>
          <cell r="BH72">
            <v>7.98</v>
          </cell>
          <cell r="BI72" t="str">
            <v>î</v>
          </cell>
          <cell r="BJ72" t="str">
            <v>-</v>
          </cell>
          <cell r="BK72" t="str">
            <v>-</v>
          </cell>
          <cell r="BL72">
            <v>6.29</v>
          </cell>
          <cell r="BM72">
            <v>0</v>
          </cell>
          <cell r="BN72" t="str">
            <v>-</v>
          </cell>
          <cell r="BO72" t="str">
            <v>-</v>
          </cell>
          <cell r="BP72">
            <v>6.4</v>
          </cell>
          <cell r="BQ72">
            <v>0</v>
          </cell>
          <cell r="BR72">
            <v>7.66</v>
          </cell>
          <cell r="BS72">
            <v>7.89</v>
          </cell>
          <cell r="BT72">
            <v>7.75</v>
          </cell>
          <cell r="BU72">
            <v>0</v>
          </cell>
          <cell r="BV72">
            <v>7.5</v>
          </cell>
          <cell r="BW72">
            <v>8.1</v>
          </cell>
          <cell r="BX72">
            <v>7.9</v>
          </cell>
          <cell r="BY72" t="str">
            <v>î</v>
          </cell>
          <cell r="BZ72">
            <v>7.88</v>
          </cell>
          <cell r="CA72">
            <v>7.9</v>
          </cell>
          <cell r="CB72">
            <v>7.94</v>
          </cell>
          <cell r="CC72">
            <v>0</v>
          </cell>
          <cell r="CD72">
            <v>7.93</v>
          </cell>
          <cell r="CE72">
            <v>7.89</v>
          </cell>
          <cell r="CF72">
            <v>7.91</v>
          </cell>
          <cell r="CG72">
            <v>0</v>
          </cell>
          <cell r="CH72">
            <v>7.1</v>
          </cell>
          <cell r="CI72">
            <v>7.49</v>
          </cell>
          <cell r="CJ72">
            <v>7.57</v>
          </cell>
          <cell r="CK72" t="str">
            <v>î</v>
          </cell>
          <cell r="CL72">
            <v>7.4</v>
          </cell>
          <cell r="CM72">
            <v>8.07</v>
          </cell>
          <cell r="CN72">
            <v>7.78</v>
          </cell>
          <cell r="CO72" t="str">
            <v>î</v>
          </cell>
          <cell r="CP72">
            <v>7.15</v>
          </cell>
          <cell r="CQ72">
            <v>7.74</v>
          </cell>
          <cell r="CR72">
            <v>7.43</v>
          </cell>
          <cell r="CS72" t="str">
            <v>î</v>
          </cell>
          <cell r="CT72">
            <v>7.19</v>
          </cell>
          <cell r="CU72">
            <v>7.56</v>
          </cell>
          <cell r="CV72">
            <v>7.34</v>
          </cell>
          <cell r="CW72">
            <v>0</v>
          </cell>
          <cell r="CX72">
            <v>6.86</v>
          </cell>
          <cell r="CY72">
            <v>7.04</v>
          </cell>
          <cell r="CZ72">
            <v>7.02</v>
          </cell>
          <cell r="DA72">
            <v>0</v>
          </cell>
          <cell r="DB72">
            <v>7.73</v>
          </cell>
          <cell r="DC72">
            <v>8.14</v>
          </cell>
          <cell r="DD72">
            <v>7.85</v>
          </cell>
          <cell r="DE72" t="str">
            <v>î</v>
          </cell>
          <cell r="DF72">
            <v>7.41</v>
          </cell>
          <cell r="DG72">
            <v>7.62</v>
          </cell>
          <cell r="DH72">
            <v>7.51</v>
          </cell>
          <cell r="DI72">
            <v>0</v>
          </cell>
          <cell r="DJ72">
            <v>7.33</v>
          </cell>
          <cell r="DK72">
            <v>7.74</v>
          </cell>
          <cell r="DL72">
            <v>7.42</v>
          </cell>
          <cell r="DM72" t="str">
            <v>î</v>
          </cell>
          <cell r="DN72">
            <v>7.8</v>
          </cell>
          <cell r="DO72">
            <v>8</v>
          </cell>
          <cell r="DP72">
            <v>7.9</v>
          </cell>
          <cell r="DQ72" t="str">
            <v>î</v>
          </cell>
          <cell r="DR72">
            <v>6.8</v>
          </cell>
          <cell r="DS72">
            <v>7.5</v>
          </cell>
          <cell r="DT72">
            <v>7.3</v>
          </cell>
          <cell r="DU72" t="str">
            <v>î</v>
          </cell>
          <cell r="DV72">
            <v>7.15</v>
          </cell>
          <cell r="DW72">
            <v>7.44</v>
          </cell>
          <cell r="DX72">
            <v>7.38</v>
          </cell>
          <cell r="DY72">
            <v>0</v>
          </cell>
          <cell r="DZ72">
            <v>6.91</v>
          </cell>
          <cell r="EA72">
            <v>7.1</v>
          </cell>
          <cell r="EB72">
            <v>7.12</v>
          </cell>
          <cell r="EC72">
            <v>0</v>
          </cell>
          <cell r="ED72">
            <v>6.9</v>
          </cell>
          <cell r="EE72">
            <v>7.28</v>
          </cell>
          <cell r="EF72">
            <v>7.31</v>
          </cell>
          <cell r="EG72">
            <v>0</v>
          </cell>
          <cell r="EH72">
            <v>7.07</v>
          </cell>
          <cell r="EI72">
            <v>7.14</v>
          </cell>
          <cell r="EJ72">
            <v>7.35</v>
          </cell>
          <cell r="EK72">
            <v>0</v>
          </cell>
          <cell r="EL72">
            <v>7</v>
          </cell>
          <cell r="EM72">
            <v>7.1</v>
          </cell>
          <cell r="EN72">
            <v>7.2</v>
          </cell>
          <cell r="EO72">
            <v>0</v>
          </cell>
          <cell r="EP72">
            <v>7.22</v>
          </cell>
          <cell r="EQ72">
            <v>7.73</v>
          </cell>
          <cell r="ER72">
            <v>7.58</v>
          </cell>
          <cell r="ES72" t="str">
            <v>î</v>
          </cell>
          <cell r="ET72">
            <v>7.41</v>
          </cell>
          <cell r="EU72" t="str">
            <v>-</v>
          </cell>
          <cell r="EV72">
            <v>7.42</v>
          </cell>
          <cell r="EW72">
            <v>0</v>
          </cell>
          <cell r="EX72">
            <v>7.46</v>
          </cell>
          <cell r="EY72">
            <v>7.46</v>
          </cell>
          <cell r="EZ72">
            <v>7.45</v>
          </cell>
          <cell r="FA72">
            <v>0</v>
          </cell>
          <cell r="FB72">
            <v>8.0500000000000007</v>
          </cell>
          <cell r="FC72">
            <v>8.1199999999999992</v>
          </cell>
          <cell r="FD72">
            <v>8.02</v>
          </cell>
          <cell r="FE72">
            <v>0</v>
          </cell>
          <cell r="FF72">
            <v>7.74</v>
          </cell>
          <cell r="FG72">
            <v>7.6</v>
          </cell>
          <cell r="FH72">
            <v>7.6</v>
          </cell>
          <cell r="FI72">
            <v>0</v>
          </cell>
          <cell r="FJ72">
            <v>8.2100000000000009</v>
          </cell>
          <cell r="FK72">
            <v>7.82</v>
          </cell>
          <cell r="FL72">
            <v>7.82</v>
          </cell>
          <cell r="FM72">
            <v>0</v>
          </cell>
          <cell r="FN72">
            <v>7.33</v>
          </cell>
          <cell r="FO72">
            <v>7.61</v>
          </cell>
          <cell r="FP72">
            <v>7.51</v>
          </cell>
          <cell r="FQ72">
            <v>0</v>
          </cell>
          <cell r="FR72">
            <v>7.22</v>
          </cell>
          <cell r="FS72">
            <v>7.73</v>
          </cell>
          <cell r="FT72">
            <v>7.58</v>
          </cell>
          <cell r="FU72" t="str">
            <v>î</v>
          </cell>
          <cell r="FV72">
            <v>6.83</v>
          </cell>
          <cell r="FW72">
            <v>6.42</v>
          </cell>
          <cell r="FX72">
            <v>6.81</v>
          </cell>
          <cell r="FY72" t="str">
            <v>ì</v>
          </cell>
        </row>
        <row r="73">
          <cell r="A73" t="str">
            <v>ROUEN RIVE DROITE</v>
          </cell>
          <cell r="B73">
            <v>6.73</v>
          </cell>
          <cell r="C73">
            <v>6.63</v>
          </cell>
          <cell r="D73">
            <v>6.67</v>
          </cell>
          <cell r="E73">
            <v>0</v>
          </cell>
          <cell r="F73">
            <v>7</v>
          </cell>
          <cell r="G73">
            <v>6.87</v>
          </cell>
          <cell r="H73">
            <v>6.82</v>
          </cell>
          <cell r="I73">
            <v>0</v>
          </cell>
          <cell r="J73">
            <v>5.8</v>
          </cell>
          <cell r="K73">
            <v>5.66</v>
          </cell>
          <cell r="L73">
            <v>5.7</v>
          </cell>
          <cell r="M73">
            <v>0</v>
          </cell>
          <cell r="N73">
            <v>5.84</v>
          </cell>
          <cell r="O73">
            <v>5.68</v>
          </cell>
          <cell r="P73">
            <v>5.78</v>
          </cell>
          <cell r="Q73">
            <v>0</v>
          </cell>
          <cell r="R73">
            <v>6.19</v>
          </cell>
          <cell r="S73">
            <v>5.84</v>
          </cell>
          <cell r="T73">
            <v>6.06</v>
          </cell>
          <cell r="U73" t="str">
            <v>ì</v>
          </cell>
          <cell r="V73">
            <v>6.12</v>
          </cell>
          <cell r="W73" t="str">
            <v>-</v>
          </cell>
          <cell r="X73">
            <v>6.1</v>
          </cell>
          <cell r="Y73">
            <v>0</v>
          </cell>
          <cell r="Z73">
            <v>6.15</v>
          </cell>
          <cell r="AA73">
            <v>6.07</v>
          </cell>
          <cell r="AB73">
            <v>6.3</v>
          </cell>
          <cell r="AC73">
            <v>0</v>
          </cell>
          <cell r="AD73">
            <v>6.55</v>
          </cell>
          <cell r="AE73">
            <v>5.76</v>
          </cell>
          <cell r="AF73">
            <v>6.14</v>
          </cell>
          <cell r="AG73" t="str">
            <v>ì</v>
          </cell>
          <cell r="AH73">
            <v>5.95</v>
          </cell>
          <cell r="AI73">
            <v>5.32</v>
          </cell>
          <cell r="AJ73">
            <v>5.65</v>
          </cell>
          <cell r="AK73" t="str">
            <v>ì</v>
          </cell>
          <cell r="AL73">
            <v>6.48</v>
          </cell>
          <cell r="AM73">
            <v>5.79</v>
          </cell>
          <cell r="AN73">
            <v>6.16</v>
          </cell>
          <cell r="AO73" t="str">
            <v>ì</v>
          </cell>
          <cell r="AP73">
            <v>6</v>
          </cell>
          <cell r="AQ73">
            <v>5.66</v>
          </cell>
          <cell r="AR73">
            <v>6</v>
          </cell>
          <cell r="AS73">
            <v>0</v>
          </cell>
          <cell r="AT73">
            <v>6.29</v>
          </cell>
          <cell r="AU73" t="str">
            <v>-</v>
          </cell>
          <cell r="AV73">
            <v>6.22</v>
          </cell>
          <cell r="AW73">
            <v>0</v>
          </cell>
          <cell r="AX73">
            <v>6.3</v>
          </cell>
          <cell r="AY73">
            <v>6.1</v>
          </cell>
          <cell r="AZ73">
            <v>6.2</v>
          </cell>
          <cell r="BA73" t="str">
            <v>ì</v>
          </cell>
          <cell r="BB73">
            <v>5.48</v>
          </cell>
          <cell r="BC73">
            <v>5.49</v>
          </cell>
          <cell r="BD73">
            <v>5.54</v>
          </cell>
          <cell r="BE73">
            <v>0</v>
          </cell>
          <cell r="BF73">
            <v>7.08</v>
          </cell>
          <cell r="BG73">
            <v>6.8</v>
          </cell>
          <cell r="BH73">
            <v>6.84</v>
          </cell>
          <cell r="BI73" t="str">
            <v>ì</v>
          </cell>
          <cell r="BJ73" t="str">
            <v>-</v>
          </cell>
          <cell r="BK73" t="str">
            <v>-</v>
          </cell>
          <cell r="BL73">
            <v>6.33</v>
          </cell>
          <cell r="BM73">
            <v>0</v>
          </cell>
          <cell r="BN73" t="str">
            <v>-</v>
          </cell>
          <cell r="BO73" t="str">
            <v>-</v>
          </cell>
          <cell r="BP73">
            <v>6.33</v>
          </cell>
          <cell r="BQ73">
            <v>0</v>
          </cell>
          <cell r="BR73">
            <v>6.08</v>
          </cell>
          <cell r="BS73">
            <v>5.74</v>
          </cell>
          <cell r="BT73">
            <v>5.73</v>
          </cell>
          <cell r="BU73" t="str">
            <v>ì</v>
          </cell>
          <cell r="BV73">
            <v>6.3</v>
          </cell>
          <cell r="BW73">
            <v>6.1</v>
          </cell>
          <cell r="BX73">
            <v>6.2</v>
          </cell>
          <cell r="BY73">
            <v>0</v>
          </cell>
          <cell r="BZ73">
            <v>6.78</v>
          </cell>
          <cell r="CA73">
            <v>6.44</v>
          </cell>
          <cell r="CB73">
            <v>6.54</v>
          </cell>
          <cell r="CC73" t="str">
            <v>ì</v>
          </cell>
          <cell r="CD73">
            <v>6.72</v>
          </cell>
          <cell r="CE73">
            <v>6.42</v>
          </cell>
          <cell r="CF73">
            <v>6.6</v>
          </cell>
          <cell r="CG73" t="str">
            <v>ì</v>
          </cell>
          <cell r="CH73">
            <v>6.6</v>
          </cell>
          <cell r="CI73">
            <v>6.28</v>
          </cell>
          <cell r="CJ73">
            <v>6.42</v>
          </cell>
          <cell r="CK73" t="str">
            <v>ì</v>
          </cell>
          <cell r="CL73">
            <v>5.86</v>
          </cell>
          <cell r="CM73">
            <v>5.94</v>
          </cell>
          <cell r="CN73">
            <v>5.93</v>
          </cell>
          <cell r="CO73">
            <v>0</v>
          </cell>
          <cell r="CP73">
            <v>5.52</v>
          </cell>
          <cell r="CQ73">
            <v>5.32</v>
          </cell>
          <cell r="CR73">
            <v>5.54</v>
          </cell>
          <cell r="CS73">
            <v>0</v>
          </cell>
          <cell r="CT73">
            <v>5.86</v>
          </cell>
          <cell r="CU73">
            <v>5.38</v>
          </cell>
          <cell r="CV73">
            <v>5.56</v>
          </cell>
          <cell r="CW73">
            <v>0</v>
          </cell>
          <cell r="CX73">
            <v>5.57</v>
          </cell>
          <cell r="CY73">
            <v>5.66</v>
          </cell>
          <cell r="CZ73">
            <v>5.73</v>
          </cell>
          <cell r="DA73">
            <v>0</v>
          </cell>
          <cell r="DB73">
            <v>7.25</v>
          </cell>
          <cell r="DC73">
            <v>6.92</v>
          </cell>
          <cell r="DD73">
            <v>6.9</v>
          </cell>
          <cell r="DE73" t="str">
            <v>ì</v>
          </cell>
          <cell r="DF73">
            <v>6.71</v>
          </cell>
          <cell r="DG73">
            <v>6.27</v>
          </cell>
          <cell r="DH73">
            <v>6.54</v>
          </cell>
          <cell r="DI73" t="str">
            <v>ì</v>
          </cell>
          <cell r="DJ73">
            <v>6.83</v>
          </cell>
          <cell r="DK73">
            <v>6.13</v>
          </cell>
          <cell r="DL73">
            <v>6.47</v>
          </cell>
          <cell r="DM73" t="str">
            <v>ì</v>
          </cell>
          <cell r="DN73">
            <v>6.9</v>
          </cell>
          <cell r="DO73">
            <v>6.6</v>
          </cell>
          <cell r="DP73">
            <v>6.6</v>
          </cell>
          <cell r="DQ73" t="str">
            <v>ì</v>
          </cell>
          <cell r="DR73">
            <v>6.83</v>
          </cell>
          <cell r="DS73">
            <v>7.03</v>
          </cell>
          <cell r="DT73">
            <v>7.06</v>
          </cell>
          <cell r="DU73">
            <v>0</v>
          </cell>
          <cell r="DV73">
            <v>6.91</v>
          </cell>
          <cell r="DW73">
            <v>6.03</v>
          </cell>
          <cell r="DX73">
            <v>6.24</v>
          </cell>
          <cell r="DY73" t="str">
            <v>ì</v>
          </cell>
          <cell r="DZ73">
            <v>6.03</v>
          </cell>
          <cell r="EA73">
            <v>5.42</v>
          </cell>
          <cell r="EB73">
            <v>5.53</v>
          </cell>
          <cell r="EC73" t="str">
            <v>ì</v>
          </cell>
          <cell r="ED73">
            <v>6.95</v>
          </cell>
          <cell r="EE73">
            <v>6.23</v>
          </cell>
          <cell r="EF73">
            <v>6.38</v>
          </cell>
          <cell r="EG73" t="str">
            <v>ì</v>
          </cell>
          <cell r="EH73">
            <v>6.22</v>
          </cell>
          <cell r="EI73">
            <v>6.03</v>
          </cell>
          <cell r="EJ73">
            <v>6.18</v>
          </cell>
          <cell r="EK73" t="str">
            <v>ì</v>
          </cell>
          <cell r="EL73">
            <v>6.1</v>
          </cell>
          <cell r="EM73">
            <v>5.7</v>
          </cell>
          <cell r="EN73">
            <v>5.9</v>
          </cell>
          <cell r="EO73" t="str">
            <v>ì</v>
          </cell>
          <cell r="EP73">
            <v>6.6</v>
          </cell>
          <cell r="EQ73">
            <v>5.65</v>
          </cell>
          <cell r="ER73">
            <v>5.91</v>
          </cell>
          <cell r="ES73" t="str">
            <v>ì</v>
          </cell>
          <cell r="ET73">
            <v>6.61</v>
          </cell>
          <cell r="EU73">
            <v>5.49</v>
          </cell>
          <cell r="EV73">
            <v>5.8</v>
          </cell>
          <cell r="EW73" t="str">
            <v>ì</v>
          </cell>
          <cell r="EX73">
            <v>6.75</v>
          </cell>
          <cell r="EY73" t="str">
            <v>-</v>
          </cell>
          <cell r="EZ73">
            <v>6.25</v>
          </cell>
          <cell r="FA73">
            <v>0</v>
          </cell>
          <cell r="FB73">
            <v>7.15</v>
          </cell>
          <cell r="FC73" t="str">
            <v>-</v>
          </cell>
          <cell r="FD73">
            <v>6.92</v>
          </cell>
          <cell r="FE73">
            <v>0</v>
          </cell>
          <cell r="FF73">
            <v>6.85</v>
          </cell>
          <cell r="FG73" t="str">
            <v>-</v>
          </cell>
          <cell r="FH73">
            <v>6.39</v>
          </cell>
          <cell r="FI73">
            <v>0</v>
          </cell>
          <cell r="FJ73">
            <v>7.38</v>
          </cell>
          <cell r="FK73" t="str">
            <v>-</v>
          </cell>
          <cell r="FL73">
            <v>6.74</v>
          </cell>
          <cell r="FM73">
            <v>0</v>
          </cell>
          <cell r="FN73">
            <v>6.27</v>
          </cell>
          <cell r="FO73">
            <v>5.68</v>
          </cell>
          <cell r="FP73">
            <v>5.96</v>
          </cell>
          <cell r="FQ73" t="str">
            <v>ì</v>
          </cell>
          <cell r="FR73">
            <v>6.6</v>
          </cell>
          <cell r="FS73">
            <v>5.6</v>
          </cell>
          <cell r="FT73">
            <v>5.91</v>
          </cell>
          <cell r="FU73" t="str">
            <v>ì</v>
          </cell>
          <cell r="FV73">
            <v>6.63</v>
          </cell>
          <cell r="FW73">
            <v>6.47</v>
          </cell>
          <cell r="FX73">
            <v>6.6</v>
          </cell>
          <cell r="FY73">
            <v>0</v>
          </cell>
        </row>
        <row r="74">
          <cell r="A74" t="str">
            <v>ST PIERRE DES CORPS</v>
          </cell>
          <cell r="B74">
            <v>7.62</v>
          </cell>
          <cell r="C74">
            <v>6.93</v>
          </cell>
          <cell r="D74">
            <v>6.87</v>
          </cell>
          <cell r="E74" t="str">
            <v>ì</v>
          </cell>
          <cell r="F74">
            <v>8.6999999999999993</v>
          </cell>
          <cell r="G74">
            <v>8.4700000000000006</v>
          </cell>
          <cell r="H74">
            <v>8.27</v>
          </cell>
          <cell r="I74" t="str">
            <v>ì</v>
          </cell>
          <cell r="J74">
            <v>6.91</v>
          </cell>
          <cell r="K74">
            <v>7.04</v>
          </cell>
          <cell r="L74">
            <v>6.82</v>
          </cell>
          <cell r="M74">
            <v>0</v>
          </cell>
          <cell r="N74">
            <v>6.72</v>
          </cell>
          <cell r="O74">
            <v>7.03</v>
          </cell>
          <cell r="P74">
            <v>6.73</v>
          </cell>
          <cell r="Q74" t="str">
            <v>î</v>
          </cell>
          <cell r="R74">
            <v>8.23</v>
          </cell>
          <cell r="S74">
            <v>8.39</v>
          </cell>
          <cell r="T74">
            <v>7.93</v>
          </cell>
          <cell r="U74">
            <v>0</v>
          </cell>
          <cell r="V74">
            <v>7.88</v>
          </cell>
          <cell r="W74">
            <v>7.64</v>
          </cell>
          <cell r="X74">
            <v>7.68</v>
          </cell>
          <cell r="Y74">
            <v>0</v>
          </cell>
          <cell r="Z74">
            <v>7.41</v>
          </cell>
          <cell r="AA74">
            <v>7.23</v>
          </cell>
          <cell r="AB74">
            <v>6.8</v>
          </cell>
          <cell r="AC74">
            <v>0</v>
          </cell>
          <cell r="AD74">
            <v>6.58</v>
          </cell>
          <cell r="AE74">
            <v>6.8</v>
          </cell>
          <cell r="AF74">
            <v>6.42</v>
          </cell>
          <cell r="AG74">
            <v>0</v>
          </cell>
          <cell r="AH74">
            <v>6.28</v>
          </cell>
          <cell r="AI74">
            <v>7.22</v>
          </cell>
          <cell r="AJ74">
            <v>6.43</v>
          </cell>
          <cell r="AK74" t="str">
            <v>î</v>
          </cell>
          <cell r="AL74">
            <v>6.45</v>
          </cell>
          <cell r="AM74">
            <v>7.56</v>
          </cell>
          <cell r="AN74">
            <v>6.9</v>
          </cell>
          <cell r="AO74" t="str">
            <v>î</v>
          </cell>
          <cell r="AP74">
            <v>6.06</v>
          </cell>
          <cell r="AQ74">
            <v>6.38</v>
          </cell>
          <cell r="AR74">
            <v>5.8</v>
          </cell>
          <cell r="AS74">
            <v>0</v>
          </cell>
          <cell r="AT74">
            <v>7.58</v>
          </cell>
          <cell r="AU74">
            <v>7.44</v>
          </cell>
          <cell r="AV74">
            <v>7.4</v>
          </cell>
          <cell r="AW74">
            <v>0</v>
          </cell>
          <cell r="AX74">
            <v>7.8</v>
          </cell>
          <cell r="AY74">
            <v>7.7</v>
          </cell>
          <cell r="AZ74">
            <v>7.5</v>
          </cell>
          <cell r="BA74">
            <v>0</v>
          </cell>
          <cell r="BB74">
            <v>8.23</v>
          </cell>
          <cell r="BC74">
            <v>7.36</v>
          </cell>
          <cell r="BD74">
            <v>7.38</v>
          </cell>
          <cell r="BE74" t="str">
            <v>ì</v>
          </cell>
          <cell r="BF74">
            <v>7.89</v>
          </cell>
          <cell r="BG74">
            <v>7.4</v>
          </cell>
          <cell r="BH74">
            <v>7.15</v>
          </cell>
          <cell r="BI74" t="str">
            <v>ì</v>
          </cell>
          <cell r="BJ74">
            <v>7.02</v>
          </cell>
          <cell r="BK74">
            <v>5.88</v>
          </cell>
          <cell r="BL74">
            <v>5.69</v>
          </cell>
          <cell r="BM74" t="str">
            <v>ì</v>
          </cell>
          <cell r="BN74">
            <v>6.27</v>
          </cell>
          <cell r="BO74">
            <v>5.78</v>
          </cell>
          <cell r="BP74">
            <v>5.42</v>
          </cell>
          <cell r="BQ74">
            <v>0</v>
          </cell>
          <cell r="BR74">
            <v>7.16</v>
          </cell>
          <cell r="BS74">
            <v>7.96</v>
          </cell>
          <cell r="BT74">
            <v>7.35</v>
          </cell>
          <cell r="BU74" t="str">
            <v>î</v>
          </cell>
          <cell r="BV74">
            <v>8.1</v>
          </cell>
          <cell r="BW74">
            <v>7.4</v>
          </cell>
          <cell r="BX74">
            <v>7.3</v>
          </cell>
          <cell r="BY74" t="str">
            <v>ì</v>
          </cell>
          <cell r="BZ74">
            <v>7.5</v>
          </cell>
          <cell r="CA74">
            <v>7.03</v>
          </cell>
          <cell r="CB74">
            <v>7.06</v>
          </cell>
          <cell r="CC74" t="str">
            <v>ì</v>
          </cell>
          <cell r="CD74">
            <v>7.61</v>
          </cell>
          <cell r="CE74">
            <v>7.05</v>
          </cell>
          <cell r="CF74">
            <v>7.13</v>
          </cell>
          <cell r="CG74" t="str">
            <v>ì</v>
          </cell>
          <cell r="CH74">
            <v>7.55</v>
          </cell>
          <cell r="CI74">
            <v>7.08</v>
          </cell>
          <cell r="CJ74">
            <v>7.08</v>
          </cell>
          <cell r="CK74" t="str">
            <v>ì</v>
          </cell>
          <cell r="CL74">
            <v>6.29</v>
          </cell>
          <cell r="CM74">
            <v>5.26</v>
          </cell>
          <cell r="CN74">
            <v>5.4</v>
          </cell>
          <cell r="CO74" t="str">
            <v>ì</v>
          </cell>
          <cell r="CP74">
            <v>6.51</v>
          </cell>
          <cell r="CQ74">
            <v>6.48</v>
          </cell>
          <cell r="CR74">
            <v>5.84</v>
          </cell>
          <cell r="CS74">
            <v>0</v>
          </cell>
          <cell r="CT74">
            <v>6.29</v>
          </cell>
          <cell r="CU74">
            <v>6.26</v>
          </cell>
          <cell r="CV74">
            <v>5.93</v>
          </cell>
          <cell r="CW74">
            <v>0</v>
          </cell>
          <cell r="CX74">
            <v>6.12</v>
          </cell>
          <cell r="CY74">
            <v>5.72</v>
          </cell>
          <cell r="CZ74">
            <v>6.01</v>
          </cell>
          <cell r="DA74" t="str">
            <v>ì</v>
          </cell>
          <cell r="DB74">
            <v>7.56</v>
          </cell>
          <cell r="DC74">
            <v>7.37</v>
          </cell>
          <cell r="DD74">
            <v>7.29</v>
          </cell>
          <cell r="DE74">
            <v>0</v>
          </cell>
          <cell r="DF74">
            <v>7.19</v>
          </cell>
          <cell r="DG74">
            <v>6.5</v>
          </cell>
          <cell r="DH74">
            <v>6.61</v>
          </cell>
          <cell r="DI74" t="str">
            <v>ì</v>
          </cell>
          <cell r="DJ74">
            <v>7.09</v>
          </cell>
          <cell r="DK74">
            <v>6.87</v>
          </cell>
          <cell r="DL74">
            <v>6.9</v>
          </cell>
          <cell r="DM74">
            <v>0</v>
          </cell>
          <cell r="DN74">
            <v>7.4</v>
          </cell>
          <cell r="DO74">
            <v>7.1</v>
          </cell>
          <cell r="DP74">
            <v>7.1</v>
          </cell>
          <cell r="DQ74" t="str">
            <v>ì</v>
          </cell>
          <cell r="DR74">
            <v>7.73</v>
          </cell>
          <cell r="DS74">
            <v>6.59</v>
          </cell>
          <cell r="DT74">
            <v>6.47</v>
          </cell>
          <cell r="DU74" t="str">
            <v>ì</v>
          </cell>
          <cell r="DV74">
            <v>7.04</v>
          </cell>
          <cell r="DW74">
            <v>6.49</v>
          </cell>
          <cell r="DX74">
            <v>6.3</v>
          </cell>
          <cell r="DY74" t="str">
            <v>ì</v>
          </cell>
          <cell r="DZ74">
            <v>6.91</v>
          </cell>
          <cell r="EA74">
            <v>6.07</v>
          </cell>
          <cell r="EB74">
            <v>6.14</v>
          </cell>
          <cell r="EC74" t="str">
            <v>ì</v>
          </cell>
          <cell r="ED74">
            <v>6.76</v>
          </cell>
          <cell r="EE74">
            <v>7.06</v>
          </cell>
          <cell r="EF74">
            <v>6.71</v>
          </cell>
          <cell r="EG74">
            <v>0</v>
          </cell>
          <cell r="EH74">
            <v>6.85</v>
          </cell>
          <cell r="EI74">
            <v>6.54</v>
          </cell>
          <cell r="EJ74">
            <v>6.59</v>
          </cell>
          <cell r="EK74" t="str">
            <v>ì</v>
          </cell>
          <cell r="EL74">
            <v>6.9</v>
          </cell>
          <cell r="EM74">
            <v>6.3</v>
          </cell>
          <cell r="EN74">
            <v>6.4</v>
          </cell>
          <cell r="EO74" t="str">
            <v>ì</v>
          </cell>
          <cell r="EP74">
            <v>7.53</v>
          </cell>
          <cell r="EQ74">
            <v>7.06</v>
          </cell>
          <cell r="ER74">
            <v>7.17</v>
          </cell>
          <cell r="ES74" t="str">
            <v>ì</v>
          </cell>
          <cell r="ET74" t="str">
            <v>-</v>
          </cell>
          <cell r="EU74" t="str">
            <v>-</v>
          </cell>
          <cell r="EV74">
            <v>6.98</v>
          </cell>
          <cell r="EW74">
            <v>0</v>
          </cell>
          <cell r="EX74">
            <v>7.26</v>
          </cell>
          <cell r="EY74">
            <v>7.38</v>
          </cell>
          <cell r="EZ74">
            <v>7.18</v>
          </cell>
          <cell r="FA74">
            <v>0</v>
          </cell>
          <cell r="FB74">
            <v>7.97</v>
          </cell>
          <cell r="FC74">
            <v>7.59</v>
          </cell>
          <cell r="FD74">
            <v>7.5</v>
          </cell>
          <cell r="FE74">
            <v>0</v>
          </cell>
          <cell r="FF74">
            <v>7.72</v>
          </cell>
          <cell r="FG74">
            <v>7.99</v>
          </cell>
          <cell r="FH74">
            <v>7.99</v>
          </cell>
          <cell r="FI74">
            <v>0</v>
          </cell>
          <cell r="FJ74">
            <v>8.2899999999999991</v>
          </cell>
          <cell r="FK74">
            <v>7.9</v>
          </cell>
          <cell r="FL74">
            <v>7.9</v>
          </cell>
          <cell r="FM74">
            <v>0</v>
          </cell>
          <cell r="FN74">
            <v>7.63</v>
          </cell>
          <cell r="FO74">
            <v>7.22</v>
          </cell>
          <cell r="FP74">
            <v>7.13</v>
          </cell>
          <cell r="FQ74" t="str">
            <v>ì</v>
          </cell>
          <cell r="FR74">
            <v>7.53</v>
          </cell>
          <cell r="FS74">
            <v>7.06</v>
          </cell>
          <cell r="FT74">
            <v>7.17</v>
          </cell>
          <cell r="FU74" t="str">
            <v>ì</v>
          </cell>
          <cell r="FV74">
            <v>5.45</v>
          </cell>
          <cell r="FW74">
            <v>5.8</v>
          </cell>
          <cell r="FX74">
            <v>5.74</v>
          </cell>
          <cell r="FY74">
            <v>0</v>
          </cell>
        </row>
        <row r="75">
          <cell r="A75" t="str">
            <v>STRASBOURG</v>
          </cell>
          <cell r="B75">
            <v>7.83</v>
          </cell>
          <cell r="C75">
            <v>7.8</v>
          </cell>
          <cell r="D75">
            <v>7.73</v>
          </cell>
          <cell r="E75">
            <v>0</v>
          </cell>
          <cell r="F75">
            <v>8.82</v>
          </cell>
          <cell r="G75">
            <v>7.94</v>
          </cell>
          <cell r="H75">
            <v>8.08</v>
          </cell>
          <cell r="I75" t="str">
            <v>ì</v>
          </cell>
          <cell r="J75">
            <v>6.81</v>
          </cell>
          <cell r="K75">
            <v>7.24</v>
          </cell>
          <cell r="L75">
            <v>7.5</v>
          </cell>
          <cell r="M75" t="str">
            <v>î</v>
          </cell>
          <cell r="N75">
            <v>6.54</v>
          </cell>
          <cell r="O75">
            <v>7</v>
          </cell>
          <cell r="P75">
            <v>6.98</v>
          </cell>
          <cell r="Q75" t="str">
            <v>î</v>
          </cell>
          <cell r="R75">
            <v>7.6</v>
          </cell>
          <cell r="S75">
            <v>7.9</v>
          </cell>
          <cell r="T75">
            <v>7.89</v>
          </cell>
          <cell r="U75" t="str">
            <v>î</v>
          </cell>
          <cell r="V75">
            <v>7.86</v>
          </cell>
          <cell r="W75" t="str">
            <v>-</v>
          </cell>
          <cell r="X75">
            <v>7.66</v>
          </cell>
          <cell r="Y75">
            <v>0</v>
          </cell>
          <cell r="Z75">
            <v>6.82</v>
          </cell>
          <cell r="AA75">
            <v>7.38</v>
          </cell>
          <cell r="AB75">
            <v>7.4</v>
          </cell>
          <cell r="AC75" t="str">
            <v>î</v>
          </cell>
          <cell r="AD75">
            <v>6.46</v>
          </cell>
          <cell r="AE75" t="str">
            <v>-</v>
          </cell>
          <cell r="AF75">
            <v>7.08</v>
          </cell>
          <cell r="AG75">
            <v>0</v>
          </cell>
          <cell r="AH75">
            <v>6.55</v>
          </cell>
          <cell r="AI75" t="str">
            <v>-</v>
          </cell>
          <cell r="AJ75">
            <v>6.7</v>
          </cell>
          <cell r="AK75">
            <v>0</v>
          </cell>
          <cell r="AL75">
            <v>6.88</v>
          </cell>
          <cell r="AM75" t="str">
            <v>-</v>
          </cell>
          <cell r="AN75">
            <v>7.7</v>
          </cell>
          <cell r="AO75">
            <v>0</v>
          </cell>
          <cell r="AP75">
            <v>6.49</v>
          </cell>
          <cell r="AQ75" t="str">
            <v>-</v>
          </cell>
          <cell r="AR75">
            <v>6.93</v>
          </cell>
          <cell r="AS75">
            <v>0</v>
          </cell>
          <cell r="AT75">
            <v>7.28</v>
          </cell>
          <cell r="AU75" t="str">
            <v>-</v>
          </cell>
          <cell r="AV75">
            <v>7.44</v>
          </cell>
          <cell r="AW75">
            <v>0</v>
          </cell>
          <cell r="AX75">
            <v>7.6</v>
          </cell>
          <cell r="AY75">
            <v>7.6</v>
          </cell>
          <cell r="AZ75">
            <v>7.7</v>
          </cell>
          <cell r="BA75">
            <v>0</v>
          </cell>
          <cell r="BB75">
            <v>8.15</v>
          </cell>
          <cell r="BC75">
            <v>7.4</v>
          </cell>
          <cell r="BD75">
            <v>7.6</v>
          </cell>
          <cell r="BE75" t="str">
            <v>ì</v>
          </cell>
          <cell r="BF75">
            <v>8.61</v>
          </cell>
          <cell r="BG75">
            <v>7.63</v>
          </cell>
          <cell r="BH75">
            <v>7.86</v>
          </cell>
          <cell r="BI75" t="str">
            <v>ì</v>
          </cell>
          <cell r="BJ75" t="str">
            <v>-</v>
          </cell>
          <cell r="BK75" t="str">
            <v>-</v>
          </cell>
          <cell r="BL75">
            <v>7.69</v>
          </cell>
          <cell r="BM75">
            <v>0</v>
          </cell>
          <cell r="BN75" t="str">
            <v>-</v>
          </cell>
          <cell r="BO75" t="str">
            <v>-</v>
          </cell>
          <cell r="BP75">
            <v>7.6</v>
          </cell>
          <cell r="BQ75">
            <v>0</v>
          </cell>
          <cell r="BR75">
            <v>8.1300000000000008</v>
          </cell>
          <cell r="BS75">
            <v>8.06</v>
          </cell>
          <cell r="BT75">
            <v>8.2799999999999994</v>
          </cell>
          <cell r="BU75">
            <v>0</v>
          </cell>
          <cell r="BV75">
            <v>8.4</v>
          </cell>
          <cell r="BW75">
            <v>7.5</v>
          </cell>
          <cell r="BX75">
            <v>7.7</v>
          </cell>
          <cell r="BY75" t="str">
            <v>ì</v>
          </cell>
          <cell r="BZ75">
            <v>7.86</v>
          </cell>
          <cell r="CA75">
            <v>7.87</v>
          </cell>
          <cell r="CB75">
            <v>7.82</v>
          </cell>
          <cell r="CC75">
            <v>0</v>
          </cell>
          <cell r="CD75">
            <v>7.84</v>
          </cell>
          <cell r="CE75">
            <v>7.63</v>
          </cell>
          <cell r="CF75">
            <v>7.54</v>
          </cell>
          <cell r="CG75">
            <v>0</v>
          </cell>
          <cell r="CH75">
            <v>7.29</v>
          </cell>
          <cell r="CI75">
            <v>7.77</v>
          </cell>
          <cell r="CJ75">
            <v>7.59</v>
          </cell>
          <cell r="CK75" t="str">
            <v>î</v>
          </cell>
          <cell r="CL75">
            <v>7.21</v>
          </cell>
          <cell r="CM75" t="str">
            <v>-</v>
          </cell>
          <cell r="CN75">
            <v>7.33</v>
          </cell>
          <cell r="CO75">
            <v>0</v>
          </cell>
          <cell r="CP75">
            <v>7.67</v>
          </cell>
          <cell r="CQ75" t="str">
            <v>-</v>
          </cell>
          <cell r="CR75">
            <v>7.52</v>
          </cell>
          <cell r="CS75">
            <v>0</v>
          </cell>
          <cell r="CT75">
            <v>7.62</v>
          </cell>
          <cell r="CU75" t="str">
            <v>-</v>
          </cell>
          <cell r="CV75">
            <v>7.28</v>
          </cell>
          <cell r="CW75">
            <v>0</v>
          </cell>
          <cell r="CX75">
            <v>6.54</v>
          </cell>
          <cell r="CY75">
            <v>7.1</v>
          </cell>
          <cell r="CZ75">
            <v>7.13</v>
          </cell>
          <cell r="DA75" t="str">
            <v>î</v>
          </cell>
          <cell r="DB75">
            <v>7.82</v>
          </cell>
          <cell r="DC75">
            <v>7.72</v>
          </cell>
          <cell r="DD75">
            <v>7.84</v>
          </cell>
          <cell r="DE75">
            <v>0</v>
          </cell>
          <cell r="DF75">
            <v>7.47</v>
          </cell>
          <cell r="DG75">
            <v>7.77</v>
          </cell>
          <cell r="DH75">
            <v>7.76</v>
          </cell>
          <cell r="DI75" t="str">
            <v>î</v>
          </cell>
          <cell r="DJ75">
            <v>6.74</v>
          </cell>
          <cell r="DK75">
            <v>7.42</v>
          </cell>
          <cell r="DL75">
            <v>7.4</v>
          </cell>
          <cell r="DM75" t="str">
            <v>î</v>
          </cell>
          <cell r="DN75">
            <v>7.8</v>
          </cell>
          <cell r="DO75">
            <v>7.8</v>
          </cell>
          <cell r="DP75">
            <v>7.8</v>
          </cell>
          <cell r="DQ75">
            <v>0</v>
          </cell>
          <cell r="DR75">
            <v>6.37</v>
          </cell>
          <cell r="DS75">
            <v>7.71</v>
          </cell>
          <cell r="DT75">
            <v>7.4</v>
          </cell>
          <cell r="DU75" t="str">
            <v>î</v>
          </cell>
          <cell r="DV75">
            <v>6.16</v>
          </cell>
          <cell r="DW75">
            <v>7.27</v>
          </cell>
          <cell r="DX75">
            <v>7.34</v>
          </cell>
          <cell r="DY75" t="str">
            <v>î</v>
          </cell>
          <cell r="DZ75">
            <v>6.4</v>
          </cell>
          <cell r="EA75">
            <v>7.75</v>
          </cell>
          <cell r="EB75">
            <v>7.49</v>
          </cell>
          <cell r="EC75" t="str">
            <v>î</v>
          </cell>
          <cell r="ED75">
            <v>5.84</v>
          </cell>
          <cell r="EE75">
            <v>7.25</v>
          </cell>
          <cell r="EF75">
            <v>7.27</v>
          </cell>
          <cell r="EG75" t="str">
            <v>î</v>
          </cell>
          <cell r="EH75">
            <v>7.43</v>
          </cell>
          <cell r="EI75">
            <v>7.67</v>
          </cell>
          <cell r="EJ75">
            <v>7.61</v>
          </cell>
          <cell r="EK75">
            <v>0</v>
          </cell>
          <cell r="EL75">
            <v>6.9</v>
          </cell>
          <cell r="EM75">
            <v>7.7</v>
          </cell>
          <cell r="EN75">
            <v>7.6</v>
          </cell>
          <cell r="EO75" t="str">
            <v>î</v>
          </cell>
          <cell r="EP75">
            <v>7.79</v>
          </cell>
          <cell r="EQ75">
            <v>7.9</v>
          </cell>
          <cell r="ER75">
            <v>7.77</v>
          </cell>
          <cell r="ES75">
            <v>0</v>
          </cell>
          <cell r="ET75">
            <v>7.15</v>
          </cell>
          <cell r="EU75">
            <v>7.38</v>
          </cell>
          <cell r="EV75">
            <v>7.41</v>
          </cell>
          <cell r="EW75">
            <v>0</v>
          </cell>
          <cell r="EX75">
            <v>7.41</v>
          </cell>
          <cell r="EY75">
            <v>7.33</v>
          </cell>
          <cell r="EZ75">
            <v>7.42</v>
          </cell>
          <cell r="FA75">
            <v>0</v>
          </cell>
          <cell r="FB75">
            <v>7.75</v>
          </cell>
          <cell r="FC75">
            <v>7.14</v>
          </cell>
          <cell r="FD75">
            <v>7.53</v>
          </cell>
          <cell r="FE75" t="str">
            <v>ì</v>
          </cell>
          <cell r="FF75">
            <v>7.97</v>
          </cell>
          <cell r="FG75">
            <v>7.93</v>
          </cell>
          <cell r="FH75">
            <v>7.72</v>
          </cell>
          <cell r="FI75">
            <v>0</v>
          </cell>
          <cell r="FJ75">
            <v>7.89</v>
          </cell>
          <cell r="FK75">
            <v>7.63</v>
          </cell>
          <cell r="FL75">
            <v>7.68</v>
          </cell>
          <cell r="FM75">
            <v>0</v>
          </cell>
          <cell r="FN75">
            <v>7.68</v>
          </cell>
          <cell r="FO75">
            <v>7.7</v>
          </cell>
          <cell r="FP75">
            <v>7.67</v>
          </cell>
          <cell r="FQ75">
            <v>0</v>
          </cell>
          <cell r="FR75">
            <v>7.79</v>
          </cell>
          <cell r="FS75">
            <v>7.9</v>
          </cell>
          <cell r="FT75">
            <v>7.77</v>
          </cell>
          <cell r="FU75">
            <v>0</v>
          </cell>
          <cell r="FV75">
            <v>7.51</v>
          </cell>
          <cell r="FW75">
            <v>7.98</v>
          </cell>
          <cell r="FX75">
            <v>7.71</v>
          </cell>
          <cell r="FY75" t="str">
            <v>î</v>
          </cell>
        </row>
        <row r="76">
          <cell r="A76" t="str">
            <v>TOULOUSE-MATABIAU</v>
          </cell>
          <cell r="B76">
            <v>7.01</v>
          </cell>
          <cell r="C76">
            <v>7.34</v>
          </cell>
          <cell r="D76">
            <v>7.42</v>
          </cell>
          <cell r="E76" t="str">
            <v>î</v>
          </cell>
          <cell r="F76">
            <v>8.23</v>
          </cell>
          <cell r="G76">
            <v>8.16</v>
          </cell>
          <cell r="H76">
            <v>8.24</v>
          </cell>
          <cell r="I76">
            <v>0</v>
          </cell>
          <cell r="J76">
            <v>6.22</v>
          </cell>
          <cell r="K76">
            <v>6.44</v>
          </cell>
          <cell r="L76">
            <v>6.78</v>
          </cell>
          <cell r="M76">
            <v>0</v>
          </cell>
          <cell r="N76">
            <v>6.26</v>
          </cell>
          <cell r="O76">
            <v>6.46</v>
          </cell>
          <cell r="P76">
            <v>6.56</v>
          </cell>
          <cell r="Q76">
            <v>0</v>
          </cell>
          <cell r="R76">
            <v>7.46</v>
          </cell>
          <cell r="S76">
            <v>7.64</v>
          </cell>
          <cell r="T76">
            <v>7.85</v>
          </cell>
          <cell r="U76">
            <v>0</v>
          </cell>
          <cell r="V76">
            <v>7.97</v>
          </cell>
          <cell r="W76">
            <v>7.29</v>
          </cell>
          <cell r="X76">
            <v>7.6</v>
          </cell>
          <cell r="Y76" t="str">
            <v>ì</v>
          </cell>
          <cell r="Z76">
            <v>6.97</v>
          </cell>
          <cell r="AA76">
            <v>6.97</v>
          </cell>
          <cell r="AB76">
            <v>7.08</v>
          </cell>
          <cell r="AC76">
            <v>0</v>
          </cell>
          <cell r="AD76">
            <v>6.87</v>
          </cell>
          <cell r="AE76">
            <v>6.82</v>
          </cell>
          <cell r="AF76">
            <v>6.92</v>
          </cell>
          <cell r="AG76">
            <v>0</v>
          </cell>
          <cell r="AH76">
            <v>6.19</v>
          </cell>
          <cell r="AI76">
            <v>6.14</v>
          </cell>
          <cell r="AJ76">
            <v>6.34</v>
          </cell>
          <cell r="AK76">
            <v>0</v>
          </cell>
          <cell r="AL76">
            <v>6.78</v>
          </cell>
          <cell r="AM76">
            <v>6.44</v>
          </cell>
          <cell r="AN76">
            <v>6.88</v>
          </cell>
          <cell r="AO76">
            <v>0</v>
          </cell>
          <cell r="AP76">
            <v>5.93</v>
          </cell>
          <cell r="AQ76">
            <v>6.12</v>
          </cell>
          <cell r="AR76">
            <v>6.38</v>
          </cell>
          <cell r="AS76">
            <v>0</v>
          </cell>
          <cell r="AT76">
            <v>7.5</v>
          </cell>
          <cell r="AU76">
            <v>7.42</v>
          </cell>
          <cell r="AV76">
            <v>7.45</v>
          </cell>
          <cell r="AW76">
            <v>0</v>
          </cell>
          <cell r="AX76">
            <v>7.3</v>
          </cell>
          <cell r="AY76">
            <v>7.3</v>
          </cell>
          <cell r="AZ76">
            <v>7.5</v>
          </cell>
          <cell r="BA76">
            <v>0</v>
          </cell>
          <cell r="BB76">
            <v>7.51</v>
          </cell>
          <cell r="BC76">
            <v>7.57</v>
          </cell>
          <cell r="BD76">
            <v>7.66</v>
          </cell>
          <cell r="BE76">
            <v>0</v>
          </cell>
          <cell r="BF76">
            <v>8.15</v>
          </cell>
          <cell r="BG76">
            <v>8.1</v>
          </cell>
          <cell r="BH76">
            <v>8.1</v>
          </cell>
          <cell r="BI76">
            <v>0</v>
          </cell>
          <cell r="BJ76" t="str">
            <v>-</v>
          </cell>
          <cell r="BK76" t="str">
            <v>-</v>
          </cell>
          <cell r="BL76" t="str">
            <v>-</v>
          </cell>
          <cell r="BM76">
            <v>0</v>
          </cell>
          <cell r="BN76" t="str">
            <v>-</v>
          </cell>
          <cell r="BO76" t="str">
            <v>-</v>
          </cell>
          <cell r="BP76" t="str">
            <v>-</v>
          </cell>
          <cell r="BQ76">
            <v>0</v>
          </cell>
          <cell r="BR76">
            <v>7.9</v>
          </cell>
          <cell r="BS76">
            <v>7.73</v>
          </cell>
          <cell r="BT76">
            <v>7.94</v>
          </cell>
          <cell r="BU76">
            <v>0</v>
          </cell>
          <cell r="BV76">
            <v>7.8</v>
          </cell>
          <cell r="BW76">
            <v>7.9</v>
          </cell>
          <cell r="BX76">
            <v>7.9</v>
          </cell>
          <cell r="BY76">
            <v>0</v>
          </cell>
          <cell r="BZ76">
            <v>7.3</v>
          </cell>
          <cell r="CA76">
            <v>7.79</v>
          </cell>
          <cell r="CB76">
            <v>7.72</v>
          </cell>
          <cell r="CC76" t="str">
            <v>î</v>
          </cell>
          <cell r="CD76">
            <v>7.3</v>
          </cell>
          <cell r="CE76">
            <v>7.82</v>
          </cell>
          <cell r="CF76">
            <v>7.73</v>
          </cell>
          <cell r="CG76" t="str">
            <v>î</v>
          </cell>
          <cell r="CH76">
            <v>6.81</v>
          </cell>
          <cell r="CI76">
            <v>6.86</v>
          </cell>
          <cell r="CJ76">
            <v>6.96</v>
          </cell>
          <cell r="CK76">
            <v>0</v>
          </cell>
          <cell r="CL76">
            <v>8.2899999999999991</v>
          </cell>
          <cell r="CM76">
            <v>7.64</v>
          </cell>
          <cell r="CN76">
            <v>7.9</v>
          </cell>
          <cell r="CO76" t="str">
            <v>ì</v>
          </cell>
          <cell r="CP76">
            <v>8.02</v>
          </cell>
          <cell r="CQ76">
            <v>7.54</v>
          </cell>
          <cell r="CR76">
            <v>7.76</v>
          </cell>
          <cell r="CS76">
            <v>0</v>
          </cell>
          <cell r="CT76">
            <v>7.78</v>
          </cell>
          <cell r="CU76">
            <v>7.54</v>
          </cell>
          <cell r="CV76">
            <v>7.78</v>
          </cell>
          <cell r="CW76">
            <v>0</v>
          </cell>
          <cell r="CX76">
            <v>6.43</v>
          </cell>
          <cell r="CY76">
            <v>7.16</v>
          </cell>
          <cell r="CZ76">
            <v>7.19</v>
          </cell>
          <cell r="DA76" t="str">
            <v>î</v>
          </cell>
          <cell r="DB76">
            <v>7.47</v>
          </cell>
          <cell r="DC76">
            <v>7.42</v>
          </cell>
          <cell r="DD76">
            <v>7.64</v>
          </cell>
          <cell r="DE76">
            <v>0</v>
          </cell>
          <cell r="DF76">
            <v>6.98</v>
          </cell>
          <cell r="DG76">
            <v>7.05</v>
          </cell>
          <cell r="DH76">
            <v>7.26</v>
          </cell>
          <cell r="DI76">
            <v>0</v>
          </cell>
          <cell r="DJ76">
            <v>7.14</v>
          </cell>
          <cell r="DK76">
            <v>7.17</v>
          </cell>
          <cell r="DL76">
            <v>7.16</v>
          </cell>
          <cell r="DM76">
            <v>0</v>
          </cell>
          <cell r="DN76">
            <v>7.4</v>
          </cell>
          <cell r="DO76">
            <v>7.6</v>
          </cell>
          <cell r="DP76">
            <v>7.7</v>
          </cell>
          <cell r="DQ76">
            <v>0</v>
          </cell>
          <cell r="DR76">
            <v>6.01</v>
          </cell>
          <cell r="DS76">
            <v>5.6</v>
          </cell>
          <cell r="DT76">
            <v>5.89</v>
          </cell>
          <cell r="DU76">
            <v>0</v>
          </cell>
          <cell r="DV76">
            <v>6.33</v>
          </cell>
          <cell r="DW76">
            <v>6.03</v>
          </cell>
          <cell r="DX76">
            <v>6.45</v>
          </cell>
          <cell r="DY76">
            <v>0</v>
          </cell>
          <cell r="DZ76">
            <v>6.29</v>
          </cell>
          <cell r="EA76">
            <v>6.34</v>
          </cell>
          <cell r="EB76">
            <v>6.57</v>
          </cell>
          <cell r="EC76">
            <v>0</v>
          </cell>
          <cell r="ED76">
            <v>6.06</v>
          </cell>
          <cell r="EE76">
            <v>6.03</v>
          </cell>
          <cell r="EF76">
            <v>6.43</v>
          </cell>
          <cell r="EG76">
            <v>0</v>
          </cell>
          <cell r="EH76">
            <v>6.92</v>
          </cell>
          <cell r="EI76">
            <v>7.06</v>
          </cell>
          <cell r="EJ76">
            <v>7.16</v>
          </cell>
          <cell r="EK76">
            <v>0</v>
          </cell>
          <cell r="EL76">
            <v>6.6</v>
          </cell>
          <cell r="EM76">
            <v>6.7</v>
          </cell>
          <cell r="EN76">
            <v>6.9</v>
          </cell>
          <cell r="EO76">
            <v>0</v>
          </cell>
          <cell r="EP76">
            <v>7.18</v>
          </cell>
          <cell r="EQ76">
            <v>7.35</v>
          </cell>
          <cell r="ER76">
            <v>7.47</v>
          </cell>
          <cell r="ES76">
            <v>0</v>
          </cell>
          <cell r="ET76">
            <v>6.7</v>
          </cell>
          <cell r="EU76">
            <v>6.98</v>
          </cell>
          <cell r="EV76">
            <v>7.2</v>
          </cell>
          <cell r="EW76">
            <v>0</v>
          </cell>
          <cell r="EX76">
            <v>7.24</v>
          </cell>
          <cell r="EY76">
            <v>7.13</v>
          </cell>
          <cell r="EZ76">
            <v>7.33</v>
          </cell>
          <cell r="FA76">
            <v>0</v>
          </cell>
          <cell r="FB76">
            <v>7.95</v>
          </cell>
          <cell r="FC76">
            <v>7.25</v>
          </cell>
          <cell r="FD76">
            <v>7.52</v>
          </cell>
          <cell r="FE76" t="str">
            <v>ì</v>
          </cell>
          <cell r="FF76">
            <v>7.42</v>
          </cell>
          <cell r="FG76">
            <v>7.19</v>
          </cell>
          <cell r="FH76">
            <v>7.38</v>
          </cell>
          <cell r="FI76">
            <v>0</v>
          </cell>
          <cell r="FJ76">
            <v>7.72</v>
          </cell>
          <cell r="FK76">
            <v>7.33</v>
          </cell>
          <cell r="FL76">
            <v>7.52</v>
          </cell>
          <cell r="FM76" t="str">
            <v>ì</v>
          </cell>
          <cell r="FN76">
            <v>7.19</v>
          </cell>
          <cell r="FO76">
            <v>7.52</v>
          </cell>
          <cell r="FP76">
            <v>7.31</v>
          </cell>
          <cell r="FQ76" t="str">
            <v>î</v>
          </cell>
          <cell r="FR76">
            <v>7.18</v>
          </cell>
          <cell r="FS76">
            <v>7.35</v>
          </cell>
          <cell r="FT76">
            <v>7.47</v>
          </cell>
          <cell r="FU76">
            <v>0</v>
          </cell>
          <cell r="FV76">
            <v>6.64</v>
          </cell>
          <cell r="FW76">
            <v>6.98</v>
          </cell>
          <cell r="FX76">
            <v>7.06</v>
          </cell>
          <cell r="FY76">
            <v>0</v>
          </cell>
        </row>
        <row r="77">
          <cell r="A77" t="str">
            <v>TOURS</v>
          </cell>
          <cell r="B77">
            <v>7.6</v>
          </cell>
          <cell r="C77">
            <v>7.86</v>
          </cell>
          <cell r="D77">
            <v>7.8</v>
          </cell>
          <cell r="E77" t="str">
            <v>î</v>
          </cell>
          <cell r="F77">
            <v>8.41</v>
          </cell>
          <cell r="G77">
            <v>8.67</v>
          </cell>
          <cell r="H77">
            <v>8.5</v>
          </cell>
          <cell r="I77">
            <v>0</v>
          </cell>
          <cell r="J77">
            <v>7.15</v>
          </cell>
          <cell r="K77">
            <v>7.21</v>
          </cell>
          <cell r="L77">
            <v>7.07</v>
          </cell>
          <cell r="M77">
            <v>0</v>
          </cell>
          <cell r="N77">
            <v>7.18</v>
          </cell>
          <cell r="O77">
            <v>7.03</v>
          </cell>
          <cell r="P77">
            <v>6.99</v>
          </cell>
          <cell r="Q77">
            <v>0</v>
          </cell>
          <cell r="R77">
            <v>7.92</v>
          </cell>
          <cell r="S77">
            <v>7.81</v>
          </cell>
          <cell r="T77">
            <v>7.7</v>
          </cell>
          <cell r="U77">
            <v>0</v>
          </cell>
          <cell r="V77">
            <v>7.81</v>
          </cell>
          <cell r="W77">
            <v>8.1300000000000008</v>
          </cell>
          <cell r="X77">
            <v>7.89</v>
          </cell>
          <cell r="Y77">
            <v>0</v>
          </cell>
          <cell r="Z77">
            <v>7.79</v>
          </cell>
          <cell r="AA77">
            <v>7.07</v>
          </cell>
          <cell r="AB77">
            <v>7.19</v>
          </cell>
          <cell r="AC77" t="str">
            <v>ì</v>
          </cell>
          <cell r="AD77">
            <v>6.83</v>
          </cell>
          <cell r="AE77">
            <v>6.35</v>
          </cell>
          <cell r="AF77">
            <v>6.46</v>
          </cell>
          <cell r="AG77">
            <v>0</v>
          </cell>
          <cell r="AH77">
            <v>6.28</v>
          </cell>
          <cell r="AI77">
            <v>6.16</v>
          </cell>
          <cell r="AJ77">
            <v>5.97</v>
          </cell>
          <cell r="AK77">
            <v>0</v>
          </cell>
          <cell r="AL77">
            <v>6.78</v>
          </cell>
          <cell r="AM77">
            <v>6.87</v>
          </cell>
          <cell r="AN77">
            <v>6.54</v>
          </cell>
          <cell r="AO77">
            <v>0</v>
          </cell>
          <cell r="AP77">
            <v>5.82</v>
          </cell>
          <cell r="AQ77">
            <v>6.22</v>
          </cell>
          <cell r="AR77">
            <v>5.94</v>
          </cell>
          <cell r="AS77">
            <v>0</v>
          </cell>
          <cell r="AT77">
            <v>7.58</v>
          </cell>
          <cell r="AU77">
            <v>7.77</v>
          </cell>
          <cell r="AV77">
            <v>7.44</v>
          </cell>
          <cell r="AW77">
            <v>0</v>
          </cell>
          <cell r="AX77">
            <v>7.8</v>
          </cell>
          <cell r="AY77">
            <v>7.6</v>
          </cell>
          <cell r="AZ77">
            <v>7.7</v>
          </cell>
          <cell r="BA77">
            <v>0</v>
          </cell>
          <cell r="BB77">
            <v>8.32</v>
          </cell>
          <cell r="BC77">
            <v>8.32</v>
          </cell>
          <cell r="BD77">
            <v>8.31</v>
          </cell>
          <cell r="BE77">
            <v>0</v>
          </cell>
          <cell r="BF77">
            <v>8.77</v>
          </cell>
          <cell r="BG77">
            <v>8.67</v>
          </cell>
          <cell r="BH77">
            <v>8.5399999999999991</v>
          </cell>
          <cell r="BI77">
            <v>0</v>
          </cell>
          <cell r="BJ77" t="str">
            <v>-</v>
          </cell>
          <cell r="BK77" t="str">
            <v>-</v>
          </cell>
          <cell r="BL77">
            <v>6.94</v>
          </cell>
          <cell r="BM77">
            <v>0</v>
          </cell>
          <cell r="BN77" t="str">
            <v>-</v>
          </cell>
          <cell r="BO77" t="str">
            <v>-</v>
          </cell>
          <cell r="BP77">
            <v>6.77</v>
          </cell>
          <cell r="BQ77">
            <v>0</v>
          </cell>
          <cell r="BR77">
            <v>8.0299999999999994</v>
          </cell>
          <cell r="BS77">
            <v>7.93</v>
          </cell>
          <cell r="BT77">
            <v>7.82</v>
          </cell>
          <cell r="BU77">
            <v>0</v>
          </cell>
          <cell r="BV77">
            <v>8.5</v>
          </cell>
          <cell r="BW77">
            <v>8.5</v>
          </cell>
          <cell r="BX77">
            <v>8.4</v>
          </cell>
          <cell r="BY77">
            <v>0</v>
          </cell>
          <cell r="BZ77">
            <v>7.97</v>
          </cell>
          <cell r="CA77">
            <v>8.19</v>
          </cell>
          <cell r="CB77">
            <v>8.09</v>
          </cell>
          <cell r="CC77">
            <v>0</v>
          </cell>
          <cell r="CD77">
            <v>8</v>
          </cell>
          <cell r="CE77">
            <v>8.0399999999999991</v>
          </cell>
          <cell r="CF77">
            <v>8.0399999999999991</v>
          </cell>
          <cell r="CG77">
            <v>0</v>
          </cell>
          <cell r="CH77">
            <v>7.69</v>
          </cell>
          <cell r="CI77">
            <v>7.66</v>
          </cell>
          <cell r="CJ77">
            <v>7.64</v>
          </cell>
          <cell r="CK77">
            <v>0</v>
          </cell>
          <cell r="CL77">
            <v>8.06</v>
          </cell>
          <cell r="CM77">
            <v>8.31</v>
          </cell>
          <cell r="CN77">
            <v>8.36</v>
          </cell>
          <cell r="CO77">
            <v>0</v>
          </cell>
          <cell r="CP77">
            <v>8.39</v>
          </cell>
          <cell r="CQ77">
            <v>8.0299999999999994</v>
          </cell>
          <cell r="CR77">
            <v>8.02</v>
          </cell>
          <cell r="CS77">
            <v>0</v>
          </cell>
          <cell r="CT77">
            <v>8.5</v>
          </cell>
          <cell r="CU77">
            <v>8.2200000000000006</v>
          </cell>
          <cell r="CV77">
            <v>8.31</v>
          </cell>
          <cell r="CW77">
            <v>0</v>
          </cell>
          <cell r="CX77">
            <v>6.91</v>
          </cell>
          <cell r="CY77">
            <v>7.19</v>
          </cell>
          <cell r="CZ77">
            <v>7.03</v>
          </cell>
          <cell r="DA77">
            <v>0</v>
          </cell>
          <cell r="DB77">
            <v>7.47</v>
          </cell>
          <cell r="DC77">
            <v>7.7</v>
          </cell>
          <cell r="DD77">
            <v>7.65</v>
          </cell>
          <cell r="DE77">
            <v>0</v>
          </cell>
          <cell r="DF77">
            <v>7.5</v>
          </cell>
          <cell r="DG77">
            <v>7.5</v>
          </cell>
          <cell r="DH77">
            <v>7.48</v>
          </cell>
          <cell r="DI77">
            <v>0</v>
          </cell>
          <cell r="DJ77">
            <v>7.22</v>
          </cell>
          <cell r="DK77">
            <v>7.55</v>
          </cell>
          <cell r="DL77">
            <v>7.3</v>
          </cell>
          <cell r="DM77" t="str">
            <v>î</v>
          </cell>
          <cell r="DN77">
            <v>7.7</v>
          </cell>
          <cell r="DO77">
            <v>8</v>
          </cell>
          <cell r="DP77">
            <v>7.9</v>
          </cell>
          <cell r="DQ77" t="str">
            <v>î</v>
          </cell>
          <cell r="DR77">
            <v>6.85</v>
          </cell>
          <cell r="DS77">
            <v>7.21</v>
          </cell>
          <cell r="DT77">
            <v>6.89</v>
          </cell>
          <cell r="DU77">
            <v>0</v>
          </cell>
          <cell r="DV77">
            <v>6.62</v>
          </cell>
          <cell r="DW77">
            <v>6.1</v>
          </cell>
          <cell r="DX77">
            <v>6.33</v>
          </cell>
          <cell r="DY77" t="str">
            <v>ì</v>
          </cell>
          <cell r="DZ77">
            <v>6.66</v>
          </cell>
          <cell r="EA77">
            <v>6.74</v>
          </cell>
          <cell r="EB77">
            <v>6.67</v>
          </cell>
          <cell r="EC77">
            <v>0</v>
          </cell>
          <cell r="ED77">
            <v>6.6</v>
          </cell>
          <cell r="EE77">
            <v>6.24</v>
          </cell>
          <cell r="EF77">
            <v>6.35</v>
          </cell>
          <cell r="EG77">
            <v>0</v>
          </cell>
          <cell r="EH77">
            <v>7.15</v>
          </cell>
          <cell r="EI77">
            <v>7.11</v>
          </cell>
          <cell r="EJ77">
            <v>7.13</v>
          </cell>
          <cell r="EK77">
            <v>0</v>
          </cell>
          <cell r="EL77">
            <v>6.9</v>
          </cell>
          <cell r="EM77">
            <v>6.9</v>
          </cell>
          <cell r="EN77">
            <v>6.9</v>
          </cell>
          <cell r="EO77">
            <v>0</v>
          </cell>
          <cell r="EP77">
            <v>7.27</v>
          </cell>
          <cell r="EQ77">
            <v>7.28</v>
          </cell>
          <cell r="ER77">
            <v>7.32</v>
          </cell>
          <cell r="ES77">
            <v>0</v>
          </cell>
          <cell r="ET77">
            <v>7.05</v>
          </cell>
          <cell r="EU77">
            <v>6.66</v>
          </cell>
          <cell r="EV77">
            <v>6.78</v>
          </cell>
          <cell r="EW77" t="str">
            <v>ì</v>
          </cell>
          <cell r="EX77">
            <v>7.19</v>
          </cell>
          <cell r="EY77">
            <v>7.94</v>
          </cell>
          <cell r="EZ77">
            <v>7.75</v>
          </cell>
          <cell r="FA77" t="str">
            <v>î</v>
          </cell>
          <cell r="FB77">
            <v>7.86</v>
          </cell>
          <cell r="FC77">
            <v>8.16</v>
          </cell>
          <cell r="FD77">
            <v>7.97</v>
          </cell>
          <cell r="FE77">
            <v>0</v>
          </cell>
          <cell r="FF77">
            <v>8.17</v>
          </cell>
          <cell r="FG77">
            <v>7.86</v>
          </cell>
          <cell r="FH77">
            <v>7.76</v>
          </cell>
          <cell r="FI77">
            <v>0</v>
          </cell>
          <cell r="FJ77">
            <v>7.95</v>
          </cell>
          <cell r="FK77">
            <v>8</v>
          </cell>
          <cell r="FL77">
            <v>7.91</v>
          </cell>
          <cell r="FM77">
            <v>0</v>
          </cell>
          <cell r="FN77">
            <v>7.33</v>
          </cell>
          <cell r="FO77">
            <v>7.3</v>
          </cell>
          <cell r="FP77">
            <v>7.4</v>
          </cell>
          <cell r="FQ77">
            <v>0</v>
          </cell>
          <cell r="FR77">
            <v>7.27</v>
          </cell>
          <cell r="FS77">
            <v>7.28</v>
          </cell>
          <cell r="FT77">
            <v>7.32</v>
          </cell>
          <cell r="FU77">
            <v>0</v>
          </cell>
          <cell r="FV77">
            <v>7.17</v>
          </cell>
          <cell r="FW77">
            <v>6.96</v>
          </cell>
          <cell r="FX77">
            <v>6.86</v>
          </cell>
          <cell r="FY77">
            <v>0</v>
          </cell>
        </row>
        <row r="78">
          <cell r="A78" t="str">
            <v>ST NIVEAU 2</v>
          </cell>
          <cell r="B78">
            <v>7.53</v>
          </cell>
          <cell r="C78">
            <v>7.57</v>
          </cell>
          <cell r="D78">
            <v>7.49</v>
          </cell>
          <cell r="E78">
            <v>0</v>
          </cell>
          <cell r="F78">
            <v>8.3000000000000007</v>
          </cell>
          <cell r="G78">
            <v>8.4499999999999993</v>
          </cell>
          <cell r="H78">
            <v>8.24</v>
          </cell>
          <cell r="I78" t="str">
            <v>î</v>
          </cell>
          <cell r="J78">
            <v>6.85</v>
          </cell>
          <cell r="K78">
            <v>6.44</v>
          </cell>
          <cell r="L78">
            <v>6.8</v>
          </cell>
          <cell r="M78" t="str">
            <v>ì</v>
          </cell>
          <cell r="N78">
            <v>6.36</v>
          </cell>
          <cell r="O78">
            <v>5.7</v>
          </cell>
          <cell r="P78">
            <v>6.5</v>
          </cell>
          <cell r="Q78" t="str">
            <v>ì</v>
          </cell>
          <cell r="R78">
            <v>7.77</v>
          </cell>
          <cell r="S78">
            <v>7.93</v>
          </cell>
          <cell r="T78">
            <v>7.66</v>
          </cell>
          <cell r="U78">
            <v>0</v>
          </cell>
          <cell r="V78">
            <v>8.01</v>
          </cell>
          <cell r="W78">
            <v>7.59</v>
          </cell>
          <cell r="X78">
            <v>7.77</v>
          </cell>
          <cell r="Y78" t="str">
            <v>ì</v>
          </cell>
          <cell r="Z78">
            <v>7.22</v>
          </cell>
          <cell r="AA78">
            <v>6.93</v>
          </cell>
          <cell r="AB78">
            <v>7</v>
          </cell>
          <cell r="AC78" t="str">
            <v>ì</v>
          </cell>
          <cell r="AD78">
            <v>7.12</v>
          </cell>
          <cell r="AE78">
            <v>6.3</v>
          </cell>
          <cell r="AF78">
            <v>6.77</v>
          </cell>
          <cell r="AG78" t="str">
            <v>ì</v>
          </cell>
          <cell r="AH78">
            <v>6.2</v>
          </cell>
          <cell r="AI78">
            <v>6.55</v>
          </cell>
          <cell r="AJ78">
            <v>6.38</v>
          </cell>
          <cell r="AK78">
            <v>0</v>
          </cell>
          <cell r="AL78">
            <v>7.3</v>
          </cell>
          <cell r="AM78">
            <v>7.31</v>
          </cell>
          <cell r="AN78">
            <v>6.93</v>
          </cell>
          <cell r="AO78">
            <v>0</v>
          </cell>
          <cell r="AP78">
            <v>6.32</v>
          </cell>
          <cell r="AQ78">
            <v>6.39</v>
          </cell>
          <cell r="AR78">
            <v>6.35</v>
          </cell>
          <cell r="AS78">
            <v>0</v>
          </cell>
          <cell r="AT78">
            <v>7.34</v>
          </cell>
          <cell r="AU78">
            <v>7.31</v>
          </cell>
          <cell r="AV78">
            <v>7.43</v>
          </cell>
          <cell r="AW78">
            <v>0</v>
          </cell>
          <cell r="AX78">
            <v>7.5</v>
          </cell>
          <cell r="AY78">
            <v>7.5</v>
          </cell>
          <cell r="AZ78">
            <v>7.5</v>
          </cell>
          <cell r="BA78">
            <v>0</v>
          </cell>
          <cell r="BB78">
            <v>7.37</v>
          </cell>
          <cell r="BC78">
            <v>7.68</v>
          </cell>
          <cell r="BD78">
            <v>7.26</v>
          </cell>
          <cell r="BE78" t="str">
            <v>î</v>
          </cell>
          <cell r="BF78">
            <v>8.0399999999999991</v>
          </cell>
          <cell r="BG78">
            <v>7.99</v>
          </cell>
          <cell r="BH78">
            <v>7.73</v>
          </cell>
          <cell r="BI78">
            <v>0</v>
          </cell>
          <cell r="BJ78">
            <v>7.2</v>
          </cell>
          <cell r="BK78">
            <v>7.42</v>
          </cell>
          <cell r="BL78">
            <v>7.13</v>
          </cell>
          <cell r="BM78">
            <v>0</v>
          </cell>
          <cell r="BN78">
            <v>7.2</v>
          </cell>
          <cell r="BO78">
            <v>7.26</v>
          </cell>
          <cell r="BP78">
            <v>6.75</v>
          </cell>
          <cell r="BQ78">
            <v>0</v>
          </cell>
          <cell r="BR78">
            <v>8.0399999999999991</v>
          </cell>
          <cell r="BS78">
            <v>7.19</v>
          </cell>
          <cell r="BT78">
            <v>7.23</v>
          </cell>
          <cell r="BU78" t="str">
            <v>ì</v>
          </cell>
          <cell r="BV78">
            <v>7.7</v>
          </cell>
          <cell r="BW78">
            <v>7.8</v>
          </cell>
          <cell r="BX78">
            <v>7.5</v>
          </cell>
          <cell r="BY78">
            <v>0</v>
          </cell>
          <cell r="BZ78">
            <v>7.67</v>
          </cell>
          <cell r="CA78">
            <v>7.93</v>
          </cell>
          <cell r="CB78">
            <v>7.75</v>
          </cell>
          <cell r="CC78" t="str">
            <v>î</v>
          </cell>
          <cell r="CD78">
            <v>7.7</v>
          </cell>
          <cell r="CE78">
            <v>7.96</v>
          </cell>
          <cell r="CF78">
            <v>7.83</v>
          </cell>
          <cell r="CG78" t="str">
            <v>î</v>
          </cell>
          <cell r="CH78">
            <v>7.61</v>
          </cell>
          <cell r="CI78">
            <v>7.77</v>
          </cell>
          <cell r="CJ78">
            <v>7.52</v>
          </cell>
          <cell r="CK78" t="str">
            <v>î</v>
          </cell>
          <cell r="CL78">
            <v>6.65</v>
          </cell>
          <cell r="CM78">
            <v>7.6</v>
          </cell>
          <cell r="CN78">
            <v>6.8</v>
          </cell>
          <cell r="CO78" t="str">
            <v>î</v>
          </cell>
          <cell r="CP78">
            <v>6.75</v>
          </cell>
          <cell r="CQ78">
            <v>7.49</v>
          </cell>
          <cell r="CR78">
            <v>6.71</v>
          </cell>
          <cell r="CS78" t="str">
            <v>î</v>
          </cell>
          <cell r="CT78">
            <v>6.93</v>
          </cell>
          <cell r="CU78">
            <v>7.74</v>
          </cell>
          <cell r="CV78">
            <v>6.93</v>
          </cell>
          <cell r="CW78" t="str">
            <v>î</v>
          </cell>
          <cell r="CX78">
            <v>6.94</v>
          </cell>
          <cell r="CY78">
            <v>6.39</v>
          </cell>
          <cell r="CZ78">
            <v>6.2</v>
          </cell>
          <cell r="DA78" t="str">
            <v>ì</v>
          </cell>
          <cell r="DB78">
            <v>7.88</v>
          </cell>
          <cell r="DC78">
            <v>7.58</v>
          </cell>
          <cell r="DD78">
            <v>7.5</v>
          </cell>
          <cell r="DE78" t="str">
            <v>ì</v>
          </cell>
          <cell r="DF78">
            <v>7.23</v>
          </cell>
          <cell r="DG78">
            <v>7.33</v>
          </cell>
          <cell r="DH78">
            <v>7.18</v>
          </cell>
          <cell r="DI78">
            <v>0</v>
          </cell>
          <cell r="DJ78">
            <v>6.83</v>
          </cell>
          <cell r="DK78">
            <v>6.94</v>
          </cell>
          <cell r="DL78">
            <v>7.1</v>
          </cell>
          <cell r="DM78">
            <v>0</v>
          </cell>
          <cell r="DN78">
            <v>7.6</v>
          </cell>
          <cell r="DO78">
            <v>7.8</v>
          </cell>
          <cell r="DP78">
            <v>7.6</v>
          </cell>
          <cell r="DQ78" t="str">
            <v>î</v>
          </cell>
          <cell r="DR78">
            <v>7.45</v>
          </cell>
          <cell r="DS78">
            <v>7.88</v>
          </cell>
          <cell r="DT78">
            <v>7.39</v>
          </cell>
          <cell r="DU78" t="str">
            <v>î</v>
          </cell>
          <cell r="DV78">
            <v>7.16</v>
          </cell>
          <cell r="DW78">
            <v>7.08</v>
          </cell>
          <cell r="DX78">
            <v>6.85</v>
          </cell>
          <cell r="DY78">
            <v>0</v>
          </cell>
          <cell r="DZ78">
            <v>6.95</v>
          </cell>
          <cell r="EA78">
            <v>7.25</v>
          </cell>
          <cell r="EB78">
            <v>6.93</v>
          </cell>
          <cell r="EC78" t="str">
            <v>î</v>
          </cell>
          <cell r="ED78">
            <v>7.2</v>
          </cell>
          <cell r="EE78">
            <v>7.48</v>
          </cell>
          <cell r="EF78">
            <v>7.01</v>
          </cell>
          <cell r="EG78" t="str">
            <v>î</v>
          </cell>
          <cell r="EH78">
            <v>6.73</v>
          </cell>
          <cell r="EI78">
            <v>7.32</v>
          </cell>
          <cell r="EJ78">
            <v>7.19</v>
          </cell>
          <cell r="EK78" t="str">
            <v>î</v>
          </cell>
          <cell r="EL78">
            <v>6.8</v>
          </cell>
          <cell r="EM78">
            <v>7.3</v>
          </cell>
          <cell r="EN78">
            <v>7.1</v>
          </cell>
          <cell r="EO78" t="str">
            <v>î</v>
          </cell>
          <cell r="EP78">
            <v>7.89</v>
          </cell>
          <cell r="EQ78">
            <v>7.59</v>
          </cell>
          <cell r="ER78">
            <v>7.09</v>
          </cell>
          <cell r="ES78" t="str">
            <v>ì</v>
          </cell>
          <cell r="ET78">
            <v>7.7</v>
          </cell>
          <cell r="EU78">
            <v>7.28</v>
          </cell>
          <cell r="EV78">
            <v>6.77</v>
          </cell>
          <cell r="EW78" t="str">
            <v>ì</v>
          </cell>
          <cell r="EX78">
            <v>7.74</v>
          </cell>
          <cell r="EY78">
            <v>7.44</v>
          </cell>
          <cell r="EZ78">
            <v>7.33</v>
          </cell>
          <cell r="FA78" t="str">
            <v>ì</v>
          </cell>
          <cell r="FB78">
            <v>8.52</v>
          </cell>
          <cell r="FC78">
            <v>8</v>
          </cell>
          <cell r="FD78">
            <v>7.87</v>
          </cell>
          <cell r="FE78" t="str">
            <v>ì</v>
          </cell>
          <cell r="FF78">
            <v>7.66</v>
          </cell>
          <cell r="FG78">
            <v>7.4</v>
          </cell>
          <cell r="FH78">
            <v>7.6</v>
          </cell>
          <cell r="FI78">
            <v>0</v>
          </cell>
          <cell r="FJ78">
            <v>8.31</v>
          </cell>
          <cell r="FK78">
            <v>7.48</v>
          </cell>
          <cell r="FL78">
            <v>8.1</v>
          </cell>
          <cell r="FM78" t="str">
            <v>ì</v>
          </cell>
          <cell r="FN78">
            <v>7.33</v>
          </cell>
          <cell r="FO78">
            <v>7.13</v>
          </cell>
          <cell r="FP78">
            <v>7.11</v>
          </cell>
          <cell r="FQ78" t="str">
            <v>ì</v>
          </cell>
          <cell r="FR78">
            <v>7.89</v>
          </cell>
          <cell r="FS78">
            <v>7.59</v>
          </cell>
          <cell r="FT78">
            <v>7.09</v>
          </cell>
          <cell r="FU78" t="str">
            <v>ì</v>
          </cell>
          <cell r="FV78">
            <v>6.29</v>
          </cell>
          <cell r="FW78">
            <v>6.91</v>
          </cell>
          <cell r="FX78">
            <v>6.91</v>
          </cell>
          <cell r="FY78" t="str">
            <v>î</v>
          </cell>
        </row>
        <row r="79">
          <cell r="A79" t="str">
            <v>BOURG SAINT MAURICE</v>
          </cell>
          <cell r="B79">
            <v>7.87</v>
          </cell>
          <cell r="C79">
            <v>7.83</v>
          </cell>
          <cell r="D79">
            <v>7.83</v>
          </cell>
          <cell r="E79">
            <v>0</v>
          </cell>
          <cell r="F79">
            <v>8.6199999999999992</v>
          </cell>
          <cell r="G79">
            <v>8.82</v>
          </cell>
          <cell r="H79">
            <v>8.82</v>
          </cell>
          <cell r="I79">
            <v>0</v>
          </cell>
          <cell r="J79">
            <v>7.73</v>
          </cell>
          <cell r="K79">
            <v>7.52</v>
          </cell>
          <cell r="L79">
            <v>7.52</v>
          </cell>
          <cell r="M79">
            <v>0</v>
          </cell>
          <cell r="N79">
            <v>7.51</v>
          </cell>
          <cell r="O79">
            <v>7.2</v>
          </cell>
          <cell r="P79">
            <v>7.2</v>
          </cell>
          <cell r="Q79">
            <v>0</v>
          </cell>
          <cell r="R79">
            <v>8.1199999999999992</v>
          </cell>
          <cell r="S79">
            <v>8.09</v>
          </cell>
          <cell r="T79">
            <v>8.09</v>
          </cell>
          <cell r="U79">
            <v>0</v>
          </cell>
          <cell r="V79">
            <v>7.98</v>
          </cell>
          <cell r="W79">
            <v>8.2899999999999991</v>
          </cell>
          <cell r="X79">
            <v>8.2899999999999991</v>
          </cell>
          <cell r="Y79">
            <v>0</v>
          </cell>
          <cell r="Z79">
            <v>7.41</v>
          </cell>
          <cell r="AA79">
            <v>7.38</v>
          </cell>
          <cell r="AB79">
            <v>7.38</v>
          </cell>
          <cell r="AC79">
            <v>0</v>
          </cell>
          <cell r="AD79" t="str">
            <v>-</v>
          </cell>
          <cell r="AE79" t="str">
            <v>-</v>
          </cell>
          <cell r="AF79" t="str">
            <v>-</v>
          </cell>
          <cell r="AG79">
            <v>0</v>
          </cell>
          <cell r="AH79" t="str">
            <v>-</v>
          </cell>
          <cell r="AI79" t="str">
            <v>-</v>
          </cell>
          <cell r="AJ79" t="str">
            <v>-</v>
          </cell>
          <cell r="AK79">
            <v>0</v>
          </cell>
          <cell r="AL79" t="str">
            <v>-</v>
          </cell>
          <cell r="AM79" t="str">
            <v>-</v>
          </cell>
          <cell r="AN79" t="str">
            <v>-</v>
          </cell>
          <cell r="AO79">
            <v>0</v>
          </cell>
          <cell r="AP79" t="str">
            <v>-</v>
          </cell>
          <cell r="AQ79" t="str">
            <v>-</v>
          </cell>
          <cell r="AR79" t="str">
            <v>-</v>
          </cell>
          <cell r="AS79">
            <v>0</v>
          </cell>
          <cell r="AT79">
            <v>7.65</v>
          </cell>
          <cell r="AU79">
            <v>6.99</v>
          </cell>
          <cell r="AV79">
            <v>6.99</v>
          </cell>
          <cell r="AW79">
            <v>0</v>
          </cell>
          <cell r="AX79">
            <v>8</v>
          </cell>
          <cell r="AY79">
            <v>7.9</v>
          </cell>
          <cell r="AZ79">
            <v>7.9</v>
          </cell>
          <cell r="BA79">
            <v>0</v>
          </cell>
          <cell r="BB79">
            <v>8.25</v>
          </cell>
          <cell r="BC79">
            <v>7.99</v>
          </cell>
          <cell r="BD79">
            <v>7.99</v>
          </cell>
          <cell r="BE79">
            <v>0</v>
          </cell>
          <cell r="BF79">
            <v>8.1999999999999993</v>
          </cell>
          <cell r="BG79">
            <v>8.35</v>
          </cell>
          <cell r="BH79">
            <v>8.35</v>
          </cell>
          <cell r="BI79">
            <v>0</v>
          </cell>
          <cell r="BJ79" t="str">
            <v>-</v>
          </cell>
          <cell r="BK79" t="str">
            <v>-</v>
          </cell>
          <cell r="BL79" t="str">
            <v>-</v>
          </cell>
          <cell r="BM79">
            <v>0</v>
          </cell>
          <cell r="BN79" t="str">
            <v>-</v>
          </cell>
          <cell r="BO79" t="str">
            <v>-</v>
          </cell>
          <cell r="BP79" t="str">
            <v>-</v>
          </cell>
          <cell r="BQ79">
            <v>0</v>
          </cell>
          <cell r="BR79">
            <v>8.14</v>
          </cell>
          <cell r="BS79">
            <v>7.86</v>
          </cell>
          <cell r="BT79">
            <v>7.86</v>
          </cell>
          <cell r="BU79">
            <v>0</v>
          </cell>
          <cell r="BV79">
            <v>8.1999999999999993</v>
          </cell>
          <cell r="BW79">
            <v>8.1999999999999993</v>
          </cell>
          <cell r="BX79">
            <v>8.1999999999999993</v>
          </cell>
          <cell r="BY79">
            <v>0</v>
          </cell>
          <cell r="BZ79">
            <v>7.74</v>
          </cell>
          <cell r="CA79">
            <v>8.08</v>
          </cell>
          <cell r="CB79">
            <v>8.08</v>
          </cell>
          <cell r="CC79">
            <v>0</v>
          </cell>
          <cell r="CD79">
            <v>7.67</v>
          </cell>
          <cell r="CE79">
            <v>8</v>
          </cell>
          <cell r="CF79">
            <v>8</v>
          </cell>
          <cell r="CG79">
            <v>0</v>
          </cell>
          <cell r="CH79">
            <v>7.86</v>
          </cell>
          <cell r="CI79">
            <v>7.91</v>
          </cell>
          <cell r="CJ79">
            <v>7.91</v>
          </cell>
          <cell r="CK79">
            <v>0</v>
          </cell>
          <cell r="CL79">
            <v>7.45</v>
          </cell>
          <cell r="CM79">
            <v>7.61</v>
          </cell>
          <cell r="CN79">
            <v>7.61</v>
          </cell>
          <cell r="CO79">
            <v>0</v>
          </cell>
          <cell r="CP79">
            <v>7.11</v>
          </cell>
          <cell r="CQ79">
            <v>7.39</v>
          </cell>
          <cell r="CR79">
            <v>7.39</v>
          </cell>
          <cell r="CS79">
            <v>0</v>
          </cell>
          <cell r="CT79">
            <v>7.2</v>
          </cell>
          <cell r="CU79">
            <v>7.27</v>
          </cell>
          <cell r="CV79">
            <v>7.27</v>
          </cell>
          <cell r="CW79">
            <v>0</v>
          </cell>
          <cell r="CX79">
            <v>6.92</v>
          </cell>
          <cell r="CY79">
            <v>6.66</v>
          </cell>
          <cell r="CZ79">
            <v>6.66</v>
          </cell>
          <cell r="DA79">
            <v>0</v>
          </cell>
          <cell r="DB79">
            <v>8.26</v>
          </cell>
          <cell r="DC79">
            <v>8.02</v>
          </cell>
          <cell r="DD79">
            <v>8.02</v>
          </cell>
          <cell r="DE79">
            <v>0</v>
          </cell>
          <cell r="DF79">
            <v>7.46</v>
          </cell>
          <cell r="DG79">
            <v>7.39</v>
          </cell>
          <cell r="DH79">
            <v>7.39</v>
          </cell>
          <cell r="DI79">
            <v>0</v>
          </cell>
          <cell r="DJ79">
            <v>6.95</v>
          </cell>
          <cell r="DK79">
            <v>6.62</v>
          </cell>
          <cell r="DL79">
            <v>6.62</v>
          </cell>
          <cell r="DM79">
            <v>0</v>
          </cell>
          <cell r="DN79">
            <v>7.9</v>
          </cell>
          <cell r="DO79">
            <v>8</v>
          </cell>
          <cell r="DP79">
            <v>8</v>
          </cell>
          <cell r="DQ79">
            <v>0</v>
          </cell>
          <cell r="DR79">
            <v>8.3800000000000008</v>
          </cell>
          <cell r="DS79">
            <v>8.02</v>
          </cell>
          <cell r="DT79">
            <v>8.02</v>
          </cell>
          <cell r="DU79">
            <v>0</v>
          </cell>
          <cell r="DV79">
            <v>7.43</v>
          </cell>
          <cell r="DW79">
            <v>7.36</v>
          </cell>
          <cell r="DX79">
            <v>7.36</v>
          </cell>
          <cell r="DY79">
            <v>0</v>
          </cell>
          <cell r="DZ79">
            <v>7.08</v>
          </cell>
          <cell r="EA79">
            <v>7.07</v>
          </cell>
          <cell r="EB79">
            <v>7.07</v>
          </cell>
          <cell r="EC79">
            <v>0</v>
          </cell>
          <cell r="ED79">
            <v>7.46</v>
          </cell>
          <cell r="EE79">
            <v>7.61</v>
          </cell>
          <cell r="EF79">
            <v>7.61</v>
          </cell>
          <cell r="EG79">
            <v>0</v>
          </cell>
          <cell r="EH79">
            <v>7</v>
          </cell>
          <cell r="EI79">
            <v>6.92</v>
          </cell>
          <cell r="EJ79">
            <v>6.92</v>
          </cell>
          <cell r="EK79">
            <v>0</v>
          </cell>
          <cell r="EL79">
            <v>7</v>
          </cell>
          <cell r="EM79">
            <v>7</v>
          </cell>
          <cell r="EN79">
            <v>7</v>
          </cell>
          <cell r="EO79">
            <v>0</v>
          </cell>
          <cell r="EP79">
            <v>7.85</v>
          </cell>
          <cell r="EQ79">
            <v>7.4</v>
          </cell>
          <cell r="ER79">
            <v>7.4</v>
          </cell>
          <cell r="ES79">
            <v>0</v>
          </cell>
          <cell r="ET79" t="str">
            <v>-</v>
          </cell>
          <cell r="EU79" t="str">
            <v>-</v>
          </cell>
          <cell r="EV79" t="str">
            <v>-</v>
          </cell>
          <cell r="EW79">
            <v>0</v>
          </cell>
          <cell r="EX79" t="str">
            <v>-</v>
          </cell>
          <cell r="EY79" t="str">
            <v>-</v>
          </cell>
          <cell r="EZ79" t="str">
            <v>-</v>
          </cell>
          <cell r="FA79">
            <v>0</v>
          </cell>
          <cell r="FB79" t="str">
            <v>-</v>
          </cell>
          <cell r="FC79" t="str">
            <v>-</v>
          </cell>
          <cell r="FD79" t="str">
            <v>-</v>
          </cell>
          <cell r="FE79">
            <v>0</v>
          </cell>
          <cell r="FF79">
            <v>7.55</v>
          </cell>
          <cell r="FG79" t="str">
            <v>-</v>
          </cell>
          <cell r="FH79" t="str">
            <v>-</v>
          </cell>
          <cell r="FI79">
            <v>0</v>
          </cell>
          <cell r="FJ79">
            <v>8.43</v>
          </cell>
          <cell r="FK79" t="str">
            <v>-</v>
          </cell>
          <cell r="FL79" t="str">
            <v>-</v>
          </cell>
          <cell r="FM79">
            <v>0</v>
          </cell>
          <cell r="FN79">
            <v>7.96</v>
          </cell>
          <cell r="FO79">
            <v>7.77</v>
          </cell>
          <cell r="FP79">
            <v>7.77</v>
          </cell>
          <cell r="FQ79">
            <v>0</v>
          </cell>
          <cell r="FR79">
            <v>7.85</v>
          </cell>
          <cell r="FS79">
            <v>7.4</v>
          </cell>
          <cell r="FT79">
            <v>7.4</v>
          </cell>
          <cell r="FU79">
            <v>0</v>
          </cell>
          <cell r="FV79">
            <v>6.36</v>
          </cell>
          <cell r="FW79">
            <v>6.18</v>
          </cell>
          <cell r="FX79">
            <v>6.18</v>
          </cell>
          <cell r="FY79">
            <v>0</v>
          </cell>
        </row>
        <row r="80">
          <cell r="A80" t="str">
            <v>MOUTIERS SALIN BRIDES LES BAINS</v>
          </cell>
          <cell r="B80">
            <v>7.29</v>
          </cell>
          <cell r="C80">
            <v>7.34</v>
          </cell>
          <cell r="D80">
            <v>7.34</v>
          </cell>
          <cell r="E80">
            <v>0</v>
          </cell>
          <cell r="F80">
            <v>7.78</v>
          </cell>
          <cell r="G80">
            <v>8.1199999999999992</v>
          </cell>
          <cell r="H80">
            <v>8.1199999999999992</v>
          </cell>
          <cell r="I80">
            <v>0</v>
          </cell>
          <cell r="J80">
            <v>5.67</v>
          </cell>
          <cell r="K80">
            <v>5.24</v>
          </cell>
          <cell r="L80">
            <v>5.24</v>
          </cell>
          <cell r="M80">
            <v>0</v>
          </cell>
          <cell r="N80">
            <v>4.47</v>
          </cell>
          <cell r="O80">
            <v>4.3</v>
          </cell>
          <cell r="P80">
            <v>4.3</v>
          </cell>
          <cell r="Q80">
            <v>0</v>
          </cell>
          <cell r="R80">
            <v>6.99</v>
          </cell>
          <cell r="S80">
            <v>7.42</v>
          </cell>
          <cell r="T80">
            <v>7.42</v>
          </cell>
          <cell r="U80">
            <v>0</v>
          </cell>
          <cell r="V80">
            <v>8.02</v>
          </cell>
          <cell r="W80">
            <v>7.98</v>
          </cell>
          <cell r="X80">
            <v>7.98</v>
          </cell>
          <cell r="Y80">
            <v>0</v>
          </cell>
          <cell r="Z80">
            <v>6.85</v>
          </cell>
          <cell r="AA80">
            <v>6.79</v>
          </cell>
          <cell r="AB80">
            <v>6.79</v>
          </cell>
          <cell r="AC80">
            <v>0</v>
          </cell>
          <cell r="AD80" t="str">
            <v>-</v>
          </cell>
          <cell r="AE80" t="str">
            <v>-</v>
          </cell>
          <cell r="AF80" t="str">
            <v>-</v>
          </cell>
          <cell r="AG80">
            <v>0</v>
          </cell>
          <cell r="AH80" t="str">
            <v>-</v>
          </cell>
          <cell r="AI80" t="str">
            <v>-</v>
          </cell>
          <cell r="AJ80" t="str">
            <v>-</v>
          </cell>
          <cell r="AK80">
            <v>0</v>
          </cell>
          <cell r="AL80" t="str">
            <v>-</v>
          </cell>
          <cell r="AM80" t="str">
            <v>-</v>
          </cell>
          <cell r="AN80" t="str">
            <v>-</v>
          </cell>
          <cell r="AO80">
            <v>0</v>
          </cell>
          <cell r="AP80" t="str">
            <v>-</v>
          </cell>
          <cell r="AQ80" t="str">
            <v>-</v>
          </cell>
          <cell r="AR80" t="str">
            <v>-</v>
          </cell>
          <cell r="AS80">
            <v>0</v>
          </cell>
          <cell r="AT80">
            <v>6.63</v>
          </cell>
          <cell r="AU80">
            <v>6.73</v>
          </cell>
          <cell r="AV80">
            <v>6.73</v>
          </cell>
          <cell r="AW80">
            <v>0</v>
          </cell>
          <cell r="AX80">
            <v>6.8</v>
          </cell>
          <cell r="AY80">
            <v>6.9</v>
          </cell>
          <cell r="AZ80">
            <v>6.9</v>
          </cell>
          <cell r="BA80">
            <v>0</v>
          </cell>
          <cell r="BB80">
            <v>5.86</v>
          </cell>
          <cell r="BC80">
            <v>6.35</v>
          </cell>
          <cell r="BD80">
            <v>6.35</v>
          </cell>
          <cell r="BE80">
            <v>0</v>
          </cell>
          <cell r="BF80">
            <v>8.09</v>
          </cell>
          <cell r="BG80">
            <v>7.91</v>
          </cell>
          <cell r="BH80">
            <v>7.91</v>
          </cell>
          <cell r="BI80">
            <v>0</v>
          </cell>
          <cell r="BJ80">
            <v>6.76</v>
          </cell>
          <cell r="BK80" t="str">
            <v>-</v>
          </cell>
          <cell r="BL80" t="str">
            <v>-</v>
          </cell>
          <cell r="BM80">
            <v>0</v>
          </cell>
          <cell r="BN80">
            <v>6.79</v>
          </cell>
          <cell r="BO80" t="str">
            <v>-</v>
          </cell>
          <cell r="BP80" t="str">
            <v>-</v>
          </cell>
          <cell r="BQ80">
            <v>0</v>
          </cell>
          <cell r="BR80">
            <v>8.4499999999999993</v>
          </cell>
          <cell r="BS80">
            <v>7.97</v>
          </cell>
          <cell r="BT80">
            <v>7.97</v>
          </cell>
          <cell r="BU80">
            <v>0</v>
          </cell>
          <cell r="BV80">
            <v>7</v>
          </cell>
          <cell r="BW80">
            <v>7.1</v>
          </cell>
          <cell r="BX80">
            <v>7.1</v>
          </cell>
          <cell r="BY80">
            <v>0</v>
          </cell>
          <cell r="BZ80">
            <v>7.72</v>
          </cell>
          <cell r="CA80">
            <v>7.59</v>
          </cell>
          <cell r="CB80">
            <v>7.59</v>
          </cell>
          <cell r="CC80">
            <v>0</v>
          </cell>
          <cell r="CD80">
            <v>7.73</v>
          </cell>
          <cell r="CE80">
            <v>7.64</v>
          </cell>
          <cell r="CF80">
            <v>7.64</v>
          </cell>
          <cell r="CG80">
            <v>0</v>
          </cell>
          <cell r="CH80">
            <v>7.45</v>
          </cell>
          <cell r="CI80">
            <v>7.42</v>
          </cell>
          <cell r="CJ80">
            <v>7.42</v>
          </cell>
          <cell r="CK80">
            <v>0</v>
          </cell>
          <cell r="CL80">
            <v>6.48</v>
          </cell>
          <cell r="CM80">
            <v>6.35</v>
          </cell>
          <cell r="CN80">
            <v>6.35</v>
          </cell>
          <cell r="CO80">
            <v>0</v>
          </cell>
          <cell r="CP80">
            <v>6.83</v>
          </cell>
          <cell r="CQ80">
            <v>6.4</v>
          </cell>
          <cell r="CR80">
            <v>6.4</v>
          </cell>
          <cell r="CS80">
            <v>0</v>
          </cell>
          <cell r="CT80">
            <v>7.23</v>
          </cell>
          <cell r="CU80">
            <v>6.36</v>
          </cell>
          <cell r="CV80">
            <v>6.36</v>
          </cell>
          <cell r="CW80">
            <v>0</v>
          </cell>
          <cell r="CX80">
            <v>6.6</v>
          </cell>
          <cell r="CY80">
            <v>5.26</v>
          </cell>
          <cell r="CZ80">
            <v>5.26</v>
          </cell>
          <cell r="DA80">
            <v>0</v>
          </cell>
          <cell r="DB80">
            <v>7.73</v>
          </cell>
          <cell r="DC80">
            <v>7.86</v>
          </cell>
          <cell r="DD80">
            <v>7.86</v>
          </cell>
          <cell r="DE80">
            <v>0</v>
          </cell>
          <cell r="DF80">
            <v>7.01</v>
          </cell>
          <cell r="DG80">
            <v>7.17</v>
          </cell>
          <cell r="DH80">
            <v>7.17</v>
          </cell>
          <cell r="DI80">
            <v>0</v>
          </cell>
          <cell r="DJ80">
            <v>6.08</v>
          </cell>
          <cell r="DK80">
            <v>6.16</v>
          </cell>
          <cell r="DL80">
            <v>6.16</v>
          </cell>
          <cell r="DM80">
            <v>0</v>
          </cell>
          <cell r="DN80">
            <v>7.5</v>
          </cell>
          <cell r="DO80">
            <v>7.5</v>
          </cell>
          <cell r="DP80">
            <v>7.5</v>
          </cell>
          <cell r="DQ80">
            <v>0</v>
          </cell>
          <cell r="DR80">
            <v>7.35</v>
          </cell>
          <cell r="DS80">
            <v>7.78</v>
          </cell>
          <cell r="DT80">
            <v>7.78</v>
          </cell>
          <cell r="DU80">
            <v>0</v>
          </cell>
          <cell r="DV80">
            <v>6.87</v>
          </cell>
          <cell r="DW80">
            <v>7.1</v>
          </cell>
          <cell r="DX80">
            <v>7.1</v>
          </cell>
          <cell r="DY80">
            <v>0</v>
          </cell>
          <cell r="DZ80">
            <v>6.72</v>
          </cell>
          <cell r="EA80">
            <v>6.88</v>
          </cell>
          <cell r="EB80">
            <v>6.88</v>
          </cell>
          <cell r="EC80">
            <v>0</v>
          </cell>
          <cell r="ED80">
            <v>7.24</v>
          </cell>
          <cell r="EE80">
            <v>7.31</v>
          </cell>
          <cell r="EF80">
            <v>7.31</v>
          </cell>
          <cell r="EG80">
            <v>0</v>
          </cell>
          <cell r="EH80">
            <v>6.09</v>
          </cell>
          <cell r="EI80">
            <v>6.36</v>
          </cell>
          <cell r="EJ80">
            <v>6.36</v>
          </cell>
          <cell r="EK80">
            <v>0</v>
          </cell>
          <cell r="EL80">
            <v>6.4</v>
          </cell>
          <cell r="EM80">
            <v>6.6</v>
          </cell>
          <cell r="EN80">
            <v>6.6</v>
          </cell>
          <cell r="EO80">
            <v>0</v>
          </cell>
          <cell r="EP80">
            <v>7.84</v>
          </cell>
          <cell r="EQ80">
            <v>7.28</v>
          </cell>
          <cell r="ER80">
            <v>7.28</v>
          </cell>
          <cell r="ES80">
            <v>0</v>
          </cell>
          <cell r="ET80" t="str">
            <v>-</v>
          </cell>
          <cell r="EU80" t="str">
            <v>-</v>
          </cell>
          <cell r="EV80" t="str">
            <v>-</v>
          </cell>
          <cell r="EW80">
            <v>0</v>
          </cell>
          <cell r="EX80">
            <v>7.82</v>
          </cell>
          <cell r="EY80" t="str">
            <v>-</v>
          </cell>
          <cell r="EZ80" t="str">
            <v>-</v>
          </cell>
          <cell r="FA80">
            <v>0</v>
          </cell>
          <cell r="FB80">
            <v>8.81</v>
          </cell>
          <cell r="FC80" t="str">
            <v>-</v>
          </cell>
          <cell r="FD80" t="str">
            <v>-</v>
          </cell>
          <cell r="FE80">
            <v>0</v>
          </cell>
          <cell r="FF80" t="str">
            <v>-</v>
          </cell>
          <cell r="FG80" t="str">
            <v>-</v>
          </cell>
          <cell r="FH80" t="str">
            <v>-</v>
          </cell>
          <cell r="FI80">
            <v>0</v>
          </cell>
          <cell r="FJ80" t="str">
            <v>-</v>
          </cell>
          <cell r="FK80" t="str">
            <v>-</v>
          </cell>
          <cell r="FL80" t="str">
            <v>-</v>
          </cell>
          <cell r="FM80">
            <v>0</v>
          </cell>
          <cell r="FN80">
            <v>6.17</v>
          </cell>
          <cell r="FO80">
            <v>6.24</v>
          </cell>
          <cell r="FP80">
            <v>6.24</v>
          </cell>
          <cell r="FQ80">
            <v>0</v>
          </cell>
          <cell r="FR80">
            <v>7.84</v>
          </cell>
          <cell r="FS80">
            <v>7.28</v>
          </cell>
          <cell r="FT80">
            <v>7.28</v>
          </cell>
          <cell r="FU80">
            <v>0</v>
          </cell>
          <cell r="FV80">
            <v>5.74</v>
          </cell>
          <cell r="FW80">
            <v>6.29</v>
          </cell>
          <cell r="FX80">
            <v>6.29</v>
          </cell>
          <cell r="FY80">
            <v>0</v>
          </cell>
        </row>
        <row r="81">
          <cell r="A81" t="str">
            <v>REIMS</v>
          </cell>
          <cell r="B81">
            <v>7.43</v>
          </cell>
          <cell r="C81">
            <v>7.92</v>
          </cell>
          <cell r="D81">
            <v>7.91</v>
          </cell>
          <cell r="E81" t="str">
            <v>î</v>
          </cell>
          <cell r="F81">
            <v>8.49</v>
          </cell>
          <cell r="G81">
            <v>8.84</v>
          </cell>
          <cell r="H81">
            <v>8.59</v>
          </cell>
          <cell r="I81" t="str">
            <v>î</v>
          </cell>
          <cell r="J81">
            <v>7.17</v>
          </cell>
          <cell r="K81">
            <v>6.03</v>
          </cell>
          <cell r="L81">
            <v>7.06</v>
          </cell>
          <cell r="M81" t="str">
            <v>ì</v>
          </cell>
          <cell r="N81">
            <v>7.12</v>
          </cell>
          <cell r="O81">
            <v>5.77</v>
          </cell>
          <cell r="P81">
            <v>6.84</v>
          </cell>
          <cell r="Q81" t="str">
            <v>ì</v>
          </cell>
          <cell r="R81">
            <v>8.19</v>
          </cell>
          <cell r="S81">
            <v>8.57</v>
          </cell>
          <cell r="T81">
            <v>8.41</v>
          </cell>
          <cell r="U81" t="str">
            <v>î</v>
          </cell>
          <cell r="V81">
            <v>8.02</v>
          </cell>
          <cell r="W81">
            <v>8.82</v>
          </cell>
          <cell r="X81">
            <v>8.4700000000000006</v>
          </cell>
          <cell r="Y81" t="str">
            <v>î</v>
          </cell>
          <cell r="Z81">
            <v>7.41</v>
          </cell>
          <cell r="AA81">
            <v>7.36</v>
          </cell>
          <cell r="AB81">
            <v>7.6</v>
          </cell>
          <cell r="AC81">
            <v>0</v>
          </cell>
          <cell r="AD81">
            <v>7.5</v>
          </cell>
          <cell r="AE81">
            <v>5.41</v>
          </cell>
          <cell r="AF81">
            <v>5.84</v>
          </cell>
          <cell r="AG81" t="str">
            <v>ì</v>
          </cell>
          <cell r="AH81">
            <v>5.94</v>
          </cell>
          <cell r="AI81">
            <v>6.36</v>
          </cell>
          <cell r="AJ81">
            <v>6.57</v>
          </cell>
          <cell r="AK81">
            <v>0</v>
          </cell>
          <cell r="AL81">
            <v>7.07</v>
          </cell>
          <cell r="AM81">
            <v>7.23</v>
          </cell>
          <cell r="AN81">
            <v>7.31</v>
          </cell>
          <cell r="AO81">
            <v>0</v>
          </cell>
          <cell r="AP81">
            <v>5.96</v>
          </cell>
          <cell r="AQ81">
            <v>6.1</v>
          </cell>
          <cell r="AR81">
            <v>6.4</v>
          </cell>
          <cell r="AS81">
            <v>0</v>
          </cell>
          <cell r="AT81">
            <v>7.7</v>
          </cell>
          <cell r="AU81">
            <v>8.2200000000000006</v>
          </cell>
          <cell r="AV81">
            <v>8.07</v>
          </cell>
          <cell r="AW81">
            <v>0</v>
          </cell>
          <cell r="AX81">
            <v>7.9</v>
          </cell>
          <cell r="AY81">
            <v>7.6</v>
          </cell>
          <cell r="AZ81">
            <v>7.9</v>
          </cell>
          <cell r="BA81">
            <v>0</v>
          </cell>
          <cell r="BB81">
            <v>8.01</v>
          </cell>
          <cell r="BC81">
            <v>8.64</v>
          </cell>
          <cell r="BD81">
            <v>8.61</v>
          </cell>
          <cell r="BE81" t="str">
            <v>î</v>
          </cell>
          <cell r="BF81">
            <v>7.82</v>
          </cell>
          <cell r="BG81">
            <v>8.39</v>
          </cell>
          <cell r="BH81">
            <v>8.2799999999999994</v>
          </cell>
          <cell r="BI81" t="str">
            <v>î</v>
          </cell>
          <cell r="BJ81" t="str">
            <v>-</v>
          </cell>
          <cell r="BK81">
            <v>8.48</v>
          </cell>
          <cell r="BL81">
            <v>8.3000000000000007</v>
          </cell>
          <cell r="BM81">
            <v>0</v>
          </cell>
          <cell r="BN81" t="str">
            <v>-</v>
          </cell>
          <cell r="BO81">
            <v>8.6300000000000008</v>
          </cell>
          <cell r="BP81">
            <v>8.36</v>
          </cell>
          <cell r="BQ81">
            <v>0</v>
          </cell>
          <cell r="BR81">
            <v>7.51</v>
          </cell>
          <cell r="BS81">
            <v>6.81</v>
          </cell>
          <cell r="BT81">
            <v>7.57</v>
          </cell>
          <cell r="BU81" t="str">
            <v>ì</v>
          </cell>
          <cell r="BV81">
            <v>7.9</v>
          </cell>
          <cell r="BW81">
            <v>8.5</v>
          </cell>
          <cell r="BX81">
            <v>8.4</v>
          </cell>
          <cell r="BY81" t="str">
            <v>î</v>
          </cell>
          <cell r="BZ81">
            <v>7.55</v>
          </cell>
          <cell r="CA81">
            <v>8.42</v>
          </cell>
          <cell r="CB81">
            <v>7.85</v>
          </cell>
          <cell r="CC81" t="str">
            <v>î</v>
          </cell>
          <cell r="CD81">
            <v>7.7</v>
          </cell>
          <cell r="CE81">
            <v>8.4600000000000009</v>
          </cell>
          <cell r="CF81">
            <v>7.9</v>
          </cell>
          <cell r="CG81" t="str">
            <v>î</v>
          </cell>
          <cell r="CH81">
            <v>7.52</v>
          </cell>
          <cell r="CI81">
            <v>8.5</v>
          </cell>
          <cell r="CJ81">
            <v>7.9</v>
          </cell>
          <cell r="CK81" t="str">
            <v>î</v>
          </cell>
          <cell r="CL81">
            <v>6.38</v>
          </cell>
          <cell r="CM81">
            <v>6.99</v>
          </cell>
          <cell r="CN81">
            <v>6.62</v>
          </cell>
          <cell r="CO81">
            <v>0</v>
          </cell>
          <cell r="CP81">
            <v>6.48</v>
          </cell>
          <cell r="CQ81">
            <v>6.74</v>
          </cell>
          <cell r="CR81">
            <v>6.89</v>
          </cell>
          <cell r="CS81">
            <v>0</v>
          </cell>
          <cell r="CT81">
            <v>6.51</v>
          </cell>
          <cell r="CU81">
            <v>7.17</v>
          </cell>
          <cell r="CV81">
            <v>7.16</v>
          </cell>
          <cell r="CW81" t="str">
            <v>î</v>
          </cell>
          <cell r="CX81">
            <v>7.36</v>
          </cell>
          <cell r="CY81">
            <v>7.66</v>
          </cell>
          <cell r="CZ81">
            <v>6.62</v>
          </cell>
          <cell r="DA81">
            <v>0</v>
          </cell>
          <cell r="DB81">
            <v>7.66</v>
          </cell>
          <cell r="DC81">
            <v>8.0399999999999991</v>
          </cell>
          <cell r="DD81">
            <v>8.27</v>
          </cell>
          <cell r="DE81" t="str">
            <v>î</v>
          </cell>
          <cell r="DF81">
            <v>7.23</v>
          </cell>
          <cell r="DG81">
            <v>7.39</v>
          </cell>
          <cell r="DH81">
            <v>7.44</v>
          </cell>
          <cell r="DI81">
            <v>0</v>
          </cell>
          <cell r="DJ81">
            <v>7.46</v>
          </cell>
          <cell r="DK81">
            <v>6.61</v>
          </cell>
          <cell r="DL81">
            <v>7.28</v>
          </cell>
          <cell r="DM81" t="str">
            <v>ì</v>
          </cell>
          <cell r="DN81">
            <v>7.4</v>
          </cell>
          <cell r="DO81">
            <v>8.1</v>
          </cell>
          <cell r="DP81">
            <v>7.9</v>
          </cell>
          <cell r="DQ81" t="str">
            <v>î</v>
          </cell>
          <cell r="DR81">
            <v>6.52</v>
          </cell>
          <cell r="DS81">
            <v>8.4</v>
          </cell>
          <cell r="DT81">
            <v>7.85</v>
          </cell>
          <cell r="DU81" t="str">
            <v>î</v>
          </cell>
          <cell r="DV81">
            <v>7.17</v>
          </cell>
          <cell r="DW81">
            <v>5.92</v>
          </cell>
          <cell r="DX81">
            <v>6.57</v>
          </cell>
          <cell r="DY81" t="str">
            <v>ì</v>
          </cell>
          <cell r="DZ81">
            <v>7.06</v>
          </cell>
          <cell r="EA81">
            <v>7.19</v>
          </cell>
          <cell r="EB81">
            <v>7.02</v>
          </cell>
          <cell r="EC81">
            <v>0</v>
          </cell>
          <cell r="ED81">
            <v>6.87</v>
          </cell>
          <cell r="EE81">
            <v>7.28</v>
          </cell>
          <cell r="EF81">
            <v>7.39</v>
          </cell>
          <cell r="EG81" t="str">
            <v>î</v>
          </cell>
          <cell r="EH81">
            <v>7.08</v>
          </cell>
          <cell r="EI81">
            <v>7.02</v>
          </cell>
          <cell r="EJ81">
            <v>7</v>
          </cell>
          <cell r="EK81">
            <v>0</v>
          </cell>
          <cell r="EL81">
            <v>7.1</v>
          </cell>
          <cell r="EM81">
            <v>7.1</v>
          </cell>
          <cell r="EN81">
            <v>7</v>
          </cell>
          <cell r="EO81">
            <v>0</v>
          </cell>
          <cell r="EP81">
            <v>8</v>
          </cell>
          <cell r="EQ81">
            <v>8.0299999999999994</v>
          </cell>
          <cell r="ER81">
            <v>8.11</v>
          </cell>
          <cell r="ES81">
            <v>0</v>
          </cell>
          <cell r="ET81">
            <v>7.7</v>
          </cell>
          <cell r="EU81">
            <v>6.81</v>
          </cell>
          <cell r="EV81">
            <v>7.41</v>
          </cell>
          <cell r="EW81" t="str">
            <v>ì</v>
          </cell>
          <cell r="EX81">
            <v>7.58</v>
          </cell>
          <cell r="EY81">
            <v>6.76</v>
          </cell>
          <cell r="EZ81">
            <v>7.01</v>
          </cell>
          <cell r="FA81" t="str">
            <v>ì</v>
          </cell>
          <cell r="FB81">
            <v>7.91</v>
          </cell>
          <cell r="FC81">
            <v>8.6</v>
          </cell>
          <cell r="FD81">
            <v>8.4700000000000006</v>
          </cell>
          <cell r="FE81" t="str">
            <v>î</v>
          </cell>
          <cell r="FF81">
            <v>7.83</v>
          </cell>
          <cell r="FG81" t="str">
            <v>-</v>
          </cell>
          <cell r="FH81" t="str">
            <v>-</v>
          </cell>
          <cell r="FI81">
            <v>0</v>
          </cell>
          <cell r="FJ81">
            <v>8.1</v>
          </cell>
          <cell r="FK81" t="str">
            <v>-</v>
          </cell>
          <cell r="FL81" t="str">
            <v>-</v>
          </cell>
          <cell r="FM81">
            <v>0</v>
          </cell>
          <cell r="FN81">
            <v>7.86</v>
          </cell>
          <cell r="FO81">
            <v>7.18</v>
          </cell>
          <cell r="FP81">
            <v>7.78</v>
          </cell>
          <cell r="FQ81" t="str">
            <v>ì</v>
          </cell>
          <cell r="FR81">
            <v>8</v>
          </cell>
          <cell r="FS81">
            <v>8.0299999999999994</v>
          </cell>
          <cell r="FT81">
            <v>8.11</v>
          </cell>
          <cell r="FU81">
            <v>0</v>
          </cell>
          <cell r="FV81">
            <v>6.78</v>
          </cell>
          <cell r="FW81">
            <v>5.99</v>
          </cell>
          <cell r="FX81">
            <v>6.51</v>
          </cell>
          <cell r="FY81" t="str">
            <v>ì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2F8FC-7118-4EC9-A35C-A8BDEB10C99D}">
  <sheetPr codeName="Feuil3">
    <tabColor theme="1"/>
  </sheetPr>
  <dimension ref="A1:FR135"/>
  <sheetViews>
    <sheetView showGridLines="0" zoomScale="115" zoomScaleNormal="115" workbookViewId="0">
      <selection activeCell="H8" sqref="H8"/>
    </sheetView>
  </sheetViews>
  <sheetFormatPr baseColWidth="10" defaultColWidth="11.44140625" defaultRowHeight="14.4" x14ac:dyDescent="0.3"/>
  <cols>
    <col min="1" max="3" width="12" customWidth="1"/>
    <col min="4" max="4" width="12.88671875" customWidth="1"/>
    <col min="5" max="5" width="12" customWidth="1"/>
    <col min="6" max="7" width="10.5546875" customWidth="1"/>
    <col min="8" max="8" width="12.6640625" customWidth="1"/>
    <col min="9" max="9" width="8.88671875" customWidth="1"/>
    <col min="10" max="10" width="7.88671875" customWidth="1"/>
    <col min="11" max="11" width="36.5546875" customWidth="1"/>
    <col min="12" max="12" width="20" customWidth="1"/>
    <col min="13" max="13" width="15.88671875" customWidth="1"/>
    <col min="14" max="21" width="6.33203125" customWidth="1"/>
    <col min="22" max="29" width="1.44140625" customWidth="1"/>
    <col min="30" max="37" width="6.33203125" customWidth="1"/>
    <col min="38" max="45" width="1.44140625" customWidth="1"/>
    <col min="46" max="53" width="6.33203125" customWidth="1"/>
    <col min="54" max="61" width="1.44140625" customWidth="1"/>
    <col min="62" max="69" width="6.33203125" customWidth="1"/>
    <col min="70" max="77" width="1.44140625" customWidth="1"/>
    <col min="78" max="78" width="10.109375" customWidth="1"/>
    <col min="79" max="85" width="6.33203125" customWidth="1"/>
    <col min="86" max="93" width="1.44140625" customWidth="1"/>
    <col min="94" max="101" width="6.33203125" customWidth="1"/>
    <col min="102" max="109" width="6" customWidth="1"/>
    <col min="110" max="117" width="6.33203125" customWidth="1"/>
    <col min="118" max="118" width="3.5546875" customWidth="1"/>
    <col min="119" max="124" width="6.33203125" customWidth="1"/>
    <col min="127" max="127" width="33.88671875" customWidth="1"/>
    <col min="128" max="128" width="11.44140625" style="1"/>
    <col min="131" max="131" width="31.33203125" customWidth="1"/>
    <col min="132" max="132" width="11.44140625" style="1"/>
    <col min="133" max="133" width="11.5546875" style="1" customWidth="1"/>
    <col min="134" max="134" width="11.44140625" style="1"/>
    <col min="137" max="137" width="20.6640625" customWidth="1"/>
    <col min="138" max="140" width="16.6640625" customWidth="1"/>
  </cols>
  <sheetData>
    <row r="1" spans="1:174" ht="15" thickBot="1" x14ac:dyDescent="0.35">
      <c r="N1" s="176" t="s">
        <v>261</v>
      </c>
      <c r="O1" s="176"/>
      <c r="P1" s="176"/>
      <c r="Q1" s="176"/>
      <c r="R1" s="176"/>
      <c r="S1" s="176"/>
      <c r="T1" s="176"/>
      <c r="U1" s="176"/>
      <c r="AD1" s="176" t="s">
        <v>261</v>
      </c>
      <c r="AE1" s="176"/>
      <c r="AF1" s="176"/>
      <c r="AG1" s="176"/>
      <c r="AH1" s="176"/>
      <c r="AI1" s="176"/>
      <c r="AJ1" s="176"/>
      <c r="AK1" s="176"/>
      <c r="AT1" s="176" t="s">
        <v>261</v>
      </c>
      <c r="AU1" s="176"/>
      <c r="AV1" s="176"/>
      <c r="AW1" s="176"/>
      <c r="AX1" s="176"/>
      <c r="AY1" s="176"/>
      <c r="AZ1" s="1"/>
      <c r="BA1" s="1"/>
      <c r="BJ1" s="176" t="s">
        <v>260</v>
      </c>
      <c r="BK1" s="176"/>
      <c r="BL1" s="176"/>
      <c r="BM1" s="176"/>
      <c r="BN1" s="176"/>
      <c r="BO1" s="176"/>
      <c r="BP1" s="176"/>
      <c r="BQ1" s="176"/>
      <c r="BZ1" s="176" t="s">
        <v>260</v>
      </c>
      <c r="CA1" s="176"/>
      <c r="CB1" s="176"/>
      <c r="CC1" s="176"/>
      <c r="CD1" s="176"/>
      <c r="CE1" s="176"/>
      <c r="CF1" s="176"/>
      <c r="CG1" s="176"/>
      <c r="CP1" s="176" t="s">
        <v>259</v>
      </c>
      <c r="CQ1" s="176"/>
      <c r="CR1" s="176"/>
      <c r="CS1" s="176"/>
      <c r="CT1" s="176"/>
      <c r="CU1" s="176"/>
      <c r="CV1" s="176"/>
      <c r="CW1" s="176"/>
      <c r="DF1" s="176" t="s">
        <v>258</v>
      </c>
      <c r="DG1" s="176"/>
      <c r="DH1" s="176"/>
      <c r="DI1" s="176"/>
      <c r="DJ1" s="176"/>
      <c r="DK1" s="176"/>
      <c r="DL1" s="176"/>
      <c r="DM1" s="176"/>
      <c r="DO1" s="176" t="s">
        <v>257</v>
      </c>
      <c r="DP1" s="176"/>
      <c r="DQ1" s="176"/>
      <c r="DR1" s="176"/>
      <c r="DS1" s="176"/>
      <c r="DT1" s="176"/>
    </row>
    <row r="2" spans="1:174" ht="18" customHeight="1" thickBot="1" x14ac:dyDescent="0.35">
      <c r="A2" s="97" t="s">
        <v>256</v>
      </c>
      <c r="B2" s="97"/>
      <c r="C2" s="97"/>
      <c r="D2" s="97"/>
      <c r="F2" s="97">
        <f>SUM(E4:E185)</f>
        <v>99</v>
      </c>
      <c r="G2" s="97">
        <f>F2-SUMIFS(E:E,BO:BO,"-")</f>
        <v>99</v>
      </c>
      <c r="H2" s="1"/>
      <c r="I2" s="1"/>
      <c r="J2" s="1"/>
      <c r="K2" s="1"/>
      <c r="L2" s="1"/>
      <c r="M2" s="1"/>
      <c r="N2" s="21" t="s">
        <v>148</v>
      </c>
      <c r="O2" s="50" t="s">
        <v>141</v>
      </c>
      <c r="P2" s="51" t="s">
        <v>142</v>
      </c>
      <c r="Q2" s="49" t="s">
        <v>143</v>
      </c>
      <c r="R2" s="20" t="s">
        <v>144</v>
      </c>
      <c r="S2" s="48" t="s">
        <v>145</v>
      </c>
      <c r="T2" s="96" t="s">
        <v>235</v>
      </c>
      <c r="U2" s="95" t="s">
        <v>233</v>
      </c>
      <c r="AD2" s="21" t="s">
        <v>148</v>
      </c>
      <c r="AE2" s="50" t="s">
        <v>141</v>
      </c>
      <c r="AF2" s="51" t="s">
        <v>142</v>
      </c>
      <c r="AG2" s="49" t="s">
        <v>143</v>
      </c>
      <c r="AH2" s="20" t="s">
        <v>144</v>
      </c>
      <c r="AI2" s="48" t="s">
        <v>145</v>
      </c>
      <c r="AJ2" s="96" t="s">
        <v>235</v>
      </c>
      <c r="AK2" s="95" t="s">
        <v>233</v>
      </c>
      <c r="AT2" s="21" t="s">
        <v>148</v>
      </c>
      <c r="AU2" s="50" t="s">
        <v>141</v>
      </c>
      <c r="AV2" s="51" t="s">
        <v>142</v>
      </c>
      <c r="AW2" s="49" t="s">
        <v>143</v>
      </c>
      <c r="AX2" s="20" t="s">
        <v>144</v>
      </c>
      <c r="AY2" s="48" t="s">
        <v>145</v>
      </c>
      <c r="AZ2" s="96" t="s">
        <v>235</v>
      </c>
      <c r="BA2" s="95" t="s">
        <v>233</v>
      </c>
      <c r="BJ2" s="21" t="s">
        <v>148</v>
      </c>
      <c r="BK2" s="50" t="s">
        <v>141</v>
      </c>
      <c r="BL2" s="51" t="s">
        <v>142</v>
      </c>
      <c r="BM2" s="49" t="s">
        <v>143</v>
      </c>
      <c r="BN2" s="20" t="s">
        <v>144</v>
      </c>
      <c r="BO2" s="48" t="s">
        <v>145</v>
      </c>
      <c r="BP2" s="96" t="s">
        <v>235</v>
      </c>
      <c r="BQ2" s="95" t="s">
        <v>233</v>
      </c>
      <c r="BZ2" s="21" t="s">
        <v>148</v>
      </c>
      <c r="CA2" s="50" t="s">
        <v>141</v>
      </c>
      <c r="CB2" s="51" t="s">
        <v>142</v>
      </c>
      <c r="CC2" s="49" t="s">
        <v>143</v>
      </c>
      <c r="CD2" s="20" t="s">
        <v>144</v>
      </c>
      <c r="CE2" s="48" t="s">
        <v>145</v>
      </c>
      <c r="CF2" s="96" t="s">
        <v>235</v>
      </c>
      <c r="CG2" s="95" t="s">
        <v>233</v>
      </c>
      <c r="CP2" s="21" t="s">
        <v>148</v>
      </c>
      <c r="CQ2" s="50" t="s">
        <v>141</v>
      </c>
      <c r="CR2" s="51" t="s">
        <v>142</v>
      </c>
      <c r="CS2" s="49" t="s">
        <v>143</v>
      </c>
      <c r="CT2" s="20" t="s">
        <v>144</v>
      </c>
      <c r="CU2" s="48" t="s">
        <v>145</v>
      </c>
      <c r="CV2" s="96" t="s">
        <v>235</v>
      </c>
      <c r="CW2" s="95" t="s">
        <v>233</v>
      </c>
      <c r="DF2" s="21" t="s">
        <v>148</v>
      </c>
      <c r="DG2" s="50" t="s">
        <v>141</v>
      </c>
      <c r="DH2" s="51" t="s">
        <v>142</v>
      </c>
      <c r="DI2" s="49" t="s">
        <v>143</v>
      </c>
      <c r="DJ2" s="20" t="s">
        <v>144</v>
      </c>
      <c r="DK2" s="48" t="s">
        <v>145</v>
      </c>
      <c r="DL2" s="96" t="s">
        <v>144</v>
      </c>
      <c r="DM2" s="95" t="s">
        <v>145</v>
      </c>
      <c r="DO2" s="21" t="s">
        <v>148</v>
      </c>
      <c r="DP2" s="50" t="s">
        <v>141</v>
      </c>
      <c r="DQ2" s="51" t="s">
        <v>142</v>
      </c>
      <c r="DR2" s="49" t="s">
        <v>143</v>
      </c>
      <c r="DS2" s="20" t="s">
        <v>144</v>
      </c>
      <c r="DT2" s="48" t="s">
        <v>145</v>
      </c>
      <c r="EF2" t="s">
        <v>255</v>
      </c>
      <c r="EG2" s="8" t="s">
        <v>251</v>
      </c>
      <c r="EH2" s="8" t="s">
        <v>254</v>
      </c>
      <c r="EI2" s="8" t="s">
        <v>253</v>
      </c>
      <c r="EJ2" s="8" t="s">
        <v>252</v>
      </c>
    </row>
    <row r="3" spans="1:174" ht="40.5" customHeight="1" thickBot="1" x14ac:dyDescent="0.35">
      <c r="A3" s="2" t="s">
        <v>251</v>
      </c>
      <c r="B3" s="2" t="s">
        <v>250</v>
      </c>
      <c r="C3" s="2" t="s">
        <v>249</v>
      </c>
      <c r="D3" s="2" t="s">
        <v>248</v>
      </c>
      <c r="E3" s="2" t="s">
        <v>247</v>
      </c>
      <c r="F3" s="2" t="s">
        <v>0</v>
      </c>
      <c r="G3" s="2" t="s">
        <v>175</v>
      </c>
      <c r="H3" s="2" t="s">
        <v>1</v>
      </c>
      <c r="I3" s="2" t="s">
        <v>2</v>
      </c>
      <c r="J3" s="2" t="s">
        <v>3</v>
      </c>
      <c r="K3" s="2" t="s">
        <v>4</v>
      </c>
      <c r="L3" s="2" t="s">
        <v>5</v>
      </c>
      <c r="M3" s="2" t="s">
        <v>6</v>
      </c>
      <c r="N3" s="21" t="s">
        <v>277</v>
      </c>
      <c r="O3" s="50" t="str">
        <f>$N$3</f>
        <v>mars 23</v>
      </c>
      <c r="P3" s="51" t="str">
        <f t="shared" ref="P3:U3" si="0">$N$3</f>
        <v>mars 23</v>
      </c>
      <c r="Q3" s="49" t="str">
        <f t="shared" si="0"/>
        <v>mars 23</v>
      </c>
      <c r="R3" s="20" t="str">
        <f t="shared" si="0"/>
        <v>mars 23</v>
      </c>
      <c r="S3" s="48" t="str">
        <f t="shared" si="0"/>
        <v>mars 23</v>
      </c>
      <c r="T3" s="96" t="str">
        <f t="shared" si="0"/>
        <v>mars 23</v>
      </c>
      <c r="U3" s="95" t="str">
        <f t="shared" si="0"/>
        <v>mars 23</v>
      </c>
      <c r="V3" s="94"/>
      <c r="AD3" s="21" t="s">
        <v>246</v>
      </c>
      <c r="AE3" s="50" t="s">
        <v>246</v>
      </c>
      <c r="AF3" s="51" t="s">
        <v>246</v>
      </c>
      <c r="AG3" s="49" t="s">
        <v>246</v>
      </c>
      <c r="AH3" s="20" t="s">
        <v>246</v>
      </c>
      <c r="AI3" s="48" t="s">
        <v>246</v>
      </c>
      <c r="AJ3" s="96" t="s">
        <v>246</v>
      </c>
      <c r="AK3" s="95" t="s">
        <v>246</v>
      </c>
      <c r="AL3" s="94"/>
      <c r="AT3" s="21" t="s">
        <v>245</v>
      </c>
      <c r="AU3" s="50" t="s">
        <v>245</v>
      </c>
      <c r="AV3" s="51" t="s">
        <v>245</v>
      </c>
      <c r="AW3" s="49" t="s">
        <v>245</v>
      </c>
      <c r="AX3" s="20" t="s">
        <v>245</v>
      </c>
      <c r="AY3" s="48" t="s">
        <v>245</v>
      </c>
      <c r="AZ3" s="96" t="s">
        <v>245</v>
      </c>
      <c r="BA3" s="95" t="s">
        <v>245</v>
      </c>
      <c r="BB3" s="94"/>
      <c r="BJ3" s="21" t="str">
        <f t="shared" ref="BJ3:BQ3" si="1">$N$3</f>
        <v>mars 23</v>
      </c>
      <c r="BK3" s="50" t="str">
        <f t="shared" si="1"/>
        <v>mars 23</v>
      </c>
      <c r="BL3" s="51" t="str">
        <f t="shared" si="1"/>
        <v>mars 23</v>
      </c>
      <c r="BM3" s="49" t="str">
        <f t="shared" si="1"/>
        <v>mars 23</v>
      </c>
      <c r="BN3" s="20" t="str">
        <f t="shared" si="1"/>
        <v>mars 23</v>
      </c>
      <c r="BO3" s="48" t="str">
        <f t="shared" si="1"/>
        <v>mars 23</v>
      </c>
      <c r="BP3" s="96" t="str">
        <f t="shared" si="1"/>
        <v>mars 23</v>
      </c>
      <c r="BQ3" s="95" t="str">
        <f t="shared" si="1"/>
        <v>mars 23</v>
      </c>
      <c r="BR3" s="94"/>
      <c r="BZ3" s="21" t="s">
        <v>245</v>
      </c>
      <c r="CA3" s="50" t="s">
        <v>245</v>
      </c>
      <c r="CB3" s="51" t="s">
        <v>245</v>
      </c>
      <c r="CC3" s="49" t="s">
        <v>245</v>
      </c>
      <c r="CD3" s="20" t="s">
        <v>245</v>
      </c>
      <c r="CE3" s="48" t="s">
        <v>245</v>
      </c>
      <c r="CF3" s="96" t="s">
        <v>245</v>
      </c>
      <c r="CG3" s="95" t="s">
        <v>245</v>
      </c>
      <c r="CH3" s="94"/>
      <c r="CP3" s="21" t="s">
        <v>244</v>
      </c>
      <c r="CQ3" s="50" t="s">
        <v>244</v>
      </c>
      <c r="CR3" s="51" t="s">
        <v>244</v>
      </c>
      <c r="CS3" s="49" t="s">
        <v>244</v>
      </c>
      <c r="CT3" s="20" t="s">
        <v>244</v>
      </c>
      <c r="CU3" s="48" t="s">
        <v>244</v>
      </c>
      <c r="CV3" s="96" t="s">
        <v>244</v>
      </c>
      <c r="CW3" s="95" t="s">
        <v>244</v>
      </c>
      <c r="CX3" s="94"/>
      <c r="DF3" s="21" t="s">
        <v>243</v>
      </c>
      <c r="DG3" s="50" t="s">
        <v>243</v>
      </c>
      <c r="DH3" s="51" t="s">
        <v>243</v>
      </c>
      <c r="DI3" s="49" t="s">
        <v>243</v>
      </c>
      <c r="DJ3" s="20" t="s">
        <v>243</v>
      </c>
      <c r="DK3" s="48" t="s">
        <v>243</v>
      </c>
      <c r="DL3" s="96" t="s">
        <v>243</v>
      </c>
      <c r="DM3" s="95" t="s">
        <v>243</v>
      </c>
      <c r="DN3" s="94" t="s">
        <v>140</v>
      </c>
      <c r="DO3" s="21" t="s">
        <v>242</v>
      </c>
      <c r="DP3" s="50" t="s">
        <v>242</v>
      </c>
      <c r="DQ3" s="51" t="s">
        <v>242</v>
      </c>
      <c r="DR3" s="49" t="s">
        <v>242</v>
      </c>
      <c r="DS3" s="20">
        <v>1</v>
      </c>
      <c r="DT3" s="48">
        <v>1</v>
      </c>
      <c r="DU3" s="90" t="s">
        <v>148</v>
      </c>
      <c r="DV3" s="89">
        <v>1</v>
      </c>
      <c r="DW3" s="88" t="s">
        <v>234</v>
      </c>
      <c r="DX3" s="87" t="s">
        <v>229</v>
      </c>
      <c r="DY3" s="90" t="s">
        <v>148</v>
      </c>
      <c r="DZ3" s="89"/>
      <c r="EA3" s="88" t="s">
        <v>232</v>
      </c>
      <c r="EB3" s="87" t="s">
        <v>173</v>
      </c>
      <c r="EC3" s="87" t="s">
        <v>229</v>
      </c>
      <c r="ED3" s="87" t="s">
        <v>173</v>
      </c>
      <c r="EG3" s="8">
        <v>1</v>
      </c>
      <c r="EH3" s="8">
        <v>2</v>
      </c>
      <c r="EI3" s="8">
        <v>1</v>
      </c>
      <c r="EJ3" s="8">
        <v>1</v>
      </c>
    </row>
    <row r="4" spans="1:174" ht="19.8" x14ac:dyDescent="0.3">
      <c r="A4" s="8">
        <f t="shared" ref="A4:A67" si="2">IF($EG$4="National",1,IF($F4=$EG$4,1,""))</f>
        <v>1</v>
      </c>
      <c r="B4" s="8">
        <f t="shared" ref="B4:B67" si="3">IF($EJ$4="Tous",1,IF($G4=$EJ$4,1,""))</f>
        <v>1</v>
      </c>
      <c r="C4" s="8">
        <f>IF($EH$4="Gares A et B",1,IF(AND($H4="Gare B",$EH$4="Gares B uniquement"),1,IF(AND(ISNUMBER($H4),$EH$4="Gares A uniquement"),1,"")))</f>
        <v>1</v>
      </c>
      <c r="D4" s="8">
        <f t="shared" ref="D4:D67" si="4">IF(AND(ISNUMBER(N4),$EI$4="Entrants"),1,IF(AND(ISNUMBER(W4),$EI$4="Sortants"),1,""))</f>
        <v>1</v>
      </c>
      <c r="E4" s="8">
        <f t="shared" ref="E4:E67" si="5">IFERROR(IF((A4+C4+D4+B4)=4,1,0),0)</f>
        <v>1</v>
      </c>
      <c r="F4" s="8" t="s">
        <v>283</v>
      </c>
      <c r="G4" s="8" t="s">
        <v>174</v>
      </c>
      <c r="H4" s="7">
        <v>1</v>
      </c>
      <c r="I4" s="7" t="s">
        <v>208</v>
      </c>
      <c r="J4" s="7">
        <v>271494</v>
      </c>
      <c r="K4" s="7" t="s">
        <v>269</v>
      </c>
      <c r="L4" s="7" t="s">
        <v>7</v>
      </c>
      <c r="M4" s="7" t="s">
        <v>8</v>
      </c>
      <c r="N4" s="136">
        <v>7.34</v>
      </c>
      <c r="O4" s="123">
        <v>8.27</v>
      </c>
      <c r="P4" s="123">
        <v>8.43</v>
      </c>
      <c r="Q4" s="123">
        <v>8.1300000000000008</v>
      </c>
      <c r="R4" s="137">
        <v>7.1</v>
      </c>
      <c r="S4" s="137">
        <v>7.41</v>
      </c>
      <c r="T4" s="14">
        <v>5.76</v>
      </c>
      <c r="U4" s="104">
        <v>6.85</v>
      </c>
      <c r="V4" s="79"/>
      <c r="AD4" s="136">
        <v>7.41</v>
      </c>
      <c r="AE4" s="160">
        <v>8.2200000000000006</v>
      </c>
      <c r="AF4" s="160">
        <v>8.44</v>
      </c>
      <c r="AG4" s="137">
        <v>7.82</v>
      </c>
      <c r="AH4" s="137">
        <v>7.84</v>
      </c>
      <c r="AI4" s="137">
        <v>7.18</v>
      </c>
      <c r="AJ4" s="14">
        <v>5.89</v>
      </c>
      <c r="AK4" s="104">
        <v>6.46</v>
      </c>
      <c r="AL4" s="79"/>
      <c r="AT4" s="78">
        <f t="shared" ref="AT4:BA35" si="6">IFERROR(ROUND(N4-AD4,2),"-")</f>
        <v>-7.0000000000000007E-2</v>
      </c>
      <c r="AU4" s="78">
        <f t="shared" si="6"/>
        <v>0.05</v>
      </c>
      <c r="AV4" s="78">
        <f t="shared" si="6"/>
        <v>-0.01</v>
      </c>
      <c r="AW4" s="78">
        <f t="shared" si="6"/>
        <v>0.31</v>
      </c>
      <c r="AX4" s="78">
        <f t="shared" si="6"/>
        <v>-0.74</v>
      </c>
      <c r="AY4" s="78">
        <f t="shared" si="6"/>
        <v>0.23</v>
      </c>
      <c r="AZ4" s="78">
        <f>IFERROR(ROUND(T4-AJ4,2),"-")</f>
        <v>-0.13</v>
      </c>
      <c r="BA4" s="78">
        <f t="shared" si="6"/>
        <v>0.39</v>
      </c>
      <c r="BB4" s="79"/>
      <c r="BJ4" s="78">
        <f>IF($E4=1,ROUND(N4,2),"-")</f>
        <v>7.34</v>
      </c>
      <c r="BK4" s="78">
        <f t="shared" ref="BK4:BN35" si="7">IF($E4=1,ROUND(O4,2),"-")</f>
        <v>8.27</v>
      </c>
      <c r="BL4" s="78">
        <f t="shared" si="7"/>
        <v>8.43</v>
      </c>
      <c r="BM4" s="78">
        <f t="shared" si="7"/>
        <v>8.1300000000000008</v>
      </c>
      <c r="BN4" s="78">
        <f t="shared" si="7"/>
        <v>7.1</v>
      </c>
      <c r="BO4" s="78">
        <f t="shared" ref="BO4:BO67" si="8">IFERROR(IF($E4=1,ROUND(S4,2),"-"),"-")</f>
        <v>7.41</v>
      </c>
      <c r="BP4" s="78">
        <f t="shared" ref="BP4:BQ35" si="9">IF($E4=1,ROUND(T4,2),"-")</f>
        <v>5.76</v>
      </c>
      <c r="BQ4" s="78">
        <f t="shared" si="9"/>
        <v>6.85</v>
      </c>
      <c r="BR4" s="79"/>
      <c r="BZ4" s="78">
        <f t="shared" ref="BZ4:CG35" si="10">IF($E4=1,AT4,"-")</f>
        <v>-7.0000000000000007E-2</v>
      </c>
      <c r="CA4" s="78">
        <f t="shared" si="10"/>
        <v>0.05</v>
      </c>
      <c r="CB4" s="78">
        <f t="shared" si="10"/>
        <v>-0.01</v>
      </c>
      <c r="CC4" s="78">
        <f t="shared" si="10"/>
        <v>0.31</v>
      </c>
      <c r="CD4" s="78">
        <f t="shared" si="10"/>
        <v>-0.74</v>
      </c>
      <c r="CE4" s="78">
        <f t="shared" si="10"/>
        <v>0.23</v>
      </c>
      <c r="CF4" s="78">
        <f>IF($E4=1,AZ4,"-")</f>
        <v>-0.13</v>
      </c>
      <c r="CG4" s="78">
        <f t="shared" si="10"/>
        <v>0.39</v>
      </c>
      <c r="CH4" s="79"/>
      <c r="CP4" s="77">
        <f>IFERROR(IF($E4=1,RANK(BJ4,BJ:BJ,1)+COUNTIF(BJ$4:BJ4,BJ4)-1,"-"),"-")</f>
        <v>16</v>
      </c>
      <c r="CQ4" s="77">
        <f>IFERROR(IF($E4=1,RANK(BK4,BK:BK,1)+COUNTIF(BK$4:BK4,BK4)-1,"-"),"-")</f>
        <v>39</v>
      </c>
      <c r="CR4" s="77">
        <f>IFERROR(IF($E4=1,RANK(BL4,BL:BL,1)+COUNTIF(BL$4:BL4,BL4)-1,"-"),"-")</f>
        <v>19</v>
      </c>
      <c r="CS4" s="77">
        <f>IFERROR(IF($E4=1,RANK(BM4,BM:BM,1)+COUNTIF(BM$4:BM4,BM4)-1,"-"),"-")</f>
        <v>32</v>
      </c>
      <c r="CT4" s="77">
        <f>IFERROR(IF($E4=1,RANK(BN4,BN:BN,1)+COUNTIF(BN$4:BN4,BN4)-1,"-"),"-")</f>
        <v>8</v>
      </c>
      <c r="CU4" s="77">
        <f>IFERROR(IF($E4=1,RANK(BO4,BO:BO,1)+COUNTIF(BO$4:BO4,BO4)-1,"-"),"-")</f>
        <v>41</v>
      </c>
      <c r="CV4" s="77">
        <f>IFERROR(IF($E4=1,RANK(BP4,BP:BP,1)+COUNTIF(BP$4:BP4,BP4)-1,"-"),"-")</f>
        <v>13</v>
      </c>
      <c r="CW4" s="77">
        <f>IFERROR(IF($E4=1,RANK(BQ4,BQ:BQ,1)+COUNTIF(BQ$4:BQ4,BQ4)-1,"-"),"-")</f>
        <v>37</v>
      </c>
      <c r="CX4" s="79"/>
      <c r="DF4" s="77">
        <f>IFERROR(IF($E4=1,RANK(BZ4,BZ:BZ,1)+COUNTIF(BZ$3:BZ3,BZ4),"-"),"-")</f>
        <v>61</v>
      </c>
      <c r="DG4" s="77">
        <f>IFERROR(IF($E4=1,RANK(CA4,CA:CA,1)+COUNTIF(CA$3:CA3,CA4),"-"),"-")</f>
        <v>70</v>
      </c>
      <c r="DH4" s="77">
        <f>IFERROR(IF($E4=1,RANK(CB4,CB:CB,1)+COUNTIF(CB$3:CB3,CB4),"-"),"-")</f>
        <v>48</v>
      </c>
      <c r="DI4" s="77">
        <f>IFERROR(IF($E4=1,RANK(CC4,CC:CC,1)+COUNTIF(CC$3:CC3,CC4),"-"),"-")</f>
        <v>92</v>
      </c>
      <c r="DJ4" s="77">
        <f>IFERROR(IF($E4=1,RANK(CD4,CD:CD,1)+COUNTIF(CD$3:CD3,CD4),"-"),"-")</f>
        <v>2</v>
      </c>
      <c r="DK4" s="77">
        <f>IFERROR(IF($E4=1,RANK(CE4,CE:CE,1)+COUNTIF(CE$3:CE3,CE4),"-"),"-")</f>
        <v>85</v>
      </c>
      <c r="DL4" s="77">
        <f>IFERROR(IF($E4=1,RANK(CF4,CF:CF,1)+COUNTIF(CF$3:CF3,CF4),"-"),"-")</f>
        <v>40</v>
      </c>
      <c r="DM4" s="77">
        <f>IFERROR(IF($E4=1,RANK(CG4,CG:CG,1)+COUNTIF(CG$3:CG3,CG4),"-"),"-")</f>
        <v>82</v>
      </c>
      <c r="DN4" s="6"/>
      <c r="DO4" s="77" t="str">
        <f>IFERROR(IF($E4=1,RANK(CI4,CI:CI,1)+COUNTIF(CI$4:CI4,CI4)-1,"-"),"-")</f>
        <v>-</v>
      </c>
      <c r="DP4" s="77" t="str">
        <f>IFERROR(IF($E4=1,RANK(CJ4,CJ:CJ,1)+COUNTIF(CJ$4:CJ4,CJ4)-1,"-"),"-")</f>
        <v>-</v>
      </c>
      <c r="DQ4" s="77" t="str">
        <f>IFERROR(IF($E4=1,RANK(CK4,CK:CK,1)+COUNTIF(CK$4:CK4,CK4)-1,"-"),"-")</f>
        <v>-</v>
      </c>
      <c r="DR4" s="77" t="str">
        <f>IFERROR(IF($E4=1,RANK(CL4,CL:CL,1)+COUNTIF(CL$4:CL4,CL4)-1,"-"),"-")</f>
        <v>-</v>
      </c>
      <c r="DS4" s="77" t="str">
        <f>IFERROR(IF($E4=1,RANK(CM4,CM:CM,1)+COUNTIF(CM$4:CM4,CM4)-1,"-"),"-")</f>
        <v>-</v>
      </c>
      <c r="DT4" s="77" t="str">
        <f>IFERROR(IF($E4=1,RANK(CN4,CN:CN,1)+COUNTIF(CN$4:CN4,CN4)-1,"-"),"-")</f>
        <v>-</v>
      </c>
      <c r="DU4">
        <f>$F$2+1-DV4</f>
        <v>99</v>
      </c>
      <c r="DV4" s="83">
        <f>IF($EI$4="Entrants",MIN($CP:$CP),MIN($CY:$CY))</f>
        <v>1</v>
      </c>
      <c r="DW4" s="82" t="str">
        <f>IFERROR(INDEX($A:$DD,IF($EI$4="Entrants",MATCH($DU4,$CP:$CP,0),MATCH($DU4,$CY:$CY,0)),11),"")</f>
        <v>BELFORT MONTBELIARD TGV</v>
      </c>
      <c r="DX4" s="80">
        <f>IFERROR(INDEX($A:$DD,IF($EI$4="Entrants",MATCH($DU4,$CP:$CP,0),MATCH($DU4,$CY:$CY,0)),IF($EI$4="Entrants",62,21)),"")</f>
        <v>8.44</v>
      </c>
      <c r="DY4">
        <f>DZ10+1-DZ4</f>
        <v>95</v>
      </c>
      <c r="DZ4" s="83">
        <f>MAX(IF($EI$4="Entrants",MIN($DF:$DF),MIN($DO:$DO)),0)</f>
        <v>1</v>
      </c>
      <c r="EA4" s="82" t="str">
        <f>IFERROR(INDEX($A:$DT,IF($EI$4="Entrants",MATCH($DY4,$DF:$DF,0),MATCH($DY4,$DO:$DO,0)),11),"")</f>
        <v>PAU</v>
      </c>
      <c r="EB4" s="135">
        <f>IFERROR(INDEX($A:$DT,IF($EI$4="Entrants",MATCH($DY4,$DF:$DF,0),MATCH($DY4,$DO:$DO,0)),IF($EI$4="Entrants",78,49)),"")</f>
        <v>0.69</v>
      </c>
      <c r="EC4" s="81">
        <f>IFERROR(INDEX($A:$DT,IF($EI$4="Entrants",MATCH($DY4,$DF:$DF,0),MATCH($DY4,$DO:$DO,0)),IF($EI$4="Entrants",62,21)),"")</f>
        <v>7.5</v>
      </c>
      <c r="ED4" s="80" t="str">
        <f>IFERROR(IF(EB4&gt;0,"+"&amp;ROUND(EB4,2),ROUND(EB4,2)),"")</f>
        <v>+0,69</v>
      </c>
      <c r="EG4" s="93" t="str">
        <f>INDEX(EG6:EG13,EG3,1)</f>
        <v>National</v>
      </c>
      <c r="EH4" s="93" t="str">
        <f>INDEX(EH6:EH13,EH3,1)</f>
        <v>Gares A uniquement</v>
      </c>
      <c r="EI4" s="93" t="str">
        <f>INDEX(EI6:EI13,EI3,1)</f>
        <v>Entrants</v>
      </c>
      <c r="EJ4" s="93" t="str">
        <f>INDEX(EJ6:EJ30,EJ3,1)</f>
        <v>Tous</v>
      </c>
      <c r="EU4">
        <v>7.55</v>
      </c>
      <c r="EV4">
        <v>8.42</v>
      </c>
      <c r="EW4">
        <v>8.66</v>
      </c>
      <c r="EX4">
        <v>8.4700000000000006</v>
      </c>
      <c r="EY4">
        <v>7.72</v>
      </c>
      <c r="EZ4">
        <v>7.48</v>
      </c>
      <c r="FA4">
        <v>5.95</v>
      </c>
      <c r="FB4">
        <v>6.36</v>
      </c>
      <c r="FK4">
        <v>7.41</v>
      </c>
      <c r="FL4">
        <v>8.0399999999999991</v>
      </c>
      <c r="FM4">
        <v>8.19</v>
      </c>
      <c r="FN4">
        <v>7.93</v>
      </c>
      <c r="FO4">
        <v>6.68</v>
      </c>
      <c r="FP4">
        <v>6.87</v>
      </c>
      <c r="FQ4">
        <v>5.86</v>
      </c>
      <c r="FR4">
        <v>6.35</v>
      </c>
    </row>
    <row r="5" spans="1:174" ht="19.8" x14ac:dyDescent="0.3">
      <c r="A5" s="8">
        <f t="shared" si="2"/>
        <v>1</v>
      </c>
      <c r="B5" s="8">
        <f t="shared" si="3"/>
        <v>1</v>
      </c>
      <c r="C5" s="8">
        <f t="shared" ref="C5:C68" si="11">IF($EH$4="Gares A et B",1,IF(AND($H5="Gare B",$EH$4="Gares B uniquement"),1,IF(AND(ISNUMBER($H5),$EH$4="Gares A uniquement"),1,"")))</f>
        <v>1</v>
      </c>
      <c r="D5" s="8">
        <f t="shared" si="4"/>
        <v>1</v>
      </c>
      <c r="E5" s="8">
        <f t="shared" si="5"/>
        <v>1</v>
      </c>
      <c r="F5" s="145" t="s">
        <v>283</v>
      </c>
      <c r="G5" s="145" t="s">
        <v>174</v>
      </c>
      <c r="H5" s="7">
        <v>1</v>
      </c>
      <c r="I5" s="7" t="s">
        <v>208</v>
      </c>
      <c r="J5" s="141">
        <v>111849</v>
      </c>
      <c r="K5" s="141" t="s">
        <v>9</v>
      </c>
      <c r="L5" s="141" t="s">
        <v>7</v>
      </c>
      <c r="M5" s="141" t="s">
        <v>8</v>
      </c>
      <c r="N5" s="138">
        <v>7.78</v>
      </c>
      <c r="O5" s="120">
        <v>8.19</v>
      </c>
      <c r="P5" s="120">
        <v>8.43</v>
      </c>
      <c r="Q5" s="120">
        <v>8.32</v>
      </c>
      <c r="R5" s="139">
        <v>7.73</v>
      </c>
      <c r="S5" s="139">
        <v>7.58</v>
      </c>
      <c r="T5" s="106">
        <v>6.67</v>
      </c>
      <c r="U5" s="106">
        <v>7.32</v>
      </c>
      <c r="V5" s="79"/>
      <c r="AD5" s="138">
        <v>7.7</v>
      </c>
      <c r="AE5" s="161">
        <v>8.11</v>
      </c>
      <c r="AF5" s="161">
        <v>8.43</v>
      </c>
      <c r="AG5" s="161">
        <v>8.36</v>
      </c>
      <c r="AH5" s="139">
        <v>7.65</v>
      </c>
      <c r="AI5" s="139">
        <v>7.63</v>
      </c>
      <c r="AJ5" s="106">
        <v>6.6</v>
      </c>
      <c r="AK5" s="106">
        <v>7.02</v>
      </c>
      <c r="AL5" s="79"/>
      <c r="AT5" s="78">
        <f t="shared" si="6"/>
        <v>0.08</v>
      </c>
      <c r="AU5" s="78">
        <f t="shared" si="6"/>
        <v>0.08</v>
      </c>
      <c r="AV5" s="78">
        <f t="shared" si="6"/>
        <v>0</v>
      </c>
      <c r="AW5" s="78">
        <f t="shared" si="6"/>
        <v>-0.04</v>
      </c>
      <c r="AX5" s="78">
        <f t="shared" si="6"/>
        <v>0.08</v>
      </c>
      <c r="AY5" s="78">
        <f t="shared" si="6"/>
        <v>-0.05</v>
      </c>
      <c r="AZ5" s="78">
        <f t="shared" si="6"/>
        <v>7.0000000000000007E-2</v>
      </c>
      <c r="BA5" s="78">
        <f t="shared" si="6"/>
        <v>0.3</v>
      </c>
      <c r="BB5" s="79"/>
      <c r="BJ5" s="78">
        <f t="shared" ref="BJ5:BN36" si="12">IF($E5=1,ROUND(N5,2),"-")</f>
        <v>7.78</v>
      </c>
      <c r="BK5" s="78">
        <f t="shared" si="7"/>
        <v>8.19</v>
      </c>
      <c r="BL5" s="78">
        <f t="shared" si="7"/>
        <v>8.43</v>
      </c>
      <c r="BM5" s="78">
        <f t="shared" si="7"/>
        <v>8.32</v>
      </c>
      <c r="BN5" s="78">
        <f t="shared" si="7"/>
        <v>7.73</v>
      </c>
      <c r="BO5" s="78">
        <f t="shared" si="8"/>
        <v>7.58</v>
      </c>
      <c r="BP5" s="78">
        <f t="shared" si="9"/>
        <v>6.67</v>
      </c>
      <c r="BQ5" s="78">
        <f t="shared" si="9"/>
        <v>7.32</v>
      </c>
      <c r="BR5" s="79"/>
      <c r="BZ5" s="78">
        <f t="shared" si="10"/>
        <v>0.08</v>
      </c>
      <c r="CA5" s="78">
        <f t="shared" si="10"/>
        <v>0.08</v>
      </c>
      <c r="CB5" s="78">
        <f t="shared" si="10"/>
        <v>0</v>
      </c>
      <c r="CC5" s="78">
        <f t="shared" si="10"/>
        <v>-0.04</v>
      </c>
      <c r="CD5" s="78">
        <f t="shared" si="10"/>
        <v>0.08</v>
      </c>
      <c r="CE5" s="78">
        <f t="shared" si="10"/>
        <v>-0.05</v>
      </c>
      <c r="CF5" s="78">
        <f t="shared" si="10"/>
        <v>7.0000000000000007E-2</v>
      </c>
      <c r="CG5" s="78">
        <f t="shared" si="10"/>
        <v>0.3</v>
      </c>
      <c r="CH5" s="79"/>
      <c r="CP5" s="77">
        <f>IFERROR(IF($E5=1,RANK(BJ5,BJ:BJ,1)+COUNTIF(BJ$4:BJ5,BJ5)-1,"-"),"-")</f>
        <v>52</v>
      </c>
      <c r="CQ5" s="77">
        <f>IFERROR(IF($E5=1,RANK(BK5,BK:BK,1)+COUNTIF(BK$4:BK5,BK5)-1,"-"),"-")</f>
        <v>34</v>
      </c>
      <c r="CR5" s="77">
        <f>IFERROR(IF($E5=1,RANK(BL5,BL:BL,1)+COUNTIF(BL$4:BL5,BL5)-1,"-"),"-")</f>
        <v>20</v>
      </c>
      <c r="CS5" s="77">
        <f>IFERROR(IF($E5=1,RANK(BM5,BM:BM,1)+COUNTIF(BM$4:BM5,BM5)-1,"-"),"-")</f>
        <v>49</v>
      </c>
      <c r="CT5" s="77">
        <f>IFERROR(IF($E5=1,RANK(BN5,BN:BN,1)+COUNTIF(BN$4:BN5,BN5)-1,"-"),"-")</f>
        <v>36</v>
      </c>
      <c r="CU5" s="77">
        <f>IFERROR(IF($E5=1,RANK(BO5,BO:BO,1)+COUNTIF(BO$4:BO5,BO5)-1,"-"),"-")</f>
        <v>59</v>
      </c>
      <c r="CV5" s="77">
        <f>IFERROR(IF($E5=1,RANK(BP5,BP:BP,1)+COUNTIF(BP$4:BP5,BP5)-1,"-"),"-")</f>
        <v>56</v>
      </c>
      <c r="CW5" s="77">
        <f>IFERROR(IF($E5=1,RANK(BQ5,BQ:BQ,1)+COUNTIF(BQ$4:BQ5,BQ5)-1,"-"),"-")</f>
        <v>68</v>
      </c>
      <c r="CX5" s="79"/>
      <c r="DF5" s="77">
        <f>IFERROR(IF($E5=1,RANK(BZ5,BZ:BZ,1)+COUNTIF(BZ$3:BZ4,BZ5),"-"),"-")</f>
        <v>82</v>
      </c>
      <c r="DG5" s="77">
        <f>IFERROR(IF($E5=1,RANK(CA5,CA:CA,1)+COUNTIF(CA$3:CA4,CA5),"-"),"-")</f>
        <v>74</v>
      </c>
      <c r="DH5" s="77">
        <f>IFERROR(IF($E5=1,RANK(CB5,CB:CB,1)+COUNTIF(CB$3:CB4,CB5),"-"),"-")</f>
        <v>50</v>
      </c>
      <c r="DI5" s="77">
        <f>IFERROR(IF($E5=1,RANK(CC5,CC:CC,1)+COUNTIF(CC$3:CC4,CC5),"-"),"-")</f>
        <v>56</v>
      </c>
      <c r="DJ5" s="77">
        <f>IFERROR(IF($E5=1,RANK(CD5,CD:CD,1)+COUNTIF(CD$3:CD4,CD5),"-"),"-")</f>
        <v>79</v>
      </c>
      <c r="DK5" s="77">
        <f>IFERROR(IF($E5=1,RANK(CE5,CE:CE,1)+COUNTIF(CE$3:CE4,CE5),"-"),"-")</f>
        <v>60</v>
      </c>
      <c r="DL5" s="77">
        <f>IFERROR(IF($E5=1,RANK(CF5,CF:CF,1)+COUNTIF(CF$3:CF4,CF5),"-"),"-")</f>
        <v>62</v>
      </c>
      <c r="DM5" s="77">
        <f>IFERROR(IF($E5=1,RANK(CG5,CG:CG,1)+COUNTIF(CG$3:CG4,CG5),"-"),"-")</f>
        <v>74</v>
      </c>
      <c r="DN5" s="6"/>
      <c r="DO5" s="77" t="str">
        <f>IFERROR(IF($E5=1,RANK(CI5,CI:CI,1)+COUNTIF(CI$4:CI5,CI5)-1,"-"),"-")</f>
        <v>-</v>
      </c>
      <c r="DP5" s="77" t="str">
        <f>IFERROR(IF($E5=1,RANK(CJ5,CJ:CJ,1)+COUNTIF(CJ$4:CJ5,CJ5)-1,"-"),"-")</f>
        <v>-</v>
      </c>
      <c r="DQ5" s="77" t="str">
        <f>IFERROR(IF($E5=1,RANK(CK5,CK:CK,1)+COUNTIF(CK$4:CK5,CK5)-1,"-"),"-")</f>
        <v>-</v>
      </c>
      <c r="DR5" s="77" t="str">
        <f>IFERROR(IF($E5=1,RANK(CL5,CL:CL,1)+COUNTIF(CL$4:CL5,CL5)-1,"-"),"-")</f>
        <v>-</v>
      </c>
      <c r="DS5" s="77" t="str">
        <f>IFERROR(IF($E5=1,RANK(CM5,CM:CM,1)+COUNTIF(CM$4:CM5,CM5)-1,"-"),"-")</f>
        <v>-</v>
      </c>
      <c r="DT5" s="77" t="str">
        <f>IFERROR(IF($E5=1,RANK(CN5,CN:CN,1)+COUNTIF(CN$4:CN5,CN5)-1,"-"),"-")</f>
        <v>-</v>
      </c>
      <c r="DU5">
        <f>DU4-1</f>
        <v>98</v>
      </c>
      <c r="DV5" s="83">
        <f>DV4+1</f>
        <v>2</v>
      </c>
      <c r="DW5" s="82" t="str">
        <f>IFERROR(INDEX($A:$DD,IF($EI$4="Entrants",MATCH($DU5,$CP:$CP,0),MATCH($DU5,$CY:$CY,0)),11),"")</f>
        <v>CLERMONT FERRAND</v>
      </c>
      <c r="DX5" s="80">
        <f>IFERROR(INDEX($A:$DD,IF($EI$4="Entrants",MATCH($DU5,$CP:$CP,0),MATCH($DU5,$CY:$CY,0)),IF($EI$4="Entrants",62,21)),"")</f>
        <v>8.34</v>
      </c>
      <c r="DY5">
        <f>DY4-1</f>
        <v>94</v>
      </c>
      <c r="DZ5" s="83">
        <f>MAX(DZ4+1,0)</f>
        <v>2</v>
      </c>
      <c r="EA5" s="82" t="str">
        <f>IFERROR(INDEX($A:$DT,IF($EI$4="Entrants",MATCH($DY5,$DF:$DF,0),MATCH($DY5,$DO:$DO,0)),11),"")</f>
        <v>PARIS MONTPARNASSE</v>
      </c>
      <c r="EB5" s="135">
        <f>IFERROR(INDEX($A:$DT,IF($EI$4="Entrants",MATCH($DY5,$DF:$DF,0),MATCH($DY5,$DO:$DO,0)),IF($EI$4="Entrants",78,49)),"")</f>
        <v>0.28000000000000003</v>
      </c>
      <c r="EC5" s="81">
        <f>IFERROR(INDEX($A:$DT,IF($EI$4="Entrants",MATCH($DY5,$DF:$DF,0),MATCH($DY5,$DO:$DO,0)),IF($EI$4="Entrants",62,21)),"")</f>
        <v>7.84</v>
      </c>
      <c r="ED5" s="80" t="str">
        <f>IFERROR(IF(EB5&gt;0,"+"&amp;ROUND(EB5,2),ROUND(EB5,2)),"")</f>
        <v>+0,28</v>
      </c>
      <c r="EG5" s="91" t="str">
        <f>IF(EG3=1,EG4,"DTG "&amp;EG4)</f>
        <v>National</v>
      </c>
      <c r="EH5" s="92" t="str">
        <f>EH4</f>
        <v>Gares A uniquement</v>
      </c>
      <c r="EI5" s="92" t="str">
        <f>EI4</f>
        <v>Entrants</v>
      </c>
      <c r="EJ5" s="91" t="str">
        <f>IF(EJ3=1,"","Région : "&amp;EJ4)</f>
        <v/>
      </c>
      <c r="EK5" t="str">
        <f>"Périmètre : "&amp;EG5&amp;" - " &amp;EH5&amp;" - " &amp;EI5&amp;IF(EJ5="",""," - " &amp;EJ5)</f>
        <v>Périmètre : National - Gares A uniquement - Entrants</v>
      </c>
      <c r="EU5">
        <v>7.88</v>
      </c>
      <c r="EV5">
        <v>8.3699999999999992</v>
      </c>
      <c r="EW5">
        <v>8.5399999999999991</v>
      </c>
      <c r="EX5">
        <v>8.52</v>
      </c>
      <c r="EY5">
        <v>7.79</v>
      </c>
      <c r="EZ5">
        <v>7.88</v>
      </c>
      <c r="FA5">
        <v>6.8</v>
      </c>
      <c r="FB5">
        <v>7.41</v>
      </c>
      <c r="FK5">
        <v>7.79</v>
      </c>
      <c r="FL5">
        <v>8.2100000000000009</v>
      </c>
      <c r="FM5">
        <v>8.3800000000000008</v>
      </c>
      <c r="FN5">
        <v>8.3000000000000007</v>
      </c>
      <c r="FO5">
        <v>7.43</v>
      </c>
      <c r="FP5">
        <v>7.24</v>
      </c>
      <c r="FQ5">
        <v>6.61</v>
      </c>
      <c r="FR5">
        <v>7.13</v>
      </c>
    </row>
    <row r="6" spans="1:174" ht="19.8" x14ac:dyDescent="0.3">
      <c r="A6" s="8">
        <f t="shared" si="2"/>
        <v>1</v>
      </c>
      <c r="B6" s="8">
        <f t="shared" si="3"/>
        <v>1</v>
      </c>
      <c r="C6" s="8">
        <f t="shared" si="11"/>
        <v>1</v>
      </c>
      <c r="D6" s="8">
        <f t="shared" si="4"/>
        <v>1</v>
      </c>
      <c r="E6" s="8">
        <f t="shared" si="5"/>
        <v>1</v>
      </c>
      <c r="F6" s="145" t="s">
        <v>283</v>
      </c>
      <c r="G6" s="145" t="s">
        <v>174</v>
      </c>
      <c r="H6" s="7">
        <v>1</v>
      </c>
      <c r="I6" s="7" t="s">
        <v>209</v>
      </c>
      <c r="J6" s="141">
        <v>113001</v>
      </c>
      <c r="K6" s="141" t="s">
        <v>13</v>
      </c>
      <c r="L6" s="141" t="s">
        <v>7</v>
      </c>
      <c r="M6" s="141" t="s">
        <v>8</v>
      </c>
      <c r="N6" s="138">
        <v>7.47</v>
      </c>
      <c r="O6" s="139">
        <v>7.93</v>
      </c>
      <c r="P6" s="120">
        <v>8.42</v>
      </c>
      <c r="Q6" s="139">
        <v>7.97</v>
      </c>
      <c r="R6" s="139">
        <v>7.61</v>
      </c>
      <c r="S6" s="139">
        <v>7.71</v>
      </c>
      <c r="T6" s="106">
        <v>7.1</v>
      </c>
      <c r="U6" s="106">
        <v>6.85</v>
      </c>
      <c r="V6" s="79"/>
      <c r="AD6" s="138">
        <v>7.73</v>
      </c>
      <c r="AE6" s="161">
        <v>8.1199999999999992</v>
      </c>
      <c r="AF6" s="161">
        <v>8.56</v>
      </c>
      <c r="AG6" s="161">
        <v>8.01</v>
      </c>
      <c r="AH6" s="139">
        <v>7.59</v>
      </c>
      <c r="AI6" s="139">
        <v>7.88</v>
      </c>
      <c r="AJ6" s="106">
        <v>6.94</v>
      </c>
      <c r="AK6" s="106">
        <v>6.83</v>
      </c>
      <c r="AL6" s="79"/>
      <c r="AT6" s="78">
        <f t="shared" si="6"/>
        <v>-0.26</v>
      </c>
      <c r="AU6" s="78">
        <f t="shared" si="6"/>
        <v>-0.19</v>
      </c>
      <c r="AV6" s="78">
        <f t="shared" si="6"/>
        <v>-0.14000000000000001</v>
      </c>
      <c r="AW6" s="78">
        <f t="shared" si="6"/>
        <v>-0.04</v>
      </c>
      <c r="AX6" s="78">
        <f t="shared" si="6"/>
        <v>0.02</v>
      </c>
      <c r="AY6" s="78">
        <f t="shared" si="6"/>
        <v>-0.17</v>
      </c>
      <c r="AZ6" s="78">
        <f t="shared" si="6"/>
        <v>0.16</v>
      </c>
      <c r="BA6" s="78">
        <f t="shared" si="6"/>
        <v>0.02</v>
      </c>
      <c r="BB6" s="79"/>
      <c r="BJ6" s="78">
        <f t="shared" si="12"/>
        <v>7.47</v>
      </c>
      <c r="BK6" s="78">
        <f t="shared" si="7"/>
        <v>7.93</v>
      </c>
      <c r="BL6" s="78">
        <f t="shared" si="7"/>
        <v>8.42</v>
      </c>
      <c r="BM6" s="78">
        <f t="shared" si="7"/>
        <v>7.97</v>
      </c>
      <c r="BN6" s="78">
        <f t="shared" si="7"/>
        <v>7.61</v>
      </c>
      <c r="BO6" s="78">
        <f t="shared" si="8"/>
        <v>7.71</v>
      </c>
      <c r="BP6" s="78">
        <f t="shared" si="9"/>
        <v>7.1</v>
      </c>
      <c r="BQ6" s="78">
        <f t="shared" si="9"/>
        <v>6.85</v>
      </c>
      <c r="BR6" s="79"/>
      <c r="BZ6" s="78">
        <f t="shared" si="10"/>
        <v>-0.26</v>
      </c>
      <c r="CA6" s="78">
        <f t="shared" si="10"/>
        <v>-0.19</v>
      </c>
      <c r="CB6" s="78">
        <f t="shared" si="10"/>
        <v>-0.14000000000000001</v>
      </c>
      <c r="CC6" s="78">
        <f t="shared" si="10"/>
        <v>-0.04</v>
      </c>
      <c r="CD6" s="78">
        <f t="shared" si="10"/>
        <v>0.02</v>
      </c>
      <c r="CE6" s="78">
        <f t="shared" si="10"/>
        <v>-0.17</v>
      </c>
      <c r="CF6" s="78">
        <f t="shared" si="10"/>
        <v>0.16</v>
      </c>
      <c r="CG6" s="78">
        <f t="shared" si="10"/>
        <v>0.02</v>
      </c>
      <c r="CH6" s="79"/>
      <c r="CP6" s="77">
        <f>IFERROR(IF($E6=1,RANK(BJ6,BJ:BJ,1)+COUNTIF(BJ$4:BJ6,BJ6)-1,"-"),"-")</f>
        <v>25</v>
      </c>
      <c r="CQ6" s="77">
        <f>IFERROR(IF($E6=1,RANK(BK6,BK:BK,1)+COUNTIF(BK$4:BK6,BK6)-1,"-"),"-")</f>
        <v>16</v>
      </c>
      <c r="CR6" s="77">
        <f>IFERROR(IF($E6=1,RANK(BL6,BL:BL,1)+COUNTIF(BL$4:BL6,BL6)-1,"-"),"-")</f>
        <v>18</v>
      </c>
      <c r="CS6" s="77">
        <f>IFERROR(IF($E6=1,RANK(BM6,BM:BM,1)+COUNTIF(BM$4:BM6,BM6)-1,"-"),"-")</f>
        <v>20</v>
      </c>
      <c r="CT6" s="77">
        <f>IFERROR(IF($E6=1,RANK(BN6,BN:BN,1)+COUNTIF(BN$4:BN6,BN6)-1,"-"),"-")</f>
        <v>25</v>
      </c>
      <c r="CU6" s="77">
        <f>IFERROR(IF($E6=1,RANK(BO6,BO:BO,1)+COUNTIF(BO$4:BO6,BO6)-1,"-"),"-")</f>
        <v>72</v>
      </c>
      <c r="CV6" s="77">
        <f>IFERROR(IF($E6=1,RANK(BP6,BP:BP,1)+COUNTIF(BP$4:BP6,BP6)-1,"-"),"-")</f>
        <v>79</v>
      </c>
      <c r="CW6" s="77">
        <f>IFERROR(IF($E6=1,RANK(BQ6,BQ:BQ,1)+COUNTIF(BQ$4:BQ6,BQ6)-1,"-"),"-")</f>
        <v>38</v>
      </c>
      <c r="CX6" s="79"/>
      <c r="DF6" s="77">
        <f>IFERROR(IF($E6=1,RANK(BZ6,BZ:BZ,1)+COUNTIF(BZ$3:BZ5,BZ6),"-"),"-")</f>
        <v>32</v>
      </c>
      <c r="DG6" s="77">
        <f>IFERROR(IF($E6=1,RANK(CA6,CA:CA,1)+COUNTIF(CA$3:CA5,CA6),"-"),"-")</f>
        <v>30</v>
      </c>
      <c r="DH6" s="77">
        <f>IFERROR(IF($E6=1,RANK(CB6,CB:CB,1)+COUNTIF(CB$3:CB5,CB6),"-"),"-")</f>
        <v>23</v>
      </c>
      <c r="DI6" s="77">
        <f>IFERROR(IF($E6=1,RANK(CC6,CC:CC,1)+COUNTIF(CC$3:CC5,CC6),"-"),"-")</f>
        <v>57</v>
      </c>
      <c r="DJ6" s="77">
        <f>IFERROR(IF($E6=1,RANK(CD6,CD:CD,1)+COUNTIF(CD$3:CD5,CD6),"-"),"-")</f>
        <v>71</v>
      </c>
      <c r="DK6" s="77">
        <f>IFERROR(IF($E6=1,RANK(CE6,CE:CE,1)+COUNTIF(CE$3:CE5,CE6),"-"),"-")</f>
        <v>47</v>
      </c>
      <c r="DL6" s="77">
        <f>IFERROR(IF($E6=1,RANK(CF6,CF:CF,1)+COUNTIF(CF$3:CF5,CF6),"-"),"-")</f>
        <v>73</v>
      </c>
      <c r="DM6" s="77">
        <f>IFERROR(IF($E6=1,RANK(CG6,CG:CG,1)+COUNTIF(CG$3:CG5,CG6),"-"),"-")</f>
        <v>54</v>
      </c>
      <c r="DN6" s="6"/>
      <c r="DO6" s="77" t="str">
        <f>IFERROR(IF($E6=1,RANK(CI6,CI:CI,1)+COUNTIF(CI$4:CI6,CI6)-1,"-"),"-")</f>
        <v>-</v>
      </c>
      <c r="DP6" s="77" t="str">
        <f>IFERROR(IF($E6=1,RANK(CJ6,CJ:CJ,1)+COUNTIF(CJ$4:CJ6,CJ6)-1,"-"),"-")</f>
        <v>-</v>
      </c>
      <c r="DQ6" s="77" t="str">
        <f>IFERROR(IF($E6=1,RANK(CK6,CK:CK,1)+COUNTIF(CK$4:CK6,CK6)-1,"-"),"-")</f>
        <v>-</v>
      </c>
      <c r="DR6" s="77" t="str">
        <f>IFERROR(IF($E6=1,RANK(CL6,CL:CL,1)+COUNTIF(CL$4:CL6,CL6)-1,"-"),"-")</f>
        <v>-</v>
      </c>
      <c r="DS6" s="77" t="str">
        <f>IFERROR(IF($E6=1,RANK(CM6,CM:CM,1)+COUNTIF(CM$4:CM6,CM6)-1,"-"),"-")</f>
        <v>-</v>
      </c>
      <c r="DT6" s="77" t="str">
        <f>IFERROR(IF($E6=1,RANK(CN6,CN:CN,1)+COUNTIF(CN$4:CN6,CN6)-1,"-"),"-")</f>
        <v>-</v>
      </c>
      <c r="DU6">
        <f>DU5-1</f>
        <v>97</v>
      </c>
      <c r="DV6" s="83">
        <f>DV5+1</f>
        <v>3</v>
      </c>
      <c r="DW6" s="82" t="str">
        <f>IFERROR(INDEX($A:$DD,IF($EI$4="Entrants",MATCH($DU6,$CP:$CP,0),MATCH($DU6,$CY:$CY,0)),11),"")</f>
        <v>TGV HAUTE PICARDIE</v>
      </c>
      <c r="DX6" s="80">
        <f>IFERROR(INDEX($A:$DD,IF($EI$4="Entrants",MATCH($DU6,$CP:$CP,0),MATCH($DU6,$CY:$CY,0)),IF($EI$4="Entrants",62,21)),"")</f>
        <v>8.26</v>
      </c>
      <c r="DY6">
        <f>DY5-1</f>
        <v>93</v>
      </c>
      <c r="DZ6" s="83">
        <f>MAX(DZ5+1,0)</f>
        <v>3</v>
      </c>
      <c r="EA6" s="82" t="str">
        <f>IFERROR(INDEX($A:$DT,IF($EI$4="Entrants",MATCH($DY6,$DF:$DF,0),MATCH($DY6,$DO:$DO,0)),11),"")</f>
        <v>BESANCON FRANCHE COMTE TGV</v>
      </c>
      <c r="EB6" s="135">
        <f>IFERROR(INDEX($A:$DT,IF($EI$4="Entrants",MATCH($DY6,$DF:$DF,0),MATCH($DY6,$DO:$DO,0)),IF($EI$4="Entrants",78,49)),"")</f>
        <v>0.26</v>
      </c>
      <c r="EC6" s="81">
        <f>IFERROR(INDEX($A:$DT,IF($EI$4="Entrants",MATCH($DY6,$DF:$DF,0),MATCH($DY6,$DO:$DO,0)),IF($EI$4="Entrants",62,21)),"")</f>
        <v>8.16</v>
      </c>
      <c r="ED6" s="80" t="str">
        <f>IFERROR(IF(EB6&gt;0,"+"&amp;ROUND(EB6,2),ROUND(EB6,2)),"")</f>
        <v>+0,26</v>
      </c>
      <c r="EG6" s="8" t="s">
        <v>241</v>
      </c>
      <c r="EH6" s="8" t="s">
        <v>240</v>
      </c>
      <c r="EI6" s="8" t="s">
        <v>239</v>
      </c>
      <c r="EJ6" s="8" t="s">
        <v>212</v>
      </c>
      <c r="EU6">
        <v>7.71</v>
      </c>
      <c r="EV6">
        <v>7.86</v>
      </c>
      <c r="EW6">
        <v>8.23</v>
      </c>
      <c r="EX6">
        <v>7.86</v>
      </c>
      <c r="EY6">
        <v>7.6</v>
      </c>
      <c r="EZ6">
        <v>7.4</v>
      </c>
      <c r="FA6">
        <v>7.04</v>
      </c>
      <c r="FB6">
        <v>6.36</v>
      </c>
      <c r="FK6">
        <v>7.71</v>
      </c>
      <c r="FL6">
        <v>7.91</v>
      </c>
      <c r="FM6">
        <v>8.48</v>
      </c>
      <c r="FN6">
        <v>8.0299999999999994</v>
      </c>
      <c r="FO6">
        <v>7.53</v>
      </c>
      <c r="FP6">
        <v>7.76</v>
      </c>
      <c r="FQ6">
        <v>6.93</v>
      </c>
      <c r="FR6">
        <v>6.64</v>
      </c>
    </row>
    <row r="7" spans="1:174" ht="19.8" x14ac:dyDescent="0.3">
      <c r="A7" s="8">
        <f t="shared" si="2"/>
        <v>1</v>
      </c>
      <c r="B7" s="8">
        <f t="shared" si="3"/>
        <v>1</v>
      </c>
      <c r="C7" s="8">
        <f t="shared" si="11"/>
        <v>1</v>
      </c>
      <c r="D7" s="8">
        <f t="shared" si="4"/>
        <v>1</v>
      </c>
      <c r="E7" s="8">
        <f t="shared" si="5"/>
        <v>1</v>
      </c>
      <c r="F7" s="145" t="s">
        <v>283</v>
      </c>
      <c r="G7" s="145" t="s">
        <v>174</v>
      </c>
      <c r="H7" s="7">
        <v>1</v>
      </c>
      <c r="I7" s="7" t="s">
        <v>209</v>
      </c>
      <c r="J7" s="141">
        <v>271007</v>
      </c>
      <c r="K7" s="141" t="s">
        <v>274</v>
      </c>
      <c r="L7" s="141" t="s">
        <v>7</v>
      </c>
      <c r="M7" s="141" t="s">
        <v>11</v>
      </c>
      <c r="N7" s="138">
        <v>6.97</v>
      </c>
      <c r="O7" s="139">
        <v>7.75</v>
      </c>
      <c r="P7" s="120">
        <v>8.24</v>
      </c>
      <c r="Q7" s="139">
        <v>7.24</v>
      </c>
      <c r="R7" s="139">
        <v>6.66</v>
      </c>
      <c r="S7" s="139">
        <v>6.92</v>
      </c>
      <c r="T7" s="106">
        <v>6.24</v>
      </c>
      <c r="U7" s="106">
        <v>6.54</v>
      </c>
      <c r="V7" s="79"/>
      <c r="AD7" s="138">
        <v>7.22</v>
      </c>
      <c r="AE7" s="139">
        <v>7.68</v>
      </c>
      <c r="AF7" s="161">
        <v>8.09</v>
      </c>
      <c r="AG7" s="139">
        <v>7.51</v>
      </c>
      <c r="AH7" s="139">
        <v>6.99</v>
      </c>
      <c r="AI7" s="139">
        <v>7.12</v>
      </c>
      <c r="AJ7" s="106">
        <v>6.59</v>
      </c>
      <c r="AK7" s="106">
        <v>6.69</v>
      </c>
      <c r="AL7" s="79"/>
      <c r="AT7" s="78">
        <f t="shared" si="6"/>
        <v>-0.25</v>
      </c>
      <c r="AU7" s="78">
        <f t="shared" si="6"/>
        <v>7.0000000000000007E-2</v>
      </c>
      <c r="AV7" s="78">
        <f t="shared" si="6"/>
        <v>0.15</v>
      </c>
      <c r="AW7" s="78">
        <f t="shared" si="6"/>
        <v>-0.27</v>
      </c>
      <c r="AX7" s="78">
        <f t="shared" si="6"/>
        <v>-0.33</v>
      </c>
      <c r="AY7" s="78">
        <f t="shared" si="6"/>
        <v>-0.2</v>
      </c>
      <c r="AZ7" s="78">
        <f t="shared" si="6"/>
        <v>-0.35</v>
      </c>
      <c r="BA7" s="78">
        <f t="shared" si="6"/>
        <v>-0.15</v>
      </c>
      <c r="BB7" s="79"/>
      <c r="BJ7" s="78">
        <f t="shared" si="12"/>
        <v>6.97</v>
      </c>
      <c r="BK7" s="78">
        <f t="shared" si="7"/>
        <v>7.75</v>
      </c>
      <c r="BL7" s="78">
        <f t="shared" si="7"/>
        <v>8.24</v>
      </c>
      <c r="BM7" s="78">
        <f t="shared" si="7"/>
        <v>7.24</v>
      </c>
      <c r="BN7" s="78">
        <f t="shared" si="7"/>
        <v>6.66</v>
      </c>
      <c r="BO7" s="78">
        <f t="shared" si="8"/>
        <v>6.92</v>
      </c>
      <c r="BP7" s="78">
        <f t="shared" si="9"/>
        <v>6.24</v>
      </c>
      <c r="BQ7" s="78">
        <f t="shared" si="9"/>
        <v>6.54</v>
      </c>
      <c r="BR7" s="79"/>
      <c r="BZ7" s="78">
        <f t="shared" si="10"/>
        <v>-0.25</v>
      </c>
      <c r="CA7" s="78">
        <f t="shared" si="10"/>
        <v>7.0000000000000007E-2</v>
      </c>
      <c r="CB7" s="78">
        <f t="shared" si="10"/>
        <v>0.15</v>
      </c>
      <c r="CC7" s="78">
        <f t="shared" si="10"/>
        <v>-0.27</v>
      </c>
      <c r="CD7" s="78">
        <f t="shared" si="10"/>
        <v>-0.33</v>
      </c>
      <c r="CE7" s="78">
        <f t="shared" si="10"/>
        <v>-0.2</v>
      </c>
      <c r="CF7" s="78">
        <f t="shared" si="10"/>
        <v>-0.35</v>
      </c>
      <c r="CG7" s="78">
        <f t="shared" si="10"/>
        <v>-0.15</v>
      </c>
      <c r="CH7" s="79"/>
      <c r="CP7" s="77">
        <f>IFERROR(IF($E7=1,RANK(BJ7,BJ:BJ,1)+COUNTIF(BJ$4:BJ7,BJ7)-1,"-"),"-")</f>
        <v>5</v>
      </c>
      <c r="CQ7" s="77">
        <f>IFERROR(IF($E7=1,RANK(BK7,BK:BK,1)+COUNTIF(BK$4:BK7,BK7)-1,"-"),"-")</f>
        <v>6</v>
      </c>
      <c r="CR7" s="77">
        <f>IFERROR(IF($E7=1,RANK(BL7,BL:BL,1)+COUNTIF(BL$4:BL7,BL7)-1,"-"),"-")</f>
        <v>12</v>
      </c>
      <c r="CS7" s="77">
        <f>IFERROR(IF($E7=1,RANK(BM7,BM:BM,1)+COUNTIF(BM$4:BM7,BM7)-1,"-"),"-")</f>
        <v>3</v>
      </c>
      <c r="CT7" s="77">
        <f>IFERROR(IF($E7=1,RANK(BN7,BN:BN,1)+COUNTIF(BN$4:BN7,BN7)-1,"-"),"-")</f>
        <v>2</v>
      </c>
      <c r="CU7" s="77">
        <f>IFERROR(IF($E7=1,RANK(BO7,BO:BO,1)+COUNTIF(BO$4:BO7,BO7)-1,"-"),"-")</f>
        <v>11</v>
      </c>
      <c r="CV7" s="77">
        <f>IFERROR(IF($E7=1,RANK(BP7,BP:BP,1)+COUNTIF(BP$4:BP7,BP7)-1,"-"),"-")</f>
        <v>31</v>
      </c>
      <c r="CW7" s="77">
        <f>IFERROR(IF($E7=1,RANK(BQ7,BQ:BQ,1)+COUNTIF(BQ$4:BQ7,BQ7)-1,"-"),"-")</f>
        <v>15</v>
      </c>
      <c r="CX7" s="79"/>
      <c r="DF7" s="77">
        <f>IFERROR(IF($E7=1,RANK(BZ7,BZ:BZ,1)+COUNTIF(BZ$3:BZ6,BZ7),"-"),"-")</f>
        <v>36</v>
      </c>
      <c r="DG7" s="77">
        <f>IFERROR(IF($E7=1,RANK(CA7,CA:CA,1)+COUNTIF(CA$3:CA6,CA7),"-"),"-")</f>
        <v>71</v>
      </c>
      <c r="DH7" s="77">
        <f>IFERROR(IF($E7=1,RANK(CB7,CB:CB,1)+COUNTIF(CB$3:CB6,CB7),"-"),"-")</f>
        <v>73</v>
      </c>
      <c r="DI7" s="77">
        <f>IFERROR(IF($E7=1,RANK(CC7,CC:CC,1)+COUNTIF(CC$3:CC6,CC7),"-"),"-")</f>
        <v>16</v>
      </c>
      <c r="DJ7" s="77">
        <f>IFERROR(IF($E7=1,RANK(CD7,CD:CD,1)+COUNTIF(CD$3:CD6,CD7),"-"),"-")</f>
        <v>17</v>
      </c>
      <c r="DK7" s="77">
        <f>IFERROR(IF($E7=1,RANK(CE7,CE:CE,1)+COUNTIF(CE$3:CE6,CE7),"-"),"-")</f>
        <v>42</v>
      </c>
      <c r="DL7" s="77">
        <f>IFERROR(IF($E7=1,RANK(CF7,CF:CF,1)+COUNTIF(CF$3:CF6,CF7),"-"),"-")</f>
        <v>19</v>
      </c>
      <c r="DM7" s="77">
        <f>IFERROR(IF($E7=1,RANK(CG7,CG:CG,1)+COUNTIF(CG$3:CG6,CG7),"-"),"-")</f>
        <v>32</v>
      </c>
      <c r="DN7" s="6"/>
      <c r="DO7" s="77" t="str">
        <f>IFERROR(IF($E7=1,RANK(CI7,CI:CI,1)+COUNTIF(CI$4:CI7,CI7)-1,"-"),"-")</f>
        <v>-</v>
      </c>
      <c r="DP7" s="77" t="str">
        <f>IFERROR(IF($E7=1,RANK(CJ7,CJ:CJ,1)+COUNTIF(CJ$4:CJ7,CJ7)-1,"-"),"-")</f>
        <v>-</v>
      </c>
      <c r="DQ7" s="77" t="str">
        <f>IFERROR(IF($E7=1,RANK(CK7,CK:CK,1)+COUNTIF(CK$4:CK7,CK7)-1,"-"),"-")</f>
        <v>-</v>
      </c>
      <c r="DR7" s="77" t="str">
        <f>IFERROR(IF($E7=1,RANK(CL7,CL:CL,1)+COUNTIF(CL$4:CL7,CL7)-1,"-"),"-")</f>
        <v>-</v>
      </c>
      <c r="DS7" s="77" t="str">
        <f>IFERROR(IF($E7=1,RANK(CM7,CM:CM,1)+COUNTIF(CM$4:CM7,CM7)-1,"-"),"-")</f>
        <v>-</v>
      </c>
      <c r="DT7" s="77" t="str">
        <f>IFERROR(IF($E7=1,RANK(CN7,CN:CN,1)+COUNTIF(CN$4:CN7,CN7)-1,"-"),"-")</f>
        <v>-</v>
      </c>
      <c r="DU7">
        <f>DU6-1</f>
        <v>96</v>
      </c>
      <c r="DV7" s="83">
        <f>DV6+1</f>
        <v>4</v>
      </c>
      <c r="DW7" s="82" t="str">
        <f>IFERROR(INDEX($A:$DD,IF($EI$4="Entrants",MATCH($DU7,$CP:$CP,0),MATCH($DU7,$CY:$CY,0)),11),"")</f>
        <v>AURAY</v>
      </c>
      <c r="DX7" s="80">
        <f>IFERROR(INDEX($A:$DD,IF($EI$4="Entrants",MATCH($DU7,$CP:$CP,0),MATCH($DU7,$CY:$CY,0)),IF($EI$4="Entrants",62,21)),"")</f>
        <v>8.2200000000000006</v>
      </c>
      <c r="DY7">
        <f>DY6-1</f>
        <v>92</v>
      </c>
      <c r="DZ7" s="83">
        <f>MAX(DZ6+1,0)</f>
        <v>4</v>
      </c>
      <c r="EA7" s="82" t="str">
        <f>IFERROR(INDEX($A:$DT,IF($EI$4="Entrants",MATCH($DY7,$DF:$DF,0),MATCH($DY7,$DO:$DO,0)),11),"")</f>
        <v>PERPIGNAN</v>
      </c>
      <c r="EB7" s="135">
        <f>IFERROR(INDEX($A:$DT,IF($EI$4="Entrants",MATCH($DY7,$DF:$DF,0),MATCH($DY7,$DO:$DO,0)),IF($EI$4="Entrants",78,49)),"")</f>
        <v>0.23</v>
      </c>
      <c r="EC7" s="81">
        <f>IFERROR(INDEX($A:$DT,IF($EI$4="Entrants",MATCH($DY7,$DF:$DF,0),MATCH($DY7,$DO:$DO,0)),IF($EI$4="Entrants",62,21)),"")</f>
        <v>7.5</v>
      </c>
      <c r="ED7" s="80" t="str">
        <f>IFERROR(IF(EB7&gt;0,"+"&amp;ROUND(EB7,2),ROUND(EB7,2)),"")</f>
        <v>+0,23</v>
      </c>
      <c r="EG7" s="145" t="s">
        <v>226</v>
      </c>
      <c r="EH7" s="8" t="s">
        <v>238</v>
      </c>
      <c r="EI7" s="8" t="s">
        <v>237</v>
      </c>
      <c r="EJ7" s="145" t="str">
        <f>IFERROR(INDEX($EN$7:$EN$30,MATCH(EK7,$EQ$7:$EQ$30,0),1),"")</f>
        <v>Paris Nord</v>
      </c>
      <c r="EK7">
        <v>1</v>
      </c>
      <c r="EN7" s="145" t="s">
        <v>174</v>
      </c>
      <c r="EO7" s="145" t="s">
        <v>283</v>
      </c>
      <c r="EP7">
        <f>IF($EG$4="National",1,IF(EO7=$EG$4,1,0))</f>
        <v>1</v>
      </c>
      <c r="EQ7">
        <f>IF(EP7=1,SUM(EP$6:EP7),0)</f>
        <v>1</v>
      </c>
      <c r="EU7">
        <v>7.15</v>
      </c>
      <c r="EV7">
        <v>7.5</v>
      </c>
      <c r="EW7">
        <v>7.75</v>
      </c>
      <c r="EX7">
        <v>7.5</v>
      </c>
      <c r="EY7">
        <v>7.06</v>
      </c>
      <c r="EZ7">
        <v>7.28</v>
      </c>
      <c r="FA7">
        <v>6.52</v>
      </c>
      <c r="FB7">
        <v>6.01</v>
      </c>
      <c r="FK7">
        <v>7.1</v>
      </c>
      <c r="FL7">
        <v>7.54</v>
      </c>
      <c r="FM7">
        <v>7.99</v>
      </c>
      <c r="FN7">
        <v>7.39</v>
      </c>
      <c r="FO7">
        <v>6.57</v>
      </c>
      <c r="FP7">
        <v>7.1</v>
      </c>
      <c r="FQ7">
        <v>6.3</v>
      </c>
      <c r="FR7">
        <v>6.06</v>
      </c>
    </row>
    <row r="8" spans="1:174" ht="19.8" x14ac:dyDescent="0.3">
      <c r="A8" s="8">
        <f t="shared" si="2"/>
        <v>1</v>
      </c>
      <c r="B8" s="8">
        <f t="shared" si="3"/>
        <v>1</v>
      </c>
      <c r="C8" s="8">
        <f t="shared" si="11"/>
        <v>1</v>
      </c>
      <c r="D8" s="8">
        <f t="shared" si="4"/>
        <v>1</v>
      </c>
      <c r="E8" s="8">
        <f t="shared" si="5"/>
        <v>1</v>
      </c>
      <c r="F8" s="3" t="s">
        <v>283</v>
      </c>
      <c r="G8" s="3" t="s">
        <v>174</v>
      </c>
      <c r="H8" s="7">
        <v>1</v>
      </c>
      <c r="I8" s="7" t="s">
        <v>209</v>
      </c>
      <c r="J8" s="4">
        <v>384008</v>
      </c>
      <c r="K8" s="4" t="s">
        <v>16</v>
      </c>
      <c r="L8" s="4" t="s">
        <v>7</v>
      </c>
      <c r="M8" s="4" t="s">
        <v>8</v>
      </c>
      <c r="N8" s="109">
        <v>7.62</v>
      </c>
      <c r="O8" s="111">
        <v>7.67</v>
      </c>
      <c r="P8" s="15">
        <v>8</v>
      </c>
      <c r="Q8" s="15">
        <v>8</v>
      </c>
      <c r="R8" s="111">
        <v>7.66</v>
      </c>
      <c r="S8" s="111">
        <v>7.62</v>
      </c>
      <c r="T8" s="110">
        <v>7.17</v>
      </c>
      <c r="U8" s="110">
        <v>6.91</v>
      </c>
      <c r="V8" s="79"/>
      <c r="AD8" s="109">
        <v>7.63</v>
      </c>
      <c r="AE8" s="111">
        <v>7.7</v>
      </c>
      <c r="AF8" s="162">
        <v>8.1199999999999992</v>
      </c>
      <c r="AG8" s="162">
        <v>8.1</v>
      </c>
      <c r="AH8" s="111">
        <v>7.68</v>
      </c>
      <c r="AI8" s="111">
        <v>7.63</v>
      </c>
      <c r="AJ8" s="110">
        <v>7.09</v>
      </c>
      <c r="AK8" s="110">
        <v>6.5</v>
      </c>
      <c r="AL8" s="79"/>
      <c r="AT8" s="78">
        <f t="shared" si="6"/>
        <v>-0.01</v>
      </c>
      <c r="AU8" s="78">
        <f t="shared" si="6"/>
        <v>-0.03</v>
      </c>
      <c r="AV8" s="78">
        <f t="shared" si="6"/>
        <v>-0.12</v>
      </c>
      <c r="AW8" s="78">
        <f t="shared" si="6"/>
        <v>-0.1</v>
      </c>
      <c r="AX8" s="78">
        <f t="shared" si="6"/>
        <v>-0.02</v>
      </c>
      <c r="AY8" s="78">
        <f t="shared" si="6"/>
        <v>-0.01</v>
      </c>
      <c r="AZ8" s="78">
        <f t="shared" si="6"/>
        <v>0.08</v>
      </c>
      <c r="BA8" s="78">
        <f t="shared" si="6"/>
        <v>0.41</v>
      </c>
      <c r="BB8" s="79"/>
      <c r="BJ8" s="78">
        <f t="shared" si="12"/>
        <v>7.62</v>
      </c>
      <c r="BK8" s="78">
        <f t="shared" si="7"/>
        <v>7.67</v>
      </c>
      <c r="BL8" s="78">
        <f t="shared" si="7"/>
        <v>8</v>
      </c>
      <c r="BM8" s="78">
        <f t="shared" si="7"/>
        <v>8</v>
      </c>
      <c r="BN8" s="78">
        <f t="shared" si="7"/>
        <v>7.66</v>
      </c>
      <c r="BO8" s="78">
        <f t="shared" si="8"/>
        <v>7.62</v>
      </c>
      <c r="BP8" s="78">
        <f t="shared" si="9"/>
        <v>7.17</v>
      </c>
      <c r="BQ8" s="78">
        <f t="shared" si="9"/>
        <v>6.91</v>
      </c>
      <c r="BR8" s="79"/>
      <c r="BZ8" s="78">
        <f t="shared" si="10"/>
        <v>-0.01</v>
      </c>
      <c r="CA8" s="78">
        <f t="shared" si="10"/>
        <v>-0.03</v>
      </c>
      <c r="CB8" s="78">
        <f t="shared" si="10"/>
        <v>-0.12</v>
      </c>
      <c r="CC8" s="78">
        <f t="shared" si="10"/>
        <v>-0.1</v>
      </c>
      <c r="CD8" s="78">
        <f t="shared" si="10"/>
        <v>-0.02</v>
      </c>
      <c r="CE8" s="78">
        <f t="shared" si="10"/>
        <v>-0.01</v>
      </c>
      <c r="CF8" s="78">
        <f t="shared" si="10"/>
        <v>0.08</v>
      </c>
      <c r="CG8" s="78">
        <f t="shared" si="10"/>
        <v>0.41</v>
      </c>
      <c r="CH8" s="79"/>
      <c r="CP8" s="77">
        <f>IFERROR(IF($E8=1,RANK(BJ8,BJ:BJ,1)+COUNTIF(BJ$4:BJ8,BJ8)-1,"-"),"-")</f>
        <v>38</v>
      </c>
      <c r="CQ8" s="77">
        <f>IFERROR(IF($E8=1,RANK(BK8,BK:BK,1)+COUNTIF(BK$4:BK8,BK8)-1,"-"),"-")</f>
        <v>5</v>
      </c>
      <c r="CR8" s="77">
        <f>IFERROR(IF($E8=1,RANK(BL8,BL:BL,1)+COUNTIF(BL$4:BL8,BL8)-1,"-"),"-")</f>
        <v>6</v>
      </c>
      <c r="CS8" s="77">
        <f>IFERROR(IF($E8=1,RANK(BM8,BM:BM,1)+COUNTIF(BM$4:BM8,BM8)-1,"-"),"-")</f>
        <v>23</v>
      </c>
      <c r="CT8" s="77">
        <f>IFERROR(IF($E8=1,RANK(BN8,BN:BN,1)+COUNTIF(BN$4:BN8,BN8)-1,"-"),"-")</f>
        <v>33</v>
      </c>
      <c r="CU8" s="77">
        <f>IFERROR(IF($E8=1,RANK(BO8,BO:BO,1)+COUNTIF(BO$4:BO8,BO8)-1,"-"),"-")</f>
        <v>61</v>
      </c>
      <c r="CV8" s="77">
        <f>IFERROR(IF($E8=1,RANK(BP8,BP:BP,1)+COUNTIF(BP$4:BP8,BP8)-1,"-"),"-")</f>
        <v>84</v>
      </c>
      <c r="CW8" s="77">
        <f>IFERROR(IF($E8=1,RANK(BQ8,BQ:BQ,1)+COUNTIF(BQ$4:BQ8,BQ8)-1,"-"),"-")</f>
        <v>43</v>
      </c>
      <c r="CX8" s="79"/>
      <c r="DF8" s="77">
        <f>IFERROR(IF($E8=1,RANK(BZ8,BZ:BZ,1)+COUNTIF(BZ$3:BZ7,BZ8),"-"),"-")</f>
        <v>67</v>
      </c>
      <c r="DG8" s="77">
        <f>IFERROR(IF($E8=1,RANK(CA8,CA:CA,1)+COUNTIF(CA$3:CA7,CA8),"-"),"-")</f>
        <v>55</v>
      </c>
      <c r="DH8" s="77">
        <f>IFERROR(IF($E8=1,RANK(CB8,CB:CB,1)+COUNTIF(CB$3:CB7,CB8),"-"),"-")</f>
        <v>27</v>
      </c>
      <c r="DI8" s="77">
        <f>IFERROR(IF($E8=1,RANK(CC8,CC:CC,1)+COUNTIF(CC$3:CC7,CC8),"-"),"-")</f>
        <v>42</v>
      </c>
      <c r="DJ8" s="77">
        <f>IFERROR(IF($E8=1,RANK(CD8,CD:CD,1)+COUNTIF(CD$3:CD7,CD8),"-"),"-")</f>
        <v>65</v>
      </c>
      <c r="DK8" s="77">
        <f>IFERROR(IF($E8=1,RANK(CE8,CE:CE,1)+COUNTIF(CE$3:CE7,CE8),"-"),"-")</f>
        <v>65</v>
      </c>
      <c r="DL8" s="77">
        <f>IFERROR(IF($E8=1,RANK(CF8,CF:CF,1)+COUNTIF(CF$3:CF7,CF8),"-"),"-")</f>
        <v>64</v>
      </c>
      <c r="DM8" s="77">
        <f>IFERROR(IF($E8=1,RANK(CG8,CG:CG,1)+COUNTIF(CG$3:CG7,CG8),"-"),"-")</f>
        <v>84</v>
      </c>
      <c r="DN8" s="6"/>
      <c r="DO8" s="77" t="str">
        <f>IFERROR(IF($E8=1,RANK(CI8,CI:CI,1)+COUNTIF(CI$4:CI8,CI8)-1,"-"),"-")</f>
        <v>-</v>
      </c>
      <c r="DP8" s="77" t="str">
        <f>IFERROR(IF($E8=1,RANK(CJ8,CJ:CJ,1)+COUNTIF(CJ$4:CJ8,CJ8)-1,"-"),"-")</f>
        <v>-</v>
      </c>
      <c r="DQ8" s="77" t="str">
        <f>IFERROR(IF($E8=1,RANK(CK8,CK:CK,1)+COUNTIF(CK$4:CK8,CK8)-1,"-"),"-")</f>
        <v>-</v>
      </c>
      <c r="DR8" s="77" t="str">
        <f>IFERROR(IF($E8=1,RANK(CL8,CL:CL,1)+COUNTIF(CL$4:CL8,CL8)-1,"-"),"-")</f>
        <v>-</v>
      </c>
      <c r="DS8" s="77" t="str">
        <f>IFERROR(IF($E8=1,RANK(CM8,CM:CM,1)+COUNTIF(CM$4:CM8,CM8)-1,"-"),"-")</f>
        <v>-</v>
      </c>
      <c r="DT8" s="77" t="str">
        <f>IFERROR(IF($E8=1,RANK(CN8,CN:CN,1)+COUNTIF(CN$4:CN8,CN8)-1,"-"),"-")</f>
        <v>-</v>
      </c>
      <c r="DU8">
        <f>DU7-1</f>
        <v>95</v>
      </c>
      <c r="DV8" s="83">
        <f>DV7+1</f>
        <v>5</v>
      </c>
      <c r="DW8" s="82" t="str">
        <f>IFERROR(INDEX($A:$DD,IF($EI$4="Entrants",MATCH($DU8,$CP:$CP,0),MATCH($DU8,$CY:$CY,0)),11),"")</f>
        <v>MEUSE TGV</v>
      </c>
      <c r="DX8" s="80">
        <f>IFERROR(INDEX($A:$DD,IF($EI$4="Entrants",MATCH($DU8,$CP:$CP,0),MATCH($DU8,$CY:$CY,0)),IF($EI$4="Entrants",62,21)),"")</f>
        <v>8.18</v>
      </c>
      <c r="DY8">
        <f>DY7-1</f>
        <v>91</v>
      </c>
      <c r="DZ8" s="83">
        <f>MAX(DZ7+1,0)</f>
        <v>5</v>
      </c>
      <c r="EA8" s="82" t="str">
        <f>IFERROR(INDEX($A:$DT,IF($EI$4="Entrants",MATCH($DY8,$DF:$DF,0),MATCH($DY8,$DO:$DO,0)),11),"")</f>
        <v>VENDOME VILLIERS SUR LOIR</v>
      </c>
      <c r="EB8" s="135">
        <f>IFERROR(INDEX($A:$DT,IF($EI$4="Entrants",MATCH($DY8,$DF:$DF,0),MATCH($DY8,$DO:$DO,0)),IF($EI$4="Entrants",78,49)),"")</f>
        <v>0.21</v>
      </c>
      <c r="EC8" s="81">
        <f>IFERROR(INDEX($A:$DT,IF($EI$4="Entrants",MATCH($DY8,$DF:$DF,0),MATCH($DY8,$DO:$DO,0)),IF($EI$4="Entrants",62,21)),"")</f>
        <v>8.1199999999999992</v>
      </c>
      <c r="ED8" s="80" t="str">
        <f>IFERROR(IF(EB8&gt;0,"+"&amp;ROUND(EB8,2),ROUND(EB8,2)),"")</f>
        <v>+0,21</v>
      </c>
      <c r="EG8" s="145" t="s">
        <v>224</v>
      </c>
      <c r="EH8" s="8" t="s">
        <v>236</v>
      </c>
      <c r="EI8" s="8"/>
      <c r="EJ8" s="145" t="str">
        <f t="shared" ref="EJ8:EJ30" si="13">IFERROR(INDEX($EN$7:$EN$30,MATCH(EK8,$EQ$7:$EQ$30,0),1),"")</f>
        <v>Paris Sud</v>
      </c>
      <c r="EK8">
        <v>2</v>
      </c>
      <c r="EN8" s="145" t="s">
        <v>177</v>
      </c>
      <c r="EO8" s="145" t="s">
        <v>283</v>
      </c>
      <c r="EP8">
        <f t="shared" ref="EP8:EP30" si="14">IF($EG$4="National",1,IF(EO8=$EG$4,1,0))</f>
        <v>1</v>
      </c>
      <c r="EQ8">
        <f>IF(EP8=1,SUM(EP$6:EP8),0)</f>
        <v>2</v>
      </c>
      <c r="EU8">
        <v>7.61</v>
      </c>
      <c r="EV8">
        <v>7.89</v>
      </c>
      <c r="EW8">
        <v>8.26</v>
      </c>
      <c r="EX8">
        <v>8.26</v>
      </c>
      <c r="EY8">
        <v>7.91</v>
      </c>
      <c r="EZ8">
        <v>8.16</v>
      </c>
      <c r="FA8">
        <v>7.28</v>
      </c>
      <c r="FB8">
        <v>6.73</v>
      </c>
      <c r="FK8">
        <v>7.64</v>
      </c>
      <c r="FL8">
        <v>7.74</v>
      </c>
      <c r="FM8">
        <v>8.02</v>
      </c>
      <c r="FN8">
        <v>8.0299999999999994</v>
      </c>
      <c r="FO8">
        <v>7.44</v>
      </c>
      <c r="FP8">
        <v>7.74</v>
      </c>
      <c r="FQ8">
        <v>7.19</v>
      </c>
      <c r="FR8">
        <v>6.71</v>
      </c>
    </row>
    <row r="9" spans="1:174" x14ac:dyDescent="0.3">
      <c r="A9" s="8">
        <f t="shared" si="2"/>
        <v>1</v>
      </c>
      <c r="B9" s="8">
        <f t="shared" si="3"/>
        <v>1</v>
      </c>
      <c r="C9" s="8">
        <f t="shared" si="11"/>
        <v>1</v>
      </c>
      <c r="D9" s="8">
        <f t="shared" si="4"/>
        <v>1</v>
      </c>
      <c r="E9" s="8">
        <f t="shared" si="5"/>
        <v>1</v>
      </c>
      <c r="F9" s="8" t="s">
        <v>283</v>
      </c>
      <c r="G9" s="8" t="s">
        <v>177</v>
      </c>
      <c r="H9" s="7">
        <v>1</v>
      </c>
      <c r="I9" s="7" t="s">
        <v>209</v>
      </c>
      <c r="J9" s="7">
        <v>686006</v>
      </c>
      <c r="K9" s="7" t="s">
        <v>264</v>
      </c>
      <c r="L9" s="7" t="s">
        <v>7</v>
      </c>
      <c r="M9" s="7" t="s">
        <v>14</v>
      </c>
      <c r="N9" s="136">
        <v>7.46</v>
      </c>
      <c r="O9" s="137">
        <v>7.77</v>
      </c>
      <c r="P9" s="123">
        <v>8.07</v>
      </c>
      <c r="Q9" s="137">
        <v>7.84</v>
      </c>
      <c r="R9" s="137">
        <v>7.2</v>
      </c>
      <c r="S9" s="137">
        <v>7.45</v>
      </c>
      <c r="T9" s="104">
        <v>6.6</v>
      </c>
      <c r="U9" s="104">
        <v>6.48</v>
      </c>
      <c r="V9" s="79"/>
      <c r="AD9" s="136">
        <v>7.25</v>
      </c>
      <c r="AE9" s="137">
        <v>7.61</v>
      </c>
      <c r="AF9" s="137">
        <v>7.86</v>
      </c>
      <c r="AG9" s="137">
        <v>7.67</v>
      </c>
      <c r="AH9" s="137">
        <v>7.22</v>
      </c>
      <c r="AI9" s="137">
        <v>7.43</v>
      </c>
      <c r="AJ9" s="104">
        <v>6.29</v>
      </c>
      <c r="AK9" s="104">
        <v>6.37</v>
      </c>
      <c r="AL9" s="79"/>
      <c r="AT9" s="78">
        <f t="shared" si="6"/>
        <v>0.21</v>
      </c>
      <c r="AU9" s="78">
        <f t="shared" si="6"/>
        <v>0.16</v>
      </c>
      <c r="AV9" s="78">
        <f t="shared" si="6"/>
        <v>0.21</v>
      </c>
      <c r="AW9" s="78">
        <f t="shared" si="6"/>
        <v>0.17</v>
      </c>
      <c r="AX9" s="78">
        <f t="shared" si="6"/>
        <v>-0.02</v>
      </c>
      <c r="AY9" s="78">
        <f t="shared" si="6"/>
        <v>0.02</v>
      </c>
      <c r="AZ9" s="78">
        <f t="shared" si="6"/>
        <v>0.31</v>
      </c>
      <c r="BA9" s="78">
        <f t="shared" si="6"/>
        <v>0.11</v>
      </c>
      <c r="BB9" s="79"/>
      <c r="BJ9" s="78">
        <f t="shared" si="12"/>
        <v>7.46</v>
      </c>
      <c r="BK9" s="78">
        <f t="shared" si="7"/>
        <v>7.77</v>
      </c>
      <c r="BL9" s="78">
        <f t="shared" si="7"/>
        <v>8.07</v>
      </c>
      <c r="BM9" s="78">
        <f t="shared" si="7"/>
        <v>7.84</v>
      </c>
      <c r="BN9" s="78">
        <f t="shared" si="7"/>
        <v>7.2</v>
      </c>
      <c r="BO9" s="78">
        <f t="shared" si="8"/>
        <v>7.45</v>
      </c>
      <c r="BP9" s="78">
        <f t="shared" si="9"/>
        <v>6.6</v>
      </c>
      <c r="BQ9" s="78">
        <f t="shared" si="9"/>
        <v>6.48</v>
      </c>
      <c r="BR9" s="79"/>
      <c r="BZ9" s="78">
        <f t="shared" si="10"/>
        <v>0.21</v>
      </c>
      <c r="CA9" s="78">
        <f t="shared" si="10"/>
        <v>0.16</v>
      </c>
      <c r="CB9" s="78">
        <f t="shared" si="10"/>
        <v>0.21</v>
      </c>
      <c r="CC9" s="78">
        <f t="shared" si="10"/>
        <v>0.17</v>
      </c>
      <c r="CD9" s="78">
        <f t="shared" si="10"/>
        <v>-0.02</v>
      </c>
      <c r="CE9" s="78">
        <f t="shared" si="10"/>
        <v>0.02</v>
      </c>
      <c r="CF9" s="78">
        <f t="shared" si="10"/>
        <v>0.31</v>
      </c>
      <c r="CG9" s="78">
        <f t="shared" si="10"/>
        <v>0.11</v>
      </c>
      <c r="CH9" s="79"/>
      <c r="CP9" s="77">
        <f>IFERROR(IF($E9=1,RANK(BJ9,BJ:BJ,1)+COUNTIF(BJ$4:BJ9,BJ9)-1,"-"),"-")</f>
        <v>22</v>
      </c>
      <c r="CQ9" s="77">
        <f>IFERROR(IF($E9=1,RANK(BK9,BK:BK,1)+COUNTIF(BK$4:BK9,BK9)-1,"-"),"-")</f>
        <v>7</v>
      </c>
      <c r="CR9" s="77">
        <f>IFERROR(IF($E9=1,RANK(BL9,BL:BL,1)+COUNTIF(BL$4:BL9,BL9)-1,"-"),"-")</f>
        <v>9</v>
      </c>
      <c r="CS9" s="77">
        <f>IFERROR(IF($E9=1,RANK(BM9,BM:BM,1)+COUNTIF(BM$4:BM9,BM9)-1,"-"),"-")</f>
        <v>11</v>
      </c>
      <c r="CT9" s="77">
        <f>IFERROR(IF($E9=1,RANK(BN9,BN:BN,1)+COUNTIF(BN$4:BN9,BN9)-1,"-"),"-")</f>
        <v>9</v>
      </c>
      <c r="CU9" s="77">
        <f>IFERROR(IF($E9=1,RANK(BO9,BO:BO,1)+COUNTIF(BO$4:BO9,BO9)-1,"-"),"-")</f>
        <v>48</v>
      </c>
      <c r="CV9" s="77">
        <f>IFERROR(IF($E9=1,RANK(BP9,BP:BP,1)+COUNTIF(BP$4:BP9,BP9)-1,"-"),"-")</f>
        <v>52</v>
      </c>
      <c r="CW9" s="77">
        <f>IFERROR(IF($E9=1,RANK(BQ9,BQ:BQ,1)+COUNTIF(BQ$4:BQ9,BQ9)-1,"-"),"-")</f>
        <v>12</v>
      </c>
      <c r="CX9" s="79"/>
      <c r="DF9" s="77">
        <f>IFERROR(IF($E9=1,RANK(BZ9,BZ:BZ,1)+COUNTIF(BZ$3:BZ8,BZ9),"-"),"-")</f>
        <v>90</v>
      </c>
      <c r="DG9" s="77">
        <f>IFERROR(IF($E9=1,RANK(CA9,CA:CA,1)+COUNTIF(CA$3:CA8,CA9),"-"),"-")</f>
        <v>82</v>
      </c>
      <c r="DH9" s="77">
        <f>IFERROR(IF($E9=1,RANK(CB9,CB:CB,1)+COUNTIF(CB$3:CB8,CB9),"-"),"-")</f>
        <v>79</v>
      </c>
      <c r="DI9" s="77">
        <f>IFERROR(IF($E9=1,RANK(CC9,CC:CC,1)+COUNTIF(CC$3:CC8,CC9),"-"),"-")</f>
        <v>80</v>
      </c>
      <c r="DJ9" s="77">
        <f>IFERROR(IF($E9=1,RANK(CD9,CD:CD,1)+COUNTIF(CD$3:CD8,CD9),"-"),"-")</f>
        <v>66</v>
      </c>
      <c r="DK9" s="77">
        <f>IFERROR(IF($E9=1,RANK(CE9,CE:CE,1)+COUNTIF(CE$3:CE8,CE9),"-"),"-")</f>
        <v>69</v>
      </c>
      <c r="DL9" s="77">
        <f>IFERROR(IF($E9=1,RANK(CF9,CF:CF,1)+COUNTIF(CF$3:CF8,CF9),"-"),"-")</f>
        <v>81</v>
      </c>
      <c r="DM9" s="77">
        <f>IFERROR(IF($E9=1,RANK(CG9,CG:CG,1)+COUNTIF(CG$3:CG8,CG9),"-"),"-")</f>
        <v>63</v>
      </c>
      <c r="DN9" s="6"/>
      <c r="DO9" s="77" t="str">
        <f>IFERROR(IF($E9=1,RANK(CI9,CI:CI,1)+COUNTIF(CI$4:CI9,CI9)-1,"-"),"-")</f>
        <v>-</v>
      </c>
      <c r="DP9" s="77" t="str">
        <f>IFERROR(IF($E9=1,RANK(CJ9,CJ:CJ,1)+COUNTIF(CJ$4:CJ9,CJ9)-1,"-"),"-")</f>
        <v>-</v>
      </c>
      <c r="DQ9" s="77" t="str">
        <f>IFERROR(IF($E9=1,RANK(CK9,CK:CK,1)+COUNTIF(CK$4:CK9,CK9)-1,"-"),"-")</f>
        <v>-</v>
      </c>
      <c r="DR9" s="77" t="str">
        <f>IFERROR(IF($E9=1,RANK(CL9,CL:CL,1)+COUNTIF(CL$4:CL9,CL9)-1,"-"),"-")</f>
        <v>-</v>
      </c>
      <c r="DS9" s="77" t="str">
        <f>IFERROR(IF($E9=1,RANK(CM9,CM:CM,1)+COUNTIF(CM$4:CM9,CM9)-1,"-"),"-")</f>
        <v>-</v>
      </c>
      <c r="DT9" s="77" t="str">
        <f>IFERROR(IF($E9=1,RANK(CN9,CN:CN,1)+COUNTIF(CN$4:CN9,CN9)-1,"-"),"-")</f>
        <v>-</v>
      </c>
      <c r="DW9" s="85" t="s">
        <v>231</v>
      </c>
      <c r="DX9" s="84" t="s">
        <v>229</v>
      </c>
      <c r="EA9" s="85" t="s">
        <v>230</v>
      </c>
      <c r="EB9" s="84" t="s">
        <v>173</v>
      </c>
      <c r="EC9" s="84" t="s">
        <v>229</v>
      </c>
      <c r="ED9" s="84" t="s">
        <v>173</v>
      </c>
      <c r="EG9" s="8" t="s">
        <v>283</v>
      </c>
      <c r="EH9" s="8"/>
      <c r="EI9" s="8"/>
      <c r="EJ9" s="145" t="str">
        <f t="shared" si="13"/>
        <v>Alpes</v>
      </c>
      <c r="EK9">
        <v>3</v>
      </c>
      <c r="EN9" s="145" t="s">
        <v>178</v>
      </c>
      <c r="EO9" s="145" t="s">
        <v>226</v>
      </c>
      <c r="EP9">
        <f t="shared" si="14"/>
        <v>1</v>
      </c>
      <c r="EQ9">
        <f>IF(EP9=1,SUM(EP$6:EP9),0)</f>
        <v>3</v>
      </c>
      <c r="EU9">
        <v>7.64</v>
      </c>
      <c r="EV9">
        <v>7.85</v>
      </c>
      <c r="EW9">
        <v>8.2200000000000006</v>
      </c>
      <c r="EX9">
        <v>8.0299999999999994</v>
      </c>
      <c r="EY9">
        <v>7.49</v>
      </c>
      <c r="EZ9">
        <v>7.65</v>
      </c>
      <c r="FA9">
        <v>6.86</v>
      </c>
      <c r="FB9">
        <v>6.45</v>
      </c>
      <c r="FK9">
        <v>7.7</v>
      </c>
      <c r="FL9">
        <v>7.78</v>
      </c>
      <c r="FM9">
        <v>8.06</v>
      </c>
      <c r="FN9">
        <v>8.0299999999999994</v>
      </c>
      <c r="FO9">
        <v>7.12</v>
      </c>
      <c r="FP9">
        <v>7.3</v>
      </c>
      <c r="FQ9">
        <v>6.61</v>
      </c>
      <c r="FR9">
        <v>6.23</v>
      </c>
    </row>
    <row r="10" spans="1:174" ht="19.8" x14ac:dyDescent="0.3">
      <c r="A10" s="8">
        <f t="shared" si="2"/>
        <v>1</v>
      </c>
      <c r="B10" s="8">
        <f t="shared" si="3"/>
        <v>1</v>
      </c>
      <c r="C10" s="8">
        <f t="shared" si="11"/>
        <v>1</v>
      </c>
      <c r="D10" s="8">
        <f t="shared" si="4"/>
        <v>1</v>
      </c>
      <c r="E10" s="8">
        <f t="shared" si="5"/>
        <v>1</v>
      </c>
      <c r="F10" s="145" t="s">
        <v>283</v>
      </c>
      <c r="G10" s="145" t="s">
        <v>177</v>
      </c>
      <c r="H10" s="7">
        <v>1</v>
      </c>
      <c r="I10" s="141" t="s">
        <v>209</v>
      </c>
      <c r="J10" s="141">
        <v>391003</v>
      </c>
      <c r="K10" s="141" t="s">
        <v>15</v>
      </c>
      <c r="L10" s="141" t="s">
        <v>7</v>
      </c>
      <c r="M10" s="141" t="s">
        <v>8</v>
      </c>
      <c r="N10" s="138">
        <v>7.84</v>
      </c>
      <c r="O10" s="120">
        <v>8.0399999999999991</v>
      </c>
      <c r="P10" s="120">
        <v>8.4700000000000006</v>
      </c>
      <c r="Q10" s="120">
        <v>8.24</v>
      </c>
      <c r="R10" s="139">
        <v>7.51</v>
      </c>
      <c r="S10" s="139">
        <v>7.63</v>
      </c>
      <c r="T10" s="106">
        <v>6.35</v>
      </c>
      <c r="U10" s="106">
        <v>6.66</v>
      </c>
      <c r="V10" s="79"/>
      <c r="AD10" s="138">
        <v>7.56</v>
      </c>
      <c r="AE10" s="139">
        <v>7.95</v>
      </c>
      <c r="AF10" s="161">
        <v>8.16</v>
      </c>
      <c r="AG10" s="161">
        <v>8.06</v>
      </c>
      <c r="AH10" s="139">
        <v>7.63</v>
      </c>
      <c r="AI10" s="139">
        <v>7.79</v>
      </c>
      <c r="AJ10" s="106">
        <v>6.46</v>
      </c>
      <c r="AK10" s="106">
        <v>6.49</v>
      </c>
      <c r="AL10" s="79"/>
      <c r="AT10" s="78">
        <f t="shared" si="6"/>
        <v>0.28000000000000003</v>
      </c>
      <c r="AU10" s="78">
        <f t="shared" si="6"/>
        <v>0.09</v>
      </c>
      <c r="AV10" s="78">
        <f t="shared" si="6"/>
        <v>0.31</v>
      </c>
      <c r="AW10" s="78">
        <f t="shared" si="6"/>
        <v>0.18</v>
      </c>
      <c r="AX10" s="78">
        <f t="shared" si="6"/>
        <v>-0.12</v>
      </c>
      <c r="AY10" s="78">
        <f t="shared" si="6"/>
        <v>-0.16</v>
      </c>
      <c r="AZ10" s="78">
        <f t="shared" si="6"/>
        <v>-0.11</v>
      </c>
      <c r="BA10" s="78">
        <f t="shared" si="6"/>
        <v>0.17</v>
      </c>
      <c r="BB10" s="79"/>
      <c r="BJ10" s="78">
        <f t="shared" si="12"/>
        <v>7.84</v>
      </c>
      <c r="BK10" s="78">
        <f t="shared" si="7"/>
        <v>8.0399999999999991</v>
      </c>
      <c r="BL10" s="78">
        <f t="shared" si="7"/>
        <v>8.4700000000000006</v>
      </c>
      <c r="BM10" s="78">
        <f t="shared" si="7"/>
        <v>8.24</v>
      </c>
      <c r="BN10" s="78">
        <f t="shared" si="7"/>
        <v>7.51</v>
      </c>
      <c r="BO10" s="78">
        <f t="shared" si="8"/>
        <v>7.63</v>
      </c>
      <c r="BP10" s="78">
        <f t="shared" si="9"/>
        <v>6.35</v>
      </c>
      <c r="BQ10" s="78">
        <f t="shared" si="9"/>
        <v>6.66</v>
      </c>
      <c r="BR10" s="79"/>
      <c r="BZ10" s="78">
        <f t="shared" si="10"/>
        <v>0.28000000000000003</v>
      </c>
      <c r="CA10" s="78">
        <f t="shared" si="10"/>
        <v>0.09</v>
      </c>
      <c r="CB10" s="78">
        <f t="shared" si="10"/>
        <v>0.31</v>
      </c>
      <c r="CC10" s="78">
        <f t="shared" si="10"/>
        <v>0.18</v>
      </c>
      <c r="CD10" s="78">
        <f t="shared" si="10"/>
        <v>-0.12</v>
      </c>
      <c r="CE10" s="78">
        <f t="shared" si="10"/>
        <v>-0.16</v>
      </c>
      <c r="CF10" s="78">
        <f t="shared" si="10"/>
        <v>-0.11</v>
      </c>
      <c r="CG10" s="78">
        <f t="shared" si="10"/>
        <v>0.17</v>
      </c>
      <c r="CH10" s="79"/>
      <c r="CP10" s="77">
        <f>IFERROR(IF($E10=1,RANK(BJ10,BJ:BJ,1)+COUNTIF(BJ$4:BJ10,BJ10)-1,"-"),"-")</f>
        <v>58</v>
      </c>
      <c r="CQ10" s="77">
        <f>IFERROR(IF($E10=1,RANK(BK10,BK:BK,1)+COUNTIF(BK$4:BK10,BK10)-1,"-"),"-")</f>
        <v>20</v>
      </c>
      <c r="CR10" s="77">
        <f>IFERROR(IF($E10=1,RANK(BL10,BL:BL,1)+COUNTIF(BL$4:BL10,BL10)-1,"-"),"-")</f>
        <v>23</v>
      </c>
      <c r="CS10" s="77">
        <f>IFERROR(IF($E10=1,RANK(BM10,BM:BM,1)+COUNTIF(BM$4:BM10,BM10)-1,"-"),"-")</f>
        <v>43</v>
      </c>
      <c r="CT10" s="77">
        <f>IFERROR(IF($E10=1,RANK(BN10,BN:BN,1)+COUNTIF(BN$4:BN10,BN10)-1,"-"),"-")</f>
        <v>18</v>
      </c>
      <c r="CU10" s="77">
        <f>IFERROR(IF($E10=1,RANK(BO10,BO:BO,1)+COUNTIF(BO$4:BO10,BO10)-1,"-"),"-")</f>
        <v>64</v>
      </c>
      <c r="CV10" s="77">
        <f>IFERROR(IF($E10=1,RANK(BP10,BP:BP,1)+COUNTIF(BP$4:BP10,BP10)-1,"-"),"-")</f>
        <v>39</v>
      </c>
      <c r="CW10" s="77">
        <f>IFERROR(IF($E10=1,RANK(BQ10,BQ:BQ,1)+COUNTIF(BQ$4:BQ10,BQ10)-1,"-"),"-")</f>
        <v>20</v>
      </c>
      <c r="CX10" s="79"/>
      <c r="DF10" s="77">
        <f>IFERROR(IF($E10=1,RANK(BZ10,BZ:BZ,1)+COUNTIF(BZ$3:BZ9,BZ10),"-"),"-")</f>
        <v>94</v>
      </c>
      <c r="DG10" s="77">
        <f>IFERROR(IF($E10=1,RANK(CA10,CA:CA,1)+COUNTIF(CA$3:CA9,CA10),"-"),"-")</f>
        <v>75</v>
      </c>
      <c r="DH10" s="77">
        <f>IFERROR(IF($E10=1,RANK(CB10,CB:CB,1)+COUNTIF(CB$3:CB9,CB10),"-"),"-")</f>
        <v>88</v>
      </c>
      <c r="DI10" s="77">
        <f>IFERROR(IF($E10=1,RANK(CC10,CC:CC,1)+COUNTIF(CC$3:CC9,CC10),"-"),"-")</f>
        <v>83</v>
      </c>
      <c r="DJ10" s="77">
        <f>IFERROR(IF($E10=1,RANK(CD10,CD:CD,1)+COUNTIF(CD$3:CD9,CD10),"-"),"-")</f>
        <v>45</v>
      </c>
      <c r="DK10" s="77">
        <f>IFERROR(IF($E10=1,RANK(CE10,CE:CE,1)+COUNTIF(CE$3:CE9,CE10),"-"),"-")</f>
        <v>50</v>
      </c>
      <c r="DL10" s="77">
        <f>IFERROR(IF($E10=1,RANK(CF10,CF:CF,1)+COUNTIF(CF$3:CF9,CF10),"-"),"-")</f>
        <v>42</v>
      </c>
      <c r="DM10" s="77">
        <f>IFERROR(IF($E10=1,RANK(CG10,CG:CG,1)+COUNTIF(CG$3:CG9,CG10),"-"),"-")</f>
        <v>69</v>
      </c>
      <c r="DN10" s="6"/>
      <c r="DO10" s="77" t="str">
        <f>IFERROR(IF($E10=1,RANK(CI10,CI:CI,1)+COUNTIF(CI$4:CI10,CI10)-1,"-"),"-")</f>
        <v>-</v>
      </c>
      <c r="DP10" s="77" t="str">
        <f>IFERROR(IF($E10=1,RANK(CJ10,CJ:CJ,1)+COUNTIF(CJ$4:CJ10,CJ10)-1,"-"),"-")</f>
        <v>-</v>
      </c>
      <c r="DQ10" s="77" t="str">
        <f>IFERROR(IF($E10=1,RANK(CK10,CK:CK,1)+COUNTIF(CK$4:CK10,CK10)-1,"-"),"-")</f>
        <v>-</v>
      </c>
      <c r="DR10" s="77" t="str">
        <f>IFERROR(IF($E10=1,RANK(CL10,CL:CL,1)+COUNTIF(CL$4:CL10,CL10)-1,"-"),"-")</f>
        <v>-</v>
      </c>
      <c r="DS10" s="77" t="str">
        <f>IFERROR(IF($E10=1,RANK(CM10,CM:CM,1)+COUNTIF(CM$4:CM10,CM10)-1,"-"),"-")</f>
        <v>-</v>
      </c>
      <c r="DT10" s="77" t="str">
        <f>IFERROR(IF($E10=1,RANK(CN10,CN:CN,1)+COUNTIF(CN$4:CN10,CN10)-1,"-"),"-")</f>
        <v>-</v>
      </c>
      <c r="DU10">
        <f>$F$2+1-DV10</f>
        <v>1</v>
      </c>
      <c r="DV10" s="83">
        <f>IF($EI$4="Entrants",MAX($CP:$CP),MAX($CY:$CY))</f>
        <v>99</v>
      </c>
      <c r="DW10" s="82" t="str">
        <f>IFERROR(INDEX($A:$DD,IF($EI$4="Entrants",MATCH($DU10,$CP:$CP,0),MATCH($DU10,$CY:$CY,0)),11),"")</f>
        <v>TOULOUSE MATABIAU</v>
      </c>
      <c r="DX10" s="80">
        <f>IFERROR(INDEX($A:$DD,IF($EI$4="Entrants",MATCH($DU10,$CP:$CP,0),MATCH($DU10,$CY:$CY,0)),IF($EI$4="Entrants",62,21)),"")</f>
        <v>6.3</v>
      </c>
      <c r="DY10">
        <v>1</v>
      </c>
      <c r="DZ10" s="83">
        <f>MAX(IF($EI$4="Entrants",MAX($DF:$DF),MAX($CY:$CY)),0)</f>
        <v>95</v>
      </c>
      <c r="EA10" s="82" t="str">
        <f>IFERROR(INDEX($A:$DT,IF($EI$4="Entrants",MATCH($DY10,$DF:$DF,0),MATCH($DY10,$DO:$DO,0)),11),"")</f>
        <v>TOULOUSE MATABIAU</v>
      </c>
      <c r="EB10" s="135">
        <f>IFERROR(INDEX($A:$DT,IF($EI$4="Entrants",MATCH($DY10,$DF:$DF,0),MATCH($DY10,$DO:$DO,0)),IF($EI$4="Entrants",78,49)),"")</f>
        <v>-1.17</v>
      </c>
      <c r="EC10" s="81">
        <f>IFERROR(INDEX($A:$DT,IF($EI$4="Entrants",MATCH($DY10,$DF:$DF,0),MATCH($DY10,$DO:$DO,0)),IF($EI$4="Entrants",62,21)),"")</f>
        <v>6.3</v>
      </c>
      <c r="ED10" s="80">
        <f>IFERROR(IF(EB10&gt;0,"+"&amp;ROUND(EB10,2),ROUND(EB10,2)),"")</f>
        <v>-1.17</v>
      </c>
      <c r="EG10" s="8" t="s">
        <v>187</v>
      </c>
      <c r="EH10" s="8"/>
      <c r="EI10" s="8"/>
      <c r="EJ10" s="145" t="str">
        <f t="shared" si="13"/>
        <v>Bourgogne Franche-Comté</v>
      </c>
      <c r="EK10">
        <v>4</v>
      </c>
      <c r="EN10" s="3" t="s">
        <v>180</v>
      </c>
      <c r="EO10" s="3" t="s">
        <v>226</v>
      </c>
      <c r="EP10">
        <f t="shared" si="14"/>
        <v>1</v>
      </c>
      <c r="EQ10">
        <f>IF(EP10=1,SUM(EP$6:EP10),0)</f>
        <v>4</v>
      </c>
      <c r="EU10">
        <v>7.73</v>
      </c>
      <c r="EV10">
        <v>7.81</v>
      </c>
      <c r="EW10">
        <v>8.2100000000000009</v>
      </c>
      <c r="EX10">
        <v>8.07</v>
      </c>
      <c r="EY10">
        <v>7.6</v>
      </c>
      <c r="EZ10">
        <v>7.55</v>
      </c>
      <c r="FA10">
        <v>6.64</v>
      </c>
      <c r="FB10">
        <v>6.33</v>
      </c>
      <c r="FK10">
        <v>7.42</v>
      </c>
      <c r="FL10">
        <v>7.74</v>
      </c>
      <c r="FM10">
        <v>7.96</v>
      </c>
      <c r="FN10">
        <v>7.95</v>
      </c>
      <c r="FO10">
        <v>6.9</v>
      </c>
      <c r="FP10">
        <v>7.56</v>
      </c>
      <c r="FQ10">
        <v>6.13</v>
      </c>
      <c r="FR10">
        <v>6.14</v>
      </c>
    </row>
    <row r="11" spans="1:174" ht="19.8" x14ac:dyDescent="0.3">
      <c r="A11" s="8">
        <f t="shared" si="2"/>
        <v>1</v>
      </c>
      <c r="B11" s="8">
        <f t="shared" si="3"/>
        <v>1</v>
      </c>
      <c r="C11" s="8">
        <f t="shared" si="11"/>
        <v>1</v>
      </c>
      <c r="D11" s="8">
        <f t="shared" si="4"/>
        <v>1</v>
      </c>
      <c r="E11" s="8">
        <f t="shared" si="5"/>
        <v>1</v>
      </c>
      <c r="F11" s="145" t="s">
        <v>283</v>
      </c>
      <c r="G11" s="145" t="s">
        <v>177</v>
      </c>
      <c r="H11" s="7">
        <v>1</v>
      </c>
      <c r="I11" s="7" t="s">
        <v>208</v>
      </c>
      <c r="J11" s="141">
        <v>393702</v>
      </c>
      <c r="K11" s="141" t="s">
        <v>10</v>
      </c>
      <c r="L11" s="141" t="s">
        <v>7</v>
      </c>
      <c r="M11" s="141" t="s">
        <v>8</v>
      </c>
      <c r="N11" s="138">
        <v>7.26</v>
      </c>
      <c r="O11" s="120">
        <v>8.35</v>
      </c>
      <c r="P11" s="120">
        <v>8.58</v>
      </c>
      <c r="Q11" s="120">
        <v>8.1300000000000008</v>
      </c>
      <c r="R11" s="139">
        <v>7.54</v>
      </c>
      <c r="S11" s="139">
        <v>7.54</v>
      </c>
      <c r="T11" s="13">
        <v>5.72</v>
      </c>
      <c r="U11" s="106">
        <v>6.67</v>
      </c>
      <c r="V11" s="79"/>
      <c r="AD11" s="138">
        <v>7.25</v>
      </c>
      <c r="AE11" s="161">
        <v>8.31</v>
      </c>
      <c r="AF11" s="161">
        <v>8.9</v>
      </c>
      <c r="AG11" s="161">
        <v>8.2200000000000006</v>
      </c>
      <c r="AH11" s="139">
        <v>6.99</v>
      </c>
      <c r="AI11" s="139">
        <v>7.23</v>
      </c>
      <c r="AJ11" s="13">
        <v>5.09</v>
      </c>
      <c r="AK11" s="106">
        <v>6.16</v>
      </c>
      <c r="AL11" s="79"/>
      <c r="AT11" s="78">
        <f t="shared" si="6"/>
        <v>0.01</v>
      </c>
      <c r="AU11" s="78">
        <f t="shared" si="6"/>
        <v>0.04</v>
      </c>
      <c r="AV11" s="78">
        <f t="shared" si="6"/>
        <v>-0.32</v>
      </c>
      <c r="AW11" s="78">
        <f t="shared" si="6"/>
        <v>-0.09</v>
      </c>
      <c r="AX11" s="78">
        <f t="shared" si="6"/>
        <v>0.55000000000000004</v>
      </c>
      <c r="AY11" s="78">
        <f t="shared" si="6"/>
        <v>0.31</v>
      </c>
      <c r="AZ11" s="78">
        <f t="shared" si="6"/>
        <v>0.63</v>
      </c>
      <c r="BA11" s="78">
        <f t="shared" si="6"/>
        <v>0.51</v>
      </c>
      <c r="BB11" s="79"/>
      <c r="BJ11" s="78">
        <f t="shared" si="12"/>
        <v>7.26</v>
      </c>
      <c r="BK11" s="78">
        <f t="shared" si="7"/>
        <v>8.35</v>
      </c>
      <c r="BL11" s="78">
        <f t="shared" si="7"/>
        <v>8.58</v>
      </c>
      <c r="BM11" s="78">
        <f t="shared" si="7"/>
        <v>8.1300000000000008</v>
      </c>
      <c r="BN11" s="78">
        <f t="shared" si="7"/>
        <v>7.54</v>
      </c>
      <c r="BO11" s="78">
        <f t="shared" si="8"/>
        <v>7.54</v>
      </c>
      <c r="BP11" s="78">
        <f t="shared" si="9"/>
        <v>5.72</v>
      </c>
      <c r="BQ11" s="78">
        <f t="shared" si="9"/>
        <v>6.67</v>
      </c>
      <c r="BR11" s="79"/>
      <c r="BZ11" s="78">
        <f t="shared" si="10"/>
        <v>0.01</v>
      </c>
      <c r="CA11" s="78">
        <f t="shared" si="10"/>
        <v>0.04</v>
      </c>
      <c r="CB11" s="78">
        <f t="shared" si="10"/>
        <v>-0.32</v>
      </c>
      <c r="CC11" s="78">
        <f t="shared" si="10"/>
        <v>-0.09</v>
      </c>
      <c r="CD11" s="78">
        <f t="shared" si="10"/>
        <v>0.55000000000000004</v>
      </c>
      <c r="CE11" s="78">
        <f t="shared" si="10"/>
        <v>0.31</v>
      </c>
      <c r="CF11" s="78">
        <f t="shared" si="10"/>
        <v>0.63</v>
      </c>
      <c r="CG11" s="78">
        <f t="shared" si="10"/>
        <v>0.51</v>
      </c>
      <c r="CH11" s="79"/>
      <c r="CP11" s="77">
        <f>IFERROR(IF($E11=1,RANK(BJ11,BJ:BJ,1)+COUNTIF(BJ$4:BJ11,BJ11)-1,"-"),"-")</f>
        <v>10</v>
      </c>
      <c r="CQ11" s="77">
        <f>IFERROR(IF($E11=1,RANK(BK11,BK:BK,1)+COUNTIF(BK$4:BK11,BK11)-1,"-"),"-")</f>
        <v>45</v>
      </c>
      <c r="CR11" s="77">
        <f>IFERROR(IF($E11=1,RANK(BL11,BL:BL,1)+COUNTIF(BL$4:BL11,BL11)-1,"-"),"-")</f>
        <v>32</v>
      </c>
      <c r="CS11" s="77">
        <f>IFERROR(IF($E11=1,RANK(BM11,BM:BM,1)+COUNTIF(BM$4:BM11,BM11)-1,"-"),"-")</f>
        <v>33</v>
      </c>
      <c r="CT11" s="77">
        <f>IFERROR(IF($E11=1,RANK(BN11,BN:BN,1)+COUNTIF(BN$4:BN11,BN11)-1,"-"),"-")</f>
        <v>19</v>
      </c>
      <c r="CU11" s="77">
        <f>IFERROR(IF($E11=1,RANK(BO11,BO:BO,1)+COUNTIF(BO$4:BO11,BO11)-1,"-"),"-")</f>
        <v>54</v>
      </c>
      <c r="CV11" s="77">
        <f>IFERROR(IF($E11=1,RANK(BP11,BP:BP,1)+COUNTIF(BP$4:BP11,BP11)-1,"-"),"-")</f>
        <v>12</v>
      </c>
      <c r="CW11" s="77">
        <f>IFERROR(IF($E11=1,RANK(BQ11,BQ:BQ,1)+COUNTIF(BQ$4:BQ11,BQ11)-1,"-"),"-")</f>
        <v>22</v>
      </c>
      <c r="CX11" s="79"/>
      <c r="DF11" s="77">
        <f>IFERROR(IF($E11=1,RANK(BZ11,BZ:BZ,1)+COUNTIF(BZ$3:BZ10,BZ11),"-"),"-")</f>
        <v>75</v>
      </c>
      <c r="DG11" s="77">
        <f>IFERROR(IF($E11=1,RANK(CA11,CA:CA,1)+COUNTIF(CA$3:CA10,CA11),"-"),"-")</f>
        <v>68</v>
      </c>
      <c r="DH11" s="77">
        <f>IFERROR(IF($E11=1,RANK(CB11,CB:CB,1)+COUNTIF(CB$3:CB10,CB11),"-"),"-")</f>
        <v>8</v>
      </c>
      <c r="DI11" s="77">
        <f>IFERROR(IF($E11=1,RANK(CC11,CC:CC,1)+COUNTIF(CC$3:CC10,CC11),"-"),"-")</f>
        <v>45</v>
      </c>
      <c r="DJ11" s="77">
        <f>IFERROR(IF($E11=1,RANK(CD11,CD:CD,1)+COUNTIF(CD$3:CD10,CD11),"-"),"-")</f>
        <v>92</v>
      </c>
      <c r="DK11" s="77">
        <f>IFERROR(IF($E11=1,RANK(CE11,CE:CE,1)+COUNTIF(CE$3:CE10,CE11),"-"),"-")</f>
        <v>91</v>
      </c>
      <c r="DL11" s="77">
        <f>IFERROR(IF($E11=1,RANK(CF11,CF:CF,1)+COUNTIF(CF$3:CF10,CF11),"-"),"-")</f>
        <v>93</v>
      </c>
      <c r="DM11" s="77">
        <f>IFERROR(IF($E11=1,RANK(CG11,CG:CG,1)+COUNTIF(CG$3:CG10,CG11),"-"),"-")</f>
        <v>88</v>
      </c>
      <c r="DN11" s="6"/>
      <c r="DO11" s="77" t="str">
        <f>IFERROR(IF($E11=1,RANK(CI11,CI:CI,1)+COUNTIF(CI$4:CI11,CI11)-1,"-"),"-")</f>
        <v>-</v>
      </c>
      <c r="DP11" s="77" t="str">
        <f>IFERROR(IF($E11=1,RANK(CJ11,CJ:CJ,1)+COUNTIF(CJ$4:CJ11,CJ11)-1,"-"),"-")</f>
        <v>-</v>
      </c>
      <c r="DQ11" s="77" t="str">
        <f>IFERROR(IF($E11=1,RANK(CK11,CK:CK,1)+COUNTIF(CK$4:CK11,CK11)-1,"-"),"-")</f>
        <v>-</v>
      </c>
      <c r="DR11" s="77" t="str">
        <f>IFERROR(IF($E11=1,RANK(CL11,CL:CL,1)+COUNTIF(CL$4:CL11,CL11)-1,"-"),"-")</f>
        <v>-</v>
      </c>
      <c r="DS11" s="77" t="str">
        <f>IFERROR(IF($E11=1,RANK(CM11,CM:CM,1)+COUNTIF(CM$4:CM11,CM11)-1,"-"),"-")</f>
        <v>-</v>
      </c>
      <c r="DT11" s="77" t="str">
        <f>IFERROR(IF($E11=1,RANK(CN11,CN:CN,1)+COUNTIF(CN$4:CN11,CN11)-1,"-"),"-")</f>
        <v>-</v>
      </c>
      <c r="DU11">
        <f>DU10+1</f>
        <v>2</v>
      </c>
      <c r="DV11" s="83">
        <f>DV10-1</f>
        <v>98</v>
      </c>
      <c r="DW11" s="82" t="str">
        <f>IFERROR(INDEX($A:$DD,IF($EI$4="Entrants",MATCH($DU11,$CP:$CP,0),MATCH($DU11,$CY:$CY,0)),11),"")</f>
        <v>PARIS AUSTERLITZ (SURFACE)</v>
      </c>
      <c r="DX11" s="80">
        <f>IFERROR(INDEX($A:$DD,IF($EI$4="Entrants",MATCH($DU11,$CP:$CP,0),MATCH($DU11,$CY:$CY,0)),IF($EI$4="Entrants",62,21)),"")</f>
        <v>6.53</v>
      </c>
      <c r="DY11">
        <f>DY10+1</f>
        <v>2</v>
      </c>
      <c r="DZ11" s="83">
        <f>MAX(DZ10-1,0)</f>
        <v>94</v>
      </c>
      <c r="EA11" s="82" t="str">
        <f>IFERROR(INDEX($A:$DT,IF($EI$4="Entrants",MATCH($DY11,$DF:$DF,0),MATCH($DY11,$DO:$DO,0)),11),"")</f>
        <v>QUIMPER</v>
      </c>
      <c r="EB11" s="135">
        <f>IFERROR(INDEX($A:$DT,IF($EI$4="Entrants",MATCH($DY11,$DF:$DF,0),MATCH($DY11,$DO:$DO,0)),IF($EI$4="Entrants",78,49)),"")</f>
        <v>-0.8</v>
      </c>
      <c r="EC11" s="81">
        <f>IFERROR(INDEX($A:$DT,IF($EI$4="Entrants",MATCH($DY11,$DF:$DF,0),MATCH($DY11,$DO:$DO,0)),IF($EI$4="Entrants",62,21)),"")</f>
        <v>6.88</v>
      </c>
      <c r="ED11" s="80">
        <f>IFERROR(IF(EB11&gt;0,"+"&amp;ROUND(EB11,2),ROUND(EB11,2)),"")</f>
        <v>-0.8</v>
      </c>
      <c r="EG11" s="8" t="s">
        <v>203</v>
      </c>
      <c r="EH11" s="8"/>
      <c r="EI11" s="8"/>
      <c r="EJ11" s="145" t="str">
        <f t="shared" si="13"/>
        <v>Lyon Vallée du Rhône</v>
      </c>
      <c r="EK11">
        <v>5</v>
      </c>
      <c r="EN11" s="8" t="s">
        <v>181</v>
      </c>
      <c r="EO11" s="8" t="s">
        <v>226</v>
      </c>
      <c r="EP11">
        <f t="shared" si="14"/>
        <v>1</v>
      </c>
      <c r="EQ11">
        <f>IF(EP11=1,SUM(EP$6:EP11),0)</f>
        <v>5</v>
      </c>
      <c r="EU11">
        <v>7.54</v>
      </c>
      <c r="EV11">
        <v>7.88</v>
      </c>
      <c r="EW11">
        <v>8.32</v>
      </c>
      <c r="EX11">
        <v>8.17</v>
      </c>
      <c r="EY11">
        <v>7.56</v>
      </c>
      <c r="EZ11">
        <v>7.8</v>
      </c>
      <c r="FA11">
        <v>6.07</v>
      </c>
      <c r="FB11">
        <v>6.63</v>
      </c>
      <c r="FK11">
        <v>7.2</v>
      </c>
      <c r="FL11">
        <v>8.33</v>
      </c>
      <c r="FM11">
        <v>8.56</v>
      </c>
      <c r="FN11">
        <v>8.15</v>
      </c>
      <c r="FO11">
        <v>7.05</v>
      </c>
      <c r="FP11">
        <v>7.09</v>
      </c>
      <c r="FQ11">
        <v>5.77</v>
      </c>
      <c r="FR11">
        <v>6.6</v>
      </c>
    </row>
    <row r="12" spans="1:174" ht="19.8" x14ac:dyDescent="0.3">
      <c r="A12" s="8">
        <f t="shared" si="2"/>
        <v>1</v>
      </c>
      <c r="B12" s="8">
        <f t="shared" si="3"/>
        <v>1</v>
      </c>
      <c r="C12" s="8">
        <f t="shared" si="11"/>
        <v>1</v>
      </c>
      <c r="D12" s="8">
        <f t="shared" si="4"/>
        <v>1</v>
      </c>
      <c r="E12" s="8">
        <f t="shared" si="5"/>
        <v>1</v>
      </c>
      <c r="F12" s="145" t="s">
        <v>283</v>
      </c>
      <c r="G12" s="145" t="s">
        <v>177</v>
      </c>
      <c r="H12" s="7">
        <v>1</v>
      </c>
      <c r="I12" s="141" t="s">
        <v>209</v>
      </c>
      <c r="J12" s="141">
        <v>547000</v>
      </c>
      <c r="K12" s="141" t="s">
        <v>263</v>
      </c>
      <c r="L12" s="141" t="s">
        <v>7</v>
      </c>
      <c r="M12" s="141" t="s">
        <v>11</v>
      </c>
      <c r="N12" s="138">
        <v>6.53</v>
      </c>
      <c r="O12" s="139">
        <v>7.48</v>
      </c>
      <c r="P12" s="139">
        <v>7.95</v>
      </c>
      <c r="Q12" s="139">
        <v>7.62</v>
      </c>
      <c r="R12" s="139">
        <v>6.71</v>
      </c>
      <c r="S12" s="139">
        <v>6.42</v>
      </c>
      <c r="T12" s="106">
        <v>6.08</v>
      </c>
      <c r="U12" s="106">
        <v>6.39</v>
      </c>
      <c r="V12" s="79"/>
      <c r="AD12" s="138">
        <v>6.93</v>
      </c>
      <c r="AE12" s="139">
        <v>7.75</v>
      </c>
      <c r="AF12" s="139">
        <v>7.91</v>
      </c>
      <c r="AG12" s="139">
        <v>7.67</v>
      </c>
      <c r="AH12" s="139">
        <v>6.97</v>
      </c>
      <c r="AI12" s="139">
        <v>6.53</v>
      </c>
      <c r="AJ12" s="13">
        <v>5.78</v>
      </c>
      <c r="AK12" s="106">
        <v>6.09</v>
      </c>
      <c r="AL12" s="79"/>
      <c r="AT12" s="78">
        <f t="shared" si="6"/>
        <v>-0.4</v>
      </c>
      <c r="AU12" s="78">
        <f t="shared" si="6"/>
        <v>-0.27</v>
      </c>
      <c r="AV12" s="78">
        <f t="shared" si="6"/>
        <v>0.04</v>
      </c>
      <c r="AW12" s="78">
        <f t="shared" si="6"/>
        <v>-0.05</v>
      </c>
      <c r="AX12" s="78">
        <f t="shared" si="6"/>
        <v>-0.26</v>
      </c>
      <c r="AY12" s="78">
        <f t="shared" si="6"/>
        <v>-0.11</v>
      </c>
      <c r="AZ12" s="78">
        <f t="shared" si="6"/>
        <v>0.3</v>
      </c>
      <c r="BA12" s="78">
        <f t="shared" si="6"/>
        <v>0.3</v>
      </c>
      <c r="BB12" s="79"/>
      <c r="BJ12" s="78">
        <f t="shared" si="12"/>
        <v>6.53</v>
      </c>
      <c r="BK12" s="78">
        <f t="shared" si="7"/>
        <v>7.48</v>
      </c>
      <c r="BL12" s="78">
        <f t="shared" si="7"/>
        <v>7.95</v>
      </c>
      <c r="BM12" s="78">
        <f t="shared" si="7"/>
        <v>7.62</v>
      </c>
      <c r="BN12" s="78">
        <f t="shared" si="7"/>
        <v>6.71</v>
      </c>
      <c r="BO12" s="78">
        <f t="shared" si="8"/>
        <v>6.42</v>
      </c>
      <c r="BP12" s="78">
        <f t="shared" si="9"/>
        <v>6.08</v>
      </c>
      <c r="BQ12" s="78">
        <f t="shared" si="9"/>
        <v>6.39</v>
      </c>
      <c r="BR12" s="79"/>
      <c r="BZ12" s="78">
        <f t="shared" si="10"/>
        <v>-0.4</v>
      </c>
      <c r="CA12" s="78">
        <f t="shared" si="10"/>
        <v>-0.27</v>
      </c>
      <c r="CB12" s="78">
        <f t="shared" si="10"/>
        <v>0.04</v>
      </c>
      <c r="CC12" s="78">
        <f t="shared" si="10"/>
        <v>-0.05</v>
      </c>
      <c r="CD12" s="78">
        <f t="shared" si="10"/>
        <v>-0.26</v>
      </c>
      <c r="CE12" s="78">
        <f t="shared" si="10"/>
        <v>-0.11</v>
      </c>
      <c r="CF12" s="78">
        <f t="shared" si="10"/>
        <v>0.3</v>
      </c>
      <c r="CG12" s="78">
        <f t="shared" si="10"/>
        <v>0.3</v>
      </c>
      <c r="CH12" s="79"/>
      <c r="CP12" s="77">
        <f>IFERROR(IF($E12=1,RANK(BJ12,BJ:BJ,1)+COUNTIF(BJ$4:BJ12,BJ12)-1,"-"),"-")</f>
        <v>2</v>
      </c>
      <c r="CQ12" s="77">
        <f>IFERROR(IF($E12=1,RANK(BK12,BK:BK,1)+COUNTIF(BK$4:BK12,BK12)-1,"-"),"-")</f>
        <v>1</v>
      </c>
      <c r="CR12" s="77">
        <f>IFERROR(IF($E12=1,RANK(BL12,BL:BL,1)+COUNTIF(BL$4:BL12,BL12)-1,"-"),"-")</f>
        <v>4</v>
      </c>
      <c r="CS12" s="77">
        <f>IFERROR(IF($E12=1,RANK(BM12,BM:BM,1)+COUNTIF(BM$4:BM12,BM12)-1,"-"),"-")</f>
        <v>7</v>
      </c>
      <c r="CT12" s="77">
        <f>IFERROR(IF($E12=1,RANK(BN12,BN:BN,1)+COUNTIF(BN$4:BN12,BN12)-1,"-"),"-")</f>
        <v>3</v>
      </c>
      <c r="CU12" s="77">
        <f>IFERROR(IF($E12=1,RANK(BO12,BO:BO,1)+COUNTIF(BO$4:BO12,BO12)-1,"-"),"-")</f>
        <v>6</v>
      </c>
      <c r="CV12" s="77">
        <f>IFERROR(IF($E12=1,RANK(BP12,BP:BP,1)+COUNTIF(BP$4:BP12,BP12)-1,"-"),"-")</f>
        <v>28</v>
      </c>
      <c r="CW12" s="77">
        <f>IFERROR(IF($E12=1,RANK(BQ12,BQ:BQ,1)+COUNTIF(BQ$4:BQ12,BQ12)-1,"-"),"-")</f>
        <v>7</v>
      </c>
      <c r="CX12" s="79"/>
      <c r="DF12" s="77">
        <f>IFERROR(IF($E12=1,RANK(BZ12,BZ:BZ,1)+COUNTIF(BZ$3:BZ11,BZ12),"-"),"-")</f>
        <v>11</v>
      </c>
      <c r="DG12" s="77">
        <f>IFERROR(IF($E12=1,RANK(CA12,CA:CA,1)+COUNTIF(CA$3:CA11,CA12),"-"),"-")</f>
        <v>18</v>
      </c>
      <c r="DH12" s="77">
        <f>IFERROR(IF($E12=1,RANK(CB12,CB:CB,1)+COUNTIF(CB$3:CB11,CB12),"-"),"-")</f>
        <v>59</v>
      </c>
      <c r="DI12" s="77">
        <f>IFERROR(IF($E12=1,RANK(CC12,CC:CC,1)+COUNTIF(CC$3:CC11,CC12),"-"),"-")</f>
        <v>52</v>
      </c>
      <c r="DJ12" s="77">
        <f>IFERROR(IF($E12=1,RANK(CD12,CD:CD,1)+COUNTIF(CD$3:CD11,CD12),"-"),"-")</f>
        <v>23</v>
      </c>
      <c r="DK12" s="77">
        <f>IFERROR(IF($E12=1,RANK(CE12,CE:CE,1)+COUNTIF(CE$3:CE11,CE12),"-"),"-")</f>
        <v>54</v>
      </c>
      <c r="DL12" s="77">
        <f>IFERROR(IF($E12=1,RANK(CF12,CF:CF,1)+COUNTIF(CF$3:CF11,CF12),"-"),"-")</f>
        <v>80</v>
      </c>
      <c r="DM12" s="77">
        <f>IFERROR(IF($E12=1,RANK(CG12,CG:CG,1)+COUNTIF(CG$3:CG11,CG12),"-"),"-")</f>
        <v>75</v>
      </c>
      <c r="DN12" s="6"/>
      <c r="DO12" s="77" t="str">
        <f>IFERROR(IF($E12=1,RANK(CI12,CI:CI,1)+COUNTIF(CI$4:CI12,CI12)-1,"-"),"-")</f>
        <v>-</v>
      </c>
      <c r="DP12" s="77" t="str">
        <f>IFERROR(IF($E12=1,RANK(CJ12,CJ:CJ,1)+COUNTIF(CJ$4:CJ12,CJ12)-1,"-"),"-")</f>
        <v>-</v>
      </c>
      <c r="DQ12" s="77" t="str">
        <f>IFERROR(IF($E12=1,RANK(CK12,CK:CK,1)+COUNTIF(CK$4:CK12,CK12)-1,"-"),"-")</f>
        <v>-</v>
      </c>
      <c r="DR12" s="77" t="str">
        <f>IFERROR(IF($E12=1,RANK(CL12,CL:CL,1)+COUNTIF(CL$4:CL12,CL12)-1,"-"),"-")</f>
        <v>-</v>
      </c>
      <c r="DS12" s="77" t="str">
        <f>IFERROR(IF($E12=1,RANK(CM12,CM:CM,1)+COUNTIF(CM$4:CM12,CM12)-1,"-"),"-")</f>
        <v>-</v>
      </c>
      <c r="DT12" s="77" t="str">
        <f>IFERROR(IF($E12=1,RANK(CN12,CN:CN,1)+COUNTIF(CN$4:CN12,CN12)-1,"-"),"-")</f>
        <v>-</v>
      </c>
      <c r="DU12">
        <f>DU11+1</f>
        <v>3</v>
      </c>
      <c r="DV12" s="83">
        <f>DV11-1</f>
        <v>97</v>
      </c>
      <c r="DW12" s="82" t="str">
        <f>IFERROR(INDEX($A:$DD,IF($EI$4="Entrants",MATCH($DU12,$CP:$CP,0),MATCH($DU12,$CY:$CY,0)),11),"")</f>
        <v>QUIMPER</v>
      </c>
      <c r="DX12" s="80">
        <f>IFERROR(INDEX($A:$DD,IF($EI$4="Entrants",MATCH($DU12,$CP:$CP,0),MATCH($DU12,$CY:$CY,0)),IF($EI$4="Entrants",62,21)),"")</f>
        <v>6.88</v>
      </c>
      <c r="DY12">
        <f>DY11+1</f>
        <v>3</v>
      </c>
      <c r="DZ12" s="83">
        <f>MAX(DZ11-1,0)</f>
        <v>93</v>
      </c>
      <c r="EA12" s="82" t="str">
        <f>IFERROR(INDEX($A:$DT,IF($EI$4="Entrants",MATCH($DY12,$DF:$DF,0),MATCH($DY12,$DO:$DO,0)),11),"")</f>
        <v>MONTAUBAN VILLE BOURBON</v>
      </c>
      <c r="EB12" s="135">
        <f>IFERROR(INDEX($A:$DT,IF($EI$4="Entrants",MATCH($DY12,$DF:$DF,0),MATCH($DY12,$DO:$DO,0)),IF($EI$4="Entrants",78,49)),"")</f>
        <v>-0.6</v>
      </c>
      <c r="EC12" s="81">
        <f>IFERROR(INDEX($A:$DT,IF($EI$4="Entrants",MATCH($DY12,$DF:$DF,0),MATCH($DY12,$DO:$DO,0)),IF($EI$4="Entrants",62,21)),"")</f>
        <v>7.59</v>
      </c>
      <c r="ED12" s="80">
        <f>IFERROR(IF(EB12&gt;0,"+"&amp;ROUND(EB12,2),ROUND(EB12,2)),"")</f>
        <v>-0.6</v>
      </c>
      <c r="EG12" s="8" t="s">
        <v>125</v>
      </c>
      <c r="EH12" s="8"/>
      <c r="EI12" s="8"/>
      <c r="EJ12" s="145" t="str">
        <f t="shared" si="13"/>
        <v>Auvergne</v>
      </c>
      <c r="EK12">
        <v>6</v>
      </c>
      <c r="EN12" s="145" t="s">
        <v>182</v>
      </c>
      <c r="EO12" s="145" t="s">
        <v>226</v>
      </c>
      <c r="EP12">
        <f t="shared" si="14"/>
        <v>1</v>
      </c>
      <c r="EQ12">
        <f>IF(EP12=1,SUM(EP$6:EP12),0)</f>
        <v>6</v>
      </c>
      <c r="EU12">
        <v>7.01</v>
      </c>
      <c r="EV12">
        <v>7.88</v>
      </c>
      <c r="EW12">
        <v>8.08</v>
      </c>
      <c r="EX12">
        <v>8</v>
      </c>
      <c r="EY12">
        <v>7.26</v>
      </c>
      <c r="EZ12">
        <v>6.98</v>
      </c>
      <c r="FA12">
        <v>5.98</v>
      </c>
      <c r="FB12">
        <v>6.12</v>
      </c>
      <c r="FK12">
        <v>6.98</v>
      </c>
      <c r="FL12">
        <v>7.76</v>
      </c>
      <c r="FM12">
        <v>8.07</v>
      </c>
      <c r="FN12">
        <v>7.72</v>
      </c>
      <c r="FO12">
        <v>6.86</v>
      </c>
      <c r="FP12">
        <v>6.92</v>
      </c>
      <c r="FQ12">
        <v>5.95</v>
      </c>
      <c r="FR12">
        <v>6.16</v>
      </c>
    </row>
    <row r="13" spans="1:174" ht="19.8" x14ac:dyDescent="0.3">
      <c r="A13" s="8">
        <f t="shared" si="2"/>
        <v>1</v>
      </c>
      <c r="B13" s="8">
        <f t="shared" si="3"/>
        <v>1</v>
      </c>
      <c r="C13" s="8">
        <f t="shared" si="11"/>
        <v>1</v>
      </c>
      <c r="D13" s="8">
        <f t="shared" si="4"/>
        <v>1</v>
      </c>
      <c r="E13" s="8">
        <f t="shared" si="5"/>
        <v>1</v>
      </c>
      <c r="F13" s="145" t="s">
        <v>283</v>
      </c>
      <c r="G13" s="145" t="s">
        <v>177</v>
      </c>
      <c r="H13" s="7">
        <v>1</v>
      </c>
      <c r="I13" s="141" t="s">
        <v>210</v>
      </c>
      <c r="J13" s="141">
        <v>686667</v>
      </c>
      <c r="K13" s="141" t="s">
        <v>12</v>
      </c>
      <c r="L13" s="141" t="s">
        <v>7</v>
      </c>
      <c r="M13" s="141" t="s">
        <v>8</v>
      </c>
      <c r="N13" s="138">
        <v>7.51</v>
      </c>
      <c r="O13" s="120">
        <v>8.36</v>
      </c>
      <c r="P13" s="120">
        <v>8.5399999999999991</v>
      </c>
      <c r="Q13" s="120">
        <v>8.3000000000000007</v>
      </c>
      <c r="R13" s="139">
        <v>7.7</v>
      </c>
      <c r="S13" s="139">
        <v>7.32</v>
      </c>
      <c r="T13" s="106">
        <v>6.26</v>
      </c>
      <c r="U13" s="106">
        <v>6.76</v>
      </c>
      <c r="V13" s="79"/>
      <c r="AD13" s="138">
        <v>7.48</v>
      </c>
      <c r="AE13" s="161">
        <v>8.35</v>
      </c>
      <c r="AF13" s="161">
        <v>8.42</v>
      </c>
      <c r="AG13" s="161">
        <v>8.11</v>
      </c>
      <c r="AH13" s="139">
        <v>7.8</v>
      </c>
      <c r="AI13" s="139">
        <v>7.13</v>
      </c>
      <c r="AJ13" s="13">
        <v>5.86</v>
      </c>
      <c r="AK13" s="106">
        <v>6.53</v>
      </c>
      <c r="AL13" s="79"/>
      <c r="AT13" s="78">
        <f t="shared" si="6"/>
        <v>0.03</v>
      </c>
      <c r="AU13" s="78">
        <f t="shared" si="6"/>
        <v>0.01</v>
      </c>
      <c r="AV13" s="78">
        <f t="shared" si="6"/>
        <v>0.12</v>
      </c>
      <c r="AW13" s="78">
        <f t="shared" si="6"/>
        <v>0.19</v>
      </c>
      <c r="AX13" s="78">
        <f t="shared" si="6"/>
        <v>-0.1</v>
      </c>
      <c r="AY13" s="78">
        <f t="shared" si="6"/>
        <v>0.19</v>
      </c>
      <c r="AZ13" s="78">
        <f t="shared" si="6"/>
        <v>0.4</v>
      </c>
      <c r="BA13" s="78">
        <f t="shared" si="6"/>
        <v>0.23</v>
      </c>
      <c r="BB13" s="79"/>
      <c r="BJ13" s="78">
        <f t="shared" si="12"/>
        <v>7.51</v>
      </c>
      <c r="BK13" s="78">
        <f t="shared" si="7"/>
        <v>8.36</v>
      </c>
      <c r="BL13" s="78">
        <f t="shared" si="7"/>
        <v>8.5399999999999991</v>
      </c>
      <c r="BM13" s="78">
        <f t="shared" si="7"/>
        <v>8.3000000000000007</v>
      </c>
      <c r="BN13" s="78">
        <f t="shared" si="7"/>
        <v>7.7</v>
      </c>
      <c r="BO13" s="78">
        <f t="shared" si="8"/>
        <v>7.32</v>
      </c>
      <c r="BP13" s="78">
        <f t="shared" si="9"/>
        <v>6.26</v>
      </c>
      <c r="BQ13" s="78">
        <f t="shared" si="9"/>
        <v>6.76</v>
      </c>
      <c r="BR13" s="79"/>
      <c r="BZ13" s="78">
        <f t="shared" si="10"/>
        <v>0.03</v>
      </c>
      <c r="CA13" s="78">
        <f t="shared" si="10"/>
        <v>0.01</v>
      </c>
      <c r="CB13" s="78">
        <f t="shared" si="10"/>
        <v>0.12</v>
      </c>
      <c r="CC13" s="78">
        <f t="shared" si="10"/>
        <v>0.19</v>
      </c>
      <c r="CD13" s="78">
        <f t="shared" si="10"/>
        <v>-0.1</v>
      </c>
      <c r="CE13" s="78">
        <f t="shared" si="10"/>
        <v>0.19</v>
      </c>
      <c r="CF13" s="78">
        <f t="shared" si="10"/>
        <v>0.4</v>
      </c>
      <c r="CG13" s="78">
        <f t="shared" si="10"/>
        <v>0.23</v>
      </c>
      <c r="CH13" s="79"/>
      <c r="CP13" s="77">
        <f>IFERROR(IF($E13=1,RANK(BJ13,BJ:BJ,1)+COUNTIF(BJ$4:BJ13,BJ13)-1,"-"),"-")</f>
        <v>29</v>
      </c>
      <c r="CQ13" s="77">
        <f>IFERROR(IF($E13=1,RANK(BK13,BK:BK,1)+COUNTIF(BK$4:BK13,BK13)-1,"-"),"-")</f>
        <v>47</v>
      </c>
      <c r="CR13" s="77">
        <f>IFERROR(IF($E13=1,RANK(BL13,BL:BL,1)+COUNTIF(BL$4:BL13,BL13)-1,"-"),"-")</f>
        <v>25</v>
      </c>
      <c r="CS13" s="77">
        <f>IFERROR(IF($E13=1,RANK(BM13,BM:BM,1)+COUNTIF(BM$4:BM13,BM13)-1,"-"),"-")</f>
        <v>46</v>
      </c>
      <c r="CT13" s="77">
        <f>IFERROR(IF($E13=1,RANK(BN13,BN:BN,1)+COUNTIF(BN$4:BN13,BN13)-1,"-"),"-")</f>
        <v>34</v>
      </c>
      <c r="CU13" s="77">
        <f>IFERROR(IF($E13=1,RANK(BO13,BO:BO,1)+COUNTIF(BO$4:BO13,BO13)-1,"-"),"-")</f>
        <v>32</v>
      </c>
      <c r="CV13" s="77">
        <f>IFERROR(IF($E13=1,RANK(BP13,BP:BP,1)+COUNTIF(BP$4:BP13,BP13)-1,"-"),"-")</f>
        <v>33</v>
      </c>
      <c r="CW13" s="77">
        <f>IFERROR(IF($E13=1,RANK(BQ13,BQ:BQ,1)+COUNTIF(BQ$4:BQ13,BQ13)-1,"-"),"-")</f>
        <v>28</v>
      </c>
      <c r="CX13" s="79"/>
      <c r="DF13" s="77">
        <f>IFERROR(IF($E13=1,RANK(BZ13,BZ:BZ,1)+COUNTIF(BZ$3:BZ12,BZ13),"-"),"-")</f>
        <v>77</v>
      </c>
      <c r="DG13" s="77">
        <f>IFERROR(IF($E13=1,RANK(CA13,CA:CA,1)+COUNTIF(CA$3:CA12,CA13),"-"),"-")</f>
        <v>66</v>
      </c>
      <c r="DH13" s="77">
        <f>IFERROR(IF($E13=1,RANK(CB13,CB:CB,1)+COUNTIF(CB$3:CB12,CB13),"-"),"-")</f>
        <v>67</v>
      </c>
      <c r="DI13" s="77">
        <f>IFERROR(IF($E13=1,RANK(CC13,CC:CC,1)+COUNTIF(CC$3:CC12,CC13),"-"),"-")</f>
        <v>86</v>
      </c>
      <c r="DJ13" s="77">
        <f>IFERROR(IF($E13=1,RANK(CD13,CD:CD,1)+COUNTIF(CD$3:CD12,CD13),"-"),"-")</f>
        <v>50</v>
      </c>
      <c r="DK13" s="77">
        <f>IFERROR(IF($E13=1,RANK(CE13,CE:CE,1)+COUNTIF(CE$3:CE12,CE13),"-"),"-")</f>
        <v>83</v>
      </c>
      <c r="DL13" s="77">
        <f>IFERROR(IF($E13=1,RANK(CF13,CF:CF,1)+COUNTIF(CF$3:CF12,CF13),"-"),"-")</f>
        <v>87</v>
      </c>
      <c r="DM13" s="77">
        <f>IFERROR(IF($E13=1,RANK(CG13,CG:CG,1)+COUNTIF(CG$3:CG12,CG13),"-"),"-")</f>
        <v>72</v>
      </c>
      <c r="DN13" s="6"/>
      <c r="DO13" s="77" t="str">
        <f>IFERROR(IF($E13=1,RANK(CI13,CI:CI,1)+COUNTIF(CI$4:CI13,CI13)-1,"-"),"-")</f>
        <v>-</v>
      </c>
      <c r="DP13" s="77" t="str">
        <f>IFERROR(IF($E13=1,RANK(CJ13,CJ:CJ,1)+COUNTIF(CJ$4:CJ13,CJ13)-1,"-"),"-")</f>
        <v>-</v>
      </c>
      <c r="DQ13" s="77" t="str">
        <f>IFERROR(IF($E13=1,RANK(CK13,CK:CK,1)+COUNTIF(CK$4:CK13,CK13)-1,"-"),"-")</f>
        <v>-</v>
      </c>
      <c r="DR13" s="77" t="str">
        <f>IFERROR(IF($E13=1,RANK(CL13,CL:CL,1)+COUNTIF(CL$4:CL13,CL13)-1,"-"),"-")</f>
        <v>-</v>
      </c>
      <c r="DS13" s="77" t="str">
        <f>IFERROR(IF($E13=1,RANK(CM13,CM:CM,1)+COUNTIF(CM$4:CM13,CM13)-1,"-"),"-")</f>
        <v>-</v>
      </c>
      <c r="DT13" s="77" t="str">
        <f>IFERROR(IF($E13=1,RANK(CN13,CN:CN,1)+COUNTIF(CN$4:CN13,CN13)-1,"-"),"-")</f>
        <v>-</v>
      </c>
      <c r="DU13">
        <f>DU12+1</f>
        <v>4</v>
      </c>
      <c r="DV13" s="83">
        <f>DV12-1</f>
        <v>96</v>
      </c>
      <c r="DW13" s="82" t="str">
        <f>IFERROR(INDEX($A:$DD,IF($EI$4="Entrants",MATCH($DU13,$CP:$CP,0),MATCH($DU13,$CY:$CY,0)),11),"")</f>
        <v>MONTARGIS</v>
      </c>
      <c r="DX13" s="80">
        <f>IFERROR(INDEX($A:$DD,IF($EI$4="Entrants",MATCH($DU13,$CP:$CP,0),MATCH($DU13,$CY:$CY,0)),IF($EI$4="Entrants",62,21)),"")</f>
        <v>6.9</v>
      </c>
      <c r="DY13">
        <f>DY12+1</f>
        <v>4</v>
      </c>
      <c r="DZ13" s="83">
        <f>MAX(DZ12-1,0)</f>
        <v>92</v>
      </c>
      <c r="EA13" s="82" t="str">
        <f>IFERROR(INDEX($A:$DT,IF($EI$4="Entrants",MATCH($DY13,$DF:$DF,0),MATCH($DY13,$DO:$DO,0)),11),"")</f>
        <v>MONTPELLIER Sud de France</v>
      </c>
      <c r="EB13" s="135">
        <f>IFERROR(INDEX($A:$DT,IF($EI$4="Entrants",MATCH($DY13,$DF:$DF,0),MATCH($DY13,$DO:$DO,0)),IF($EI$4="Entrants",78,49)),"")</f>
        <v>-0.59</v>
      </c>
      <c r="EC13" s="81">
        <f>IFERROR(INDEX($A:$DT,IF($EI$4="Entrants",MATCH($DY13,$DF:$DF,0),MATCH($DY13,$DO:$DO,0)),IF($EI$4="Entrants",62,21)),"")</f>
        <v>7.43</v>
      </c>
      <c r="ED13" s="80">
        <f>IFERROR(IF(EB13&gt;0,"+"&amp;ROUND(EB13,2),ROUND(EB13,2)),"")</f>
        <v>-0.59</v>
      </c>
      <c r="EG13" s="145" t="s">
        <v>225</v>
      </c>
      <c r="EH13" s="8"/>
      <c r="EI13" s="8"/>
      <c r="EJ13" s="145" t="str">
        <f t="shared" si="13"/>
        <v>Pays de la Loire</v>
      </c>
      <c r="EK13">
        <v>7</v>
      </c>
      <c r="EN13" s="145" t="s">
        <v>183</v>
      </c>
      <c r="EO13" s="145" t="s">
        <v>224</v>
      </c>
      <c r="EP13">
        <f t="shared" si="14"/>
        <v>1</v>
      </c>
      <c r="EQ13">
        <f>IF(EP13=1,SUM(EP$6:EP13),0)</f>
        <v>7</v>
      </c>
      <c r="EU13">
        <v>7.03</v>
      </c>
      <c r="EV13">
        <v>7.93</v>
      </c>
      <c r="EW13">
        <v>8.5399999999999991</v>
      </c>
      <c r="EX13">
        <v>8.0399999999999991</v>
      </c>
      <c r="EY13">
        <v>7.41</v>
      </c>
      <c r="EZ13">
        <v>6.86</v>
      </c>
      <c r="FA13">
        <v>5.96</v>
      </c>
      <c r="FB13">
        <v>6.44</v>
      </c>
      <c r="FK13">
        <v>7.83</v>
      </c>
      <c r="FL13">
        <v>8.2799999999999994</v>
      </c>
      <c r="FM13">
        <v>8.7100000000000009</v>
      </c>
      <c r="FN13">
        <v>8.51</v>
      </c>
      <c r="FO13">
        <v>7.5</v>
      </c>
      <c r="FP13">
        <v>6.9</v>
      </c>
      <c r="FQ13">
        <v>5.63</v>
      </c>
      <c r="FR13">
        <v>6.1</v>
      </c>
    </row>
    <row r="14" spans="1:174" ht="19.8" x14ac:dyDescent="0.3">
      <c r="A14" s="8">
        <f t="shared" si="2"/>
        <v>1</v>
      </c>
      <c r="B14" s="8">
        <f t="shared" si="3"/>
        <v>1</v>
      </c>
      <c r="C14" s="8">
        <f t="shared" si="11"/>
        <v>1</v>
      </c>
      <c r="D14" s="8">
        <f t="shared" si="4"/>
        <v>1</v>
      </c>
      <c r="E14" s="8">
        <f t="shared" si="5"/>
        <v>1</v>
      </c>
      <c r="F14" s="145" t="s">
        <v>226</v>
      </c>
      <c r="G14" s="145" t="s">
        <v>178</v>
      </c>
      <c r="H14" s="7">
        <v>1</v>
      </c>
      <c r="I14" s="141" t="s">
        <v>210</v>
      </c>
      <c r="J14" s="141">
        <v>746008</v>
      </c>
      <c r="K14" s="141" t="s">
        <v>19</v>
      </c>
      <c r="L14" s="141" t="s">
        <v>7</v>
      </c>
      <c r="M14" s="141" t="s">
        <v>8</v>
      </c>
      <c r="N14" s="139">
        <v>7.68</v>
      </c>
      <c r="O14" s="120">
        <v>8.58</v>
      </c>
      <c r="P14" s="120">
        <v>8.99</v>
      </c>
      <c r="Q14" s="139">
        <v>7.87</v>
      </c>
      <c r="R14" s="139">
        <v>7.77</v>
      </c>
      <c r="S14" s="139">
        <v>7.68</v>
      </c>
      <c r="T14" s="13">
        <v>5.94</v>
      </c>
      <c r="U14" s="106">
        <v>6.81</v>
      </c>
      <c r="V14" s="79"/>
      <c r="AD14" s="139">
        <v>7.83</v>
      </c>
      <c r="AE14" s="161">
        <v>8.59</v>
      </c>
      <c r="AF14" s="161">
        <v>8.82</v>
      </c>
      <c r="AG14" s="161">
        <v>8.16</v>
      </c>
      <c r="AH14" s="139">
        <v>7.97</v>
      </c>
      <c r="AI14" s="139">
        <v>7.67</v>
      </c>
      <c r="AJ14" s="106">
        <v>6.15</v>
      </c>
      <c r="AK14" s="106">
        <v>7.17</v>
      </c>
      <c r="AL14" s="79"/>
      <c r="AT14" s="78">
        <f t="shared" si="6"/>
        <v>-0.15</v>
      </c>
      <c r="AU14" s="78">
        <f t="shared" si="6"/>
        <v>-0.01</v>
      </c>
      <c r="AV14" s="78">
        <f t="shared" si="6"/>
        <v>0.17</v>
      </c>
      <c r="AW14" s="78">
        <f t="shared" si="6"/>
        <v>-0.28999999999999998</v>
      </c>
      <c r="AX14" s="78">
        <f t="shared" si="6"/>
        <v>-0.2</v>
      </c>
      <c r="AY14" s="78">
        <f t="shared" si="6"/>
        <v>0.01</v>
      </c>
      <c r="AZ14" s="78">
        <f t="shared" si="6"/>
        <v>-0.21</v>
      </c>
      <c r="BA14" s="78">
        <f t="shared" si="6"/>
        <v>-0.36</v>
      </c>
      <c r="BB14" s="79"/>
      <c r="BJ14" s="78">
        <f t="shared" si="12"/>
        <v>7.68</v>
      </c>
      <c r="BK14" s="78">
        <f t="shared" si="7"/>
        <v>8.58</v>
      </c>
      <c r="BL14" s="78">
        <f t="shared" si="7"/>
        <v>8.99</v>
      </c>
      <c r="BM14" s="78">
        <f t="shared" si="7"/>
        <v>7.87</v>
      </c>
      <c r="BN14" s="78">
        <f t="shared" si="7"/>
        <v>7.77</v>
      </c>
      <c r="BO14" s="78">
        <f t="shared" si="8"/>
        <v>7.68</v>
      </c>
      <c r="BP14" s="78">
        <f t="shared" si="9"/>
        <v>5.94</v>
      </c>
      <c r="BQ14" s="78">
        <f t="shared" si="9"/>
        <v>6.81</v>
      </c>
      <c r="BR14" s="79"/>
      <c r="BZ14" s="78">
        <f t="shared" si="10"/>
        <v>-0.15</v>
      </c>
      <c r="CA14" s="78">
        <f t="shared" si="10"/>
        <v>-0.01</v>
      </c>
      <c r="CB14" s="78">
        <f t="shared" si="10"/>
        <v>0.17</v>
      </c>
      <c r="CC14" s="78">
        <f t="shared" si="10"/>
        <v>-0.28999999999999998</v>
      </c>
      <c r="CD14" s="78">
        <f t="shared" si="10"/>
        <v>-0.2</v>
      </c>
      <c r="CE14" s="78">
        <f t="shared" si="10"/>
        <v>0.01</v>
      </c>
      <c r="CF14" s="78">
        <f t="shared" si="10"/>
        <v>-0.21</v>
      </c>
      <c r="CG14" s="78">
        <f t="shared" si="10"/>
        <v>-0.36</v>
      </c>
      <c r="CH14" s="79"/>
      <c r="CP14" s="77">
        <f>IFERROR(IF($E14=1,RANK(BJ14,BJ:BJ,1)+COUNTIF(BJ$4:BJ14,BJ14)-1,"-"),"-")</f>
        <v>44</v>
      </c>
      <c r="CQ14" s="77">
        <f>IFERROR(IF($E14=1,RANK(BK14,BK:BK,1)+COUNTIF(BK$4:BK14,BK14)-1,"-"),"-")</f>
        <v>75</v>
      </c>
      <c r="CR14" s="77">
        <f>IFERROR(IF($E14=1,RANK(BL14,BL:BL,1)+COUNTIF(BL$4:BL14,BL14)-1,"-"),"-")</f>
        <v>79</v>
      </c>
      <c r="CS14" s="77">
        <f>IFERROR(IF($E14=1,RANK(BM14,BM:BM,1)+COUNTIF(BM$4:BM14,BM14)-1,"-"),"-")</f>
        <v>14</v>
      </c>
      <c r="CT14" s="77">
        <f>IFERROR(IF($E14=1,RANK(BN14,BN:BN,1)+COUNTIF(BN$4:BN14,BN14)-1,"-"),"-")</f>
        <v>39</v>
      </c>
      <c r="CU14" s="77">
        <f>IFERROR(IF($E14=1,RANK(BO14,BO:BO,1)+COUNTIF(BO$4:BO14,BO14)-1,"-"),"-")</f>
        <v>68</v>
      </c>
      <c r="CV14" s="77">
        <f>IFERROR(IF($E14=1,RANK(BP14,BP:BP,1)+COUNTIF(BP$4:BP14,BP14)-1,"-"),"-")</f>
        <v>21</v>
      </c>
      <c r="CW14" s="77">
        <f>IFERROR(IF($E14=1,RANK(BQ14,BQ:BQ,1)+COUNTIF(BQ$4:BQ14,BQ14)-1,"-"),"-")</f>
        <v>31</v>
      </c>
      <c r="CX14" s="79"/>
      <c r="DF14" s="77">
        <f>IFERROR(IF($E14=1,RANK(BZ14,BZ:BZ,1)+COUNTIF(BZ$3:BZ13,BZ14),"-"),"-")</f>
        <v>48</v>
      </c>
      <c r="DG14" s="77">
        <f>IFERROR(IF($E14=1,RANK(CA14,CA:CA,1)+COUNTIF(CA$3:CA13,CA14),"-"),"-")</f>
        <v>60</v>
      </c>
      <c r="DH14" s="77">
        <f>IFERROR(IF($E14=1,RANK(CB14,CB:CB,1)+COUNTIF(CB$3:CB13,CB14),"-"),"-")</f>
        <v>76</v>
      </c>
      <c r="DI14" s="77">
        <f>IFERROR(IF($E14=1,RANK(CC14,CC:CC,1)+COUNTIF(CC$3:CC13,CC14),"-"),"-")</f>
        <v>14</v>
      </c>
      <c r="DJ14" s="77">
        <f>IFERROR(IF($E14=1,RANK(CD14,CD:CD,1)+COUNTIF(CD$3:CD13,CD14),"-"),"-")</f>
        <v>32</v>
      </c>
      <c r="DK14" s="77">
        <f>IFERROR(IF($E14=1,RANK(CE14,CE:CE,1)+COUNTIF(CE$3:CE13,CE14),"-"),"-")</f>
        <v>67</v>
      </c>
      <c r="DL14" s="77">
        <f>IFERROR(IF($E14=1,RANK(CF14,CF:CF,1)+COUNTIF(CF$3:CF13,CF14),"-"),"-")</f>
        <v>32</v>
      </c>
      <c r="DM14" s="77">
        <f>IFERROR(IF($E14=1,RANK(CG14,CG:CG,1)+COUNTIF(CG$3:CG13,CG14),"-"),"-")</f>
        <v>9</v>
      </c>
      <c r="DN14" s="6"/>
      <c r="DO14" s="77" t="str">
        <f>IFERROR(IF($E14=1,RANK(CI14,CI:CI,1)+COUNTIF(CI$4:CI14,CI14)-1,"-"),"-")</f>
        <v>-</v>
      </c>
      <c r="DP14" s="77" t="str">
        <f>IFERROR(IF($E14=1,RANK(CJ14,CJ:CJ,1)+COUNTIF(CJ$4:CJ14,CJ14)-1,"-"),"-")</f>
        <v>-</v>
      </c>
      <c r="DQ14" s="77" t="str">
        <f>IFERROR(IF($E14=1,RANK(CK14,CK:CK,1)+COUNTIF(CK$4:CK14,CK14)-1,"-"),"-")</f>
        <v>-</v>
      </c>
      <c r="DR14" s="77" t="str">
        <f>IFERROR(IF($E14=1,RANK(CL14,CL:CL,1)+COUNTIF(CL$4:CL14,CL14)-1,"-"),"-")</f>
        <v>-</v>
      </c>
      <c r="DS14" s="77" t="str">
        <f>IFERROR(IF($E14=1,RANK(CM14,CM:CM,1)+COUNTIF(CM$4:CM14,CM14)-1,"-"),"-")</f>
        <v>-</v>
      </c>
      <c r="DT14" s="77" t="str">
        <f>IFERROR(IF($E14=1,RANK(CN14,CN:CN,1)+COUNTIF(CN$4:CN14,CN14)-1,"-"),"-")</f>
        <v>-</v>
      </c>
      <c r="DU14">
        <f>DU13+1</f>
        <v>5</v>
      </c>
      <c r="DV14" s="83">
        <f>DV13-1</f>
        <v>95</v>
      </c>
      <c r="DW14" s="82" t="str">
        <f>IFERROR(INDEX($A:$DD,IF($EI$4="Entrants",MATCH($DU14,$CP:$CP,0),MATCH($DU14,$CY:$CY,0)),11),"")</f>
        <v>GARE DU NORD (GARE A)</v>
      </c>
      <c r="DX14" s="80">
        <f>IFERROR(INDEX($A:$DD,IF($EI$4="Entrants",MATCH($DU14,$CP:$CP,0),MATCH($DU14,$CY:$CY,0)),IF($EI$4="Entrants",62,21)),"")</f>
        <v>6.97</v>
      </c>
      <c r="DY14">
        <f>DY13+1</f>
        <v>5</v>
      </c>
      <c r="DZ14" s="83">
        <f>MAX(DZ13-1,0)</f>
        <v>91</v>
      </c>
      <c r="EA14" s="82" t="str">
        <f>IFERROR(INDEX($A:$DT,IF($EI$4="Entrants",MATCH($DY14,$DF:$DF,0),MATCH($DY14,$DO:$DO,0)),11),"")</f>
        <v>DIJON VILLE</v>
      </c>
      <c r="EB14" s="135">
        <f>IFERROR(INDEX($A:$DT,IF($EI$4="Entrants",MATCH($DY14,$DF:$DF,0),MATCH($DY14,$DO:$DO,0)),IF($EI$4="Entrants",78,49)),"")</f>
        <v>-0.56000000000000005</v>
      </c>
      <c r="EC14" s="81">
        <f>IFERROR(INDEX($A:$DT,IF($EI$4="Entrants",MATCH($DY14,$DF:$DF,0),MATCH($DY14,$DO:$DO,0)),IF($EI$4="Entrants",62,21)),"")</f>
        <v>7.76</v>
      </c>
      <c r="ED14" s="80">
        <f>IFERROR(IF(EB14&gt;0,"+"&amp;ROUND(EB14,2),ROUND(EB14,2)),"")</f>
        <v>-0.56000000000000005</v>
      </c>
      <c r="EG14" s="145"/>
      <c r="EJ14" s="145" t="str">
        <f t="shared" si="13"/>
        <v>Bretagne</v>
      </c>
      <c r="EK14">
        <v>8</v>
      </c>
      <c r="EN14" s="145" t="s">
        <v>184</v>
      </c>
      <c r="EO14" s="145" t="s">
        <v>224</v>
      </c>
      <c r="EP14">
        <f t="shared" si="14"/>
        <v>1</v>
      </c>
      <c r="EQ14">
        <f>IF(EP14=1,SUM(EP$6:EP14),0)</f>
        <v>8</v>
      </c>
      <c r="EU14">
        <v>7.96</v>
      </c>
      <c r="EV14">
        <v>8.48</v>
      </c>
      <c r="EW14">
        <v>8.9600000000000009</v>
      </c>
      <c r="EX14">
        <v>8.4</v>
      </c>
      <c r="EY14">
        <v>8.01</v>
      </c>
      <c r="EZ14">
        <v>7.7</v>
      </c>
      <c r="FA14">
        <v>5.0599999999999996</v>
      </c>
      <c r="FB14">
        <v>5.56</v>
      </c>
      <c r="FK14">
        <v>7.82</v>
      </c>
      <c r="FL14">
        <v>8.57</v>
      </c>
      <c r="FM14">
        <v>9</v>
      </c>
      <c r="FN14">
        <v>8.4499999999999993</v>
      </c>
      <c r="FO14">
        <v>7.3</v>
      </c>
      <c r="FP14">
        <v>7.88</v>
      </c>
      <c r="FQ14">
        <v>5.03</v>
      </c>
      <c r="FR14">
        <v>5.43</v>
      </c>
    </row>
    <row r="15" spans="1:174" ht="15.6" x14ac:dyDescent="0.3">
      <c r="A15" s="8">
        <f t="shared" si="2"/>
        <v>1</v>
      </c>
      <c r="B15" s="8">
        <f t="shared" si="3"/>
        <v>1</v>
      </c>
      <c r="C15" s="8">
        <f t="shared" si="11"/>
        <v>1</v>
      </c>
      <c r="D15" s="8">
        <f t="shared" si="4"/>
        <v>1</v>
      </c>
      <c r="E15" s="8">
        <f t="shared" si="5"/>
        <v>1</v>
      </c>
      <c r="F15" s="145" t="s">
        <v>226</v>
      </c>
      <c r="G15" s="145" t="s">
        <v>180</v>
      </c>
      <c r="H15" s="7">
        <v>1</v>
      </c>
      <c r="I15" s="141" t="s">
        <v>208</v>
      </c>
      <c r="J15" s="141">
        <v>300822</v>
      </c>
      <c r="K15" s="141" t="s">
        <v>20</v>
      </c>
      <c r="L15" s="141" t="s">
        <v>7</v>
      </c>
      <c r="M15" s="141" t="s">
        <v>8</v>
      </c>
      <c r="N15" s="120">
        <v>8.44</v>
      </c>
      <c r="O15" s="120">
        <v>8.98</v>
      </c>
      <c r="P15" s="121">
        <v>9.44</v>
      </c>
      <c r="Q15" s="121">
        <v>9.3000000000000007</v>
      </c>
      <c r="R15" s="120">
        <v>8.8000000000000007</v>
      </c>
      <c r="S15" s="120">
        <v>8.1</v>
      </c>
      <c r="T15" s="106">
        <v>6.62</v>
      </c>
      <c r="U15" s="106">
        <v>7.48</v>
      </c>
      <c r="V15" s="79"/>
      <c r="AD15" s="161">
        <v>8.4499999999999993</v>
      </c>
      <c r="AE15" s="161">
        <v>8.8000000000000007</v>
      </c>
      <c r="AF15" s="163">
        <v>9.0299999999999994</v>
      </c>
      <c r="AG15" s="163">
        <v>9.1300000000000008</v>
      </c>
      <c r="AH15" s="161">
        <v>8.83</v>
      </c>
      <c r="AI15" s="120">
        <v>8.32</v>
      </c>
      <c r="AJ15" s="106">
        <v>6.48</v>
      </c>
      <c r="AK15" s="106">
        <v>7.45</v>
      </c>
      <c r="AL15" s="79"/>
      <c r="AT15" s="78">
        <f t="shared" si="6"/>
        <v>-0.01</v>
      </c>
      <c r="AU15" s="78">
        <f t="shared" si="6"/>
        <v>0.18</v>
      </c>
      <c r="AV15" s="78">
        <f t="shared" si="6"/>
        <v>0.41</v>
      </c>
      <c r="AW15" s="78">
        <f t="shared" si="6"/>
        <v>0.17</v>
      </c>
      <c r="AX15" s="78">
        <f t="shared" si="6"/>
        <v>-0.03</v>
      </c>
      <c r="AY15" s="78">
        <f t="shared" si="6"/>
        <v>-0.22</v>
      </c>
      <c r="AZ15" s="78">
        <f t="shared" si="6"/>
        <v>0.14000000000000001</v>
      </c>
      <c r="BA15" s="78">
        <f t="shared" si="6"/>
        <v>0.03</v>
      </c>
      <c r="BB15" s="79"/>
      <c r="BJ15" s="78">
        <f t="shared" si="12"/>
        <v>8.44</v>
      </c>
      <c r="BK15" s="78">
        <f t="shared" si="7"/>
        <v>8.98</v>
      </c>
      <c r="BL15" s="78">
        <f t="shared" si="7"/>
        <v>9.44</v>
      </c>
      <c r="BM15" s="78">
        <f t="shared" si="7"/>
        <v>9.3000000000000007</v>
      </c>
      <c r="BN15" s="78">
        <f t="shared" si="7"/>
        <v>8.8000000000000007</v>
      </c>
      <c r="BO15" s="78">
        <f t="shared" si="8"/>
        <v>8.1</v>
      </c>
      <c r="BP15" s="78">
        <f t="shared" si="9"/>
        <v>6.62</v>
      </c>
      <c r="BQ15" s="78">
        <f t="shared" si="9"/>
        <v>7.48</v>
      </c>
      <c r="BR15" s="79"/>
      <c r="BZ15" s="78">
        <f t="shared" si="10"/>
        <v>-0.01</v>
      </c>
      <c r="CA15" s="78">
        <f t="shared" si="10"/>
        <v>0.18</v>
      </c>
      <c r="CB15" s="78">
        <f t="shared" si="10"/>
        <v>0.41</v>
      </c>
      <c r="CC15" s="78">
        <f t="shared" si="10"/>
        <v>0.17</v>
      </c>
      <c r="CD15" s="78">
        <f t="shared" si="10"/>
        <v>-0.03</v>
      </c>
      <c r="CE15" s="78">
        <f t="shared" si="10"/>
        <v>-0.22</v>
      </c>
      <c r="CF15" s="78">
        <f t="shared" si="10"/>
        <v>0.14000000000000001</v>
      </c>
      <c r="CG15" s="78">
        <f t="shared" si="10"/>
        <v>0.03</v>
      </c>
      <c r="CH15" s="79"/>
      <c r="CP15" s="77">
        <f>IFERROR(IF($E15=1,RANK(BJ15,BJ:BJ,1)+COUNTIF(BJ$4:BJ15,BJ15)-1,"-"),"-")</f>
        <v>99</v>
      </c>
      <c r="CQ15" s="77">
        <f>IFERROR(IF($E15=1,RANK(BK15,BK:BK,1)+COUNTIF(BK$4:BK15,BK15)-1,"-"),"-")</f>
        <v>97</v>
      </c>
      <c r="CR15" s="77">
        <f>IFERROR(IF($E15=1,RANK(BL15,BL:BL,1)+COUNTIF(BL$4:BL15,BL15)-1,"-"),"-")</f>
        <v>99</v>
      </c>
      <c r="CS15" s="77">
        <f>IFERROR(IF($E15=1,RANK(BM15,BM:BM,1)+COUNTIF(BM$4:BM15,BM15)-1,"-"),"-")</f>
        <v>98</v>
      </c>
      <c r="CT15" s="77">
        <f>IFERROR(IF($E15=1,RANK(BN15,BN:BN,1)+COUNTIF(BN$4:BN15,BN15)-1,"-"),"-")</f>
        <v>99</v>
      </c>
      <c r="CU15" s="77">
        <f>IFERROR(IF($E15=1,RANK(BO15,BO:BO,1)+COUNTIF(BO$4:BO15,BO15)-1,"-"),"-")</f>
        <v>99</v>
      </c>
      <c r="CV15" s="77">
        <f>IFERROR(IF($E15=1,RANK(BP15,BP:BP,1)+COUNTIF(BP$4:BP15,BP15)-1,"-"),"-")</f>
        <v>54</v>
      </c>
      <c r="CW15" s="77">
        <f>IFERROR(IF($E15=1,RANK(BQ15,BQ:BQ,1)+COUNTIF(BQ$4:BQ15,BQ15)-1,"-"),"-")</f>
        <v>77</v>
      </c>
      <c r="CX15" s="79"/>
      <c r="DF15" s="77">
        <f>IFERROR(IF($E15=1,RANK(BZ15,BZ:BZ,1)+COUNTIF(BZ$3:BZ14,BZ15),"-"),"-")</f>
        <v>68</v>
      </c>
      <c r="DG15" s="77">
        <f>IFERROR(IF($E15=1,RANK(CA15,CA:CA,1)+COUNTIF(CA$3:CA14,CA15),"-"),"-")</f>
        <v>85</v>
      </c>
      <c r="DH15" s="77">
        <f>IFERROR(IF($E15=1,RANK(CB15,CB:CB,1)+COUNTIF(CB$3:CB14,CB15),"-"),"-")</f>
        <v>92</v>
      </c>
      <c r="DI15" s="77">
        <f>IFERROR(IF($E15=1,RANK(CC15,CC:CC,1)+COUNTIF(CC$3:CC14,CC15),"-"),"-")</f>
        <v>81</v>
      </c>
      <c r="DJ15" s="77">
        <f>IFERROR(IF($E15=1,RANK(CD15,CD:CD,1)+COUNTIF(CD$3:CD14,CD15),"-"),"-")</f>
        <v>64</v>
      </c>
      <c r="DK15" s="77">
        <f>IFERROR(IF($E15=1,RANK(CE15,CE:CE,1)+COUNTIF(CE$3:CE14,CE15),"-"),"-")</f>
        <v>38</v>
      </c>
      <c r="DL15" s="77">
        <f>IFERROR(IF($E15=1,RANK(CF15,CF:CF,1)+COUNTIF(CF$3:CF14,CF15),"-"),"-")</f>
        <v>72</v>
      </c>
      <c r="DM15" s="77">
        <f>IFERROR(IF($E15=1,RANK(CG15,CG:CG,1)+COUNTIF(CG$3:CG14,CG15),"-"),"-")</f>
        <v>57</v>
      </c>
      <c r="DN15" s="6"/>
      <c r="DO15" s="77" t="str">
        <f>IFERROR(IF($E15=1,RANK(CI15,CI:CI,1)+COUNTIF(CI$4:CI15,CI15)-1,"-"),"-")</f>
        <v>-</v>
      </c>
      <c r="DP15" s="77" t="str">
        <f>IFERROR(IF($E15=1,RANK(CJ15,CJ:CJ,1)+COUNTIF(CJ$4:CJ15,CJ15)-1,"-"),"-")</f>
        <v>-</v>
      </c>
      <c r="DQ15" s="77" t="str">
        <f>IFERROR(IF($E15=1,RANK(CK15,CK:CK,1)+COUNTIF(CK$4:CK15,CK15)-1,"-"),"-")</f>
        <v>-</v>
      </c>
      <c r="DR15" s="77" t="str">
        <f>IFERROR(IF($E15=1,RANK(CL15,CL:CL,1)+COUNTIF(CL$4:CL15,CL15)-1,"-"),"-")</f>
        <v>-</v>
      </c>
      <c r="DS15" s="77" t="str">
        <f>IFERROR(IF($E15=1,RANK(CM15,CM:CM,1)+COUNTIF(CM$4:CM15,CM15)-1,"-"),"-")</f>
        <v>-</v>
      </c>
      <c r="DT15" s="77" t="str">
        <f>IFERROR(IF($E15=1,RANK(CN15,CN:CN,1)+COUNTIF(CN$4:CN15,CN15)-1,"-"),"-")</f>
        <v>-</v>
      </c>
      <c r="DU15" s="90" t="s">
        <v>141</v>
      </c>
      <c r="DV15" s="89" t="s">
        <v>141</v>
      </c>
      <c r="DW15" s="88" t="s">
        <v>234</v>
      </c>
      <c r="DX15" s="87" t="s">
        <v>229</v>
      </c>
      <c r="DY15" s="90" t="s">
        <v>141</v>
      </c>
      <c r="DZ15" s="89" t="s">
        <v>141</v>
      </c>
      <c r="EA15" s="88" t="s">
        <v>232</v>
      </c>
      <c r="EB15" s="87" t="s">
        <v>173</v>
      </c>
      <c r="EC15" s="87" t="s">
        <v>229</v>
      </c>
      <c r="ED15" s="87" t="s">
        <v>173</v>
      </c>
      <c r="EJ15" s="145" t="str">
        <f t="shared" si="13"/>
        <v>Centre Val de Loire</v>
      </c>
      <c r="EK15">
        <v>9</v>
      </c>
      <c r="EN15" s="145" t="s">
        <v>185</v>
      </c>
      <c r="EO15" s="145" t="s">
        <v>224</v>
      </c>
      <c r="EP15">
        <f t="shared" si="14"/>
        <v>1</v>
      </c>
      <c r="EQ15">
        <f>IF(EP15=1,SUM(EP$6:EP15),0)</f>
        <v>9</v>
      </c>
      <c r="EU15">
        <v>7.97</v>
      </c>
      <c r="EV15">
        <v>8.61</v>
      </c>
      <c r="EW15">
        <v>8.48</v>
      </c>
      <c r="EX15">
        <v>8.61</v>
      </c>
      <c r="EY15">
        <v>7.9</v>
      </c>
      <c r="EZ15">
        <v>8.2200000000000006</v>
      </c>
      <c r="FA15">
        <v>5.53</v>
      </c>
      <c r="FB15">
        <v>6.12</v>
      </c>
      <c r="FK15" t="s">
        <v>147</v>
      </c>
      <c r="FL15" t="s">
        <v>147</v>
      </c>
      <c r="FM15" t="s">
        <v>147</v>
      </c>
      <c r="FN15" t="s">
        <v>147</v>
      </c>
      <c r="FO15" t="s">
        <v>147</v>
      </c>
      <c r="FP15" t="s">
        <v>147</v>
      </c>
      <c r="FQ15" t="s">
        <v>147</v>
      </c>
      <c r="FR15" t="s">
        <v>147</v>
      </c>
    </row>
    <row r="16" spans="1:174" ht="19.8" x14ac:dyDescent="0.3">
      <c r="A16" s="8">
        <f t="shared" si="2"/>
        <v>1</v>
      </c>
      <c r="B16" s="8">
        <f t="shared" si="3"/>
        <v>1</v>
      </c>
      <c r="C16" s="8">
        <f t="shared" si="11"/>
        <v>1</v>
      </c>
      <c r="D16" s="8">
        <f t="shared" si="4"/>
        <v>1</v>
      </c>
      <c r="E16" s="8">
        <f t="shared" si="5"/>
        <v>1</v>
      </c>
      <c r="F16" s="145" t="s">
        <v>226</v>
      </c>
      <c r="G16" s="145" t="s">
        <v>180</v>
      </c>
      <c r="H16" s="7">
        <v>1</v>
      </c>
      <c r="I16" s="141" t="s">
        <v>208</v>
      </c>
      <c r="J16" s="141">
        <v>300863</v>
      </c>
      <c r="K16" s="141" t="s">
        <v>22</v>
      </c>
      <c r="L16" s="141" t="s">
        <v>7</v>
      </c>
      <c r="M16" s="141" t="s">
        <v>8</v>
      </c>
      <c r="N16" s="120">
        <v>8.16</v>
      </c>
      <c r="O16" s="120">
        <v>8.82</v>
      </c>
      <c r="P16" s="120">
        <v>8.99</v>
      </c>
      <c r="Q16" s="121">
        <v>9.06</v>
      </c>
      <c r="R16" s="120">
        <v>8.35</v>
      </c>
      <c r="S16" s="139">
        <v>7.78</v>
      </c>
      <c r="T16" s="106">
        <v>6.84</v>
      </c>
      <c r="U16" s="106">
        <v>7.05</v>
      </c>
      <c r="V16" s="79"/>
      <c r="AD16" s="139">
        <v>7.9</v>
      </c>
      <c r="AE16" s="161">
        <v>8.56</v>
      </c>
      <c r="AF16" s="161">
        <v>8.5500000000000007</v>
      </c>
      <c r="AG16" s="161">
        <v>8.92</v>
      </c>
      <c r="AH16" s="161">
        <v>8.02</v>
      </c>
      <c r="AI16" s="139">
        <v>7.5</v>
      </c>
      <c r="AJ16" s="106">
        <v>6.36</v>
      </c>
      <c r="AK16" s="106">
        <v>6.48</v>
      </c>
      <c r="AL16" s="79"/>
      <c r="AT16" s="78">
        <f t="shared" si="6"/>
        <v>0.26</v>
      </c>
      <c r="AU16" s="78">
        <f t="shared" si="6"/>
        <v>0.26</v>
      </c>
      <c r="AV16" s="78">
        <f t="shared" si="6"/>
        <v>0.44</v>
      </c>
      <c r="AW16" s="78">
        <f t="shared" si="6"/>
        <v>0.14000000000000001</v>
      </c>
      <c r="AX16" s="78">
        <f t="shared" si="6"/>
        <v>0.33</v>
      </c>
      <c r="AY16" s="78">
        <f t="shared" si="6"/>
        <v>0.28000000000000003</v>
      </c>
      <c r="AZ16" s="78">
        <f t="shared" si="6"/>
        <v>0.48</v>
      </c>
      <c r="BA16" s="78">
        <f t="shared" si="6"/>
        <v>0.56999999999999995</v>
      </c>
      <c r="BB16" s="79"/>
      <c r="BJ16" s="78">
        <f t="shared" si="12"/>
        <v>8.16</v>
      </c>
      <c r="BK16" s="78">
        <f t="shared" si="7"/>
        <v>8.82</v>
      </c>
      <c r="BL16" s="78">
        <f t="shared" si="7"/>
        <v>8.99</v>
      </c>
      <c r="BM16" s="78">
        <f t="shared" si="7"/>
        <v>9.06</v>
      </c>
      <c r="BN16" s="78">
        <f t="shared" si="7"/>
        <v>8.35</v>
      </c>
      <c r="BO16" s="78">
        <f t="shared" si="8"/>
        <v>7.78</v>
      </c>
      <c r="BP16" s="78">
        <f t="shared" si="9"/>
        <v>6.84</v>
      </c>
      <c r="BQ16" s="78">
        <f t="shared" si="9"/>
        <v>7.05</v>
      </c>
      <c r="BR16" s="79"/>
      <c r="BZ16" s="78">
        <f t="shared" si="10"/>
        <v>0.26</v>
      </c>
      <c r="CA16" s="78">
        <f t="shared" si="10"/>
        <v>0.26</v>
      </c>
      <c r="CB16" s="78">
        <f t="shared" si="10"/>
        <v>0.44</v>
      </c>
      <c r="CC16" s="78">
        <f t="shared" si="10"/>
        <v>0.14000000000000001</v>
      </c>
      <c r="CD16" s="78">
        <f t="shared" si="10"/>
        <v>0.33</v>
      </c>
      <c r="CE16" s="78">
        <f t="shared" si="10"/>
        <v>0.28000000000000003</v>
      </c>
      <c r="CF16" s="78">
        <f t="shared" si="10"/>
        <v>0.48</v>
      </c>
      <c r="CG16" s="78">
        <f t="shared" si="10"/>
        <v>0.56999999999999995</v>
      </c>
      <c r="CH16" s="79"/>
      <c r="CP16" s="77">
        <f>IFERROR(IF($E16=1,RANK(BJ16,BJ:BJ,1)+COUNTIF(BJ$4:BJ16,BJ16)-1,"-"),"-")</f>
        <v>94</v>
      </c>
      <c r="CQ16" s="77">
        <f>IFERROR(IF($E16=1,RANK(BK16,BK:BK,1)+COUNTIF(BK$4:BK16,BK16)-1,"-"),"-")</f>
        <v>93</v>
      </c>
      <c r="CR16" s="77">
        <f>IFERROR(IF($E16=1,RANK(BL16,BL:BL,1)+COUNTIF(BL$4:BL16,BL16)-1,"-"),"-")</f>
        <v>80</v>
      </c>
      <c r="CS16" s="77">
        <f>IFERROR(IF($E16=1,RANK(BM16,BM:BM,1)+COUNTIF(BM$4:BM16,BM16)-1,"-"),"-")</f>
        <v>95</v>
      </c>
      <c r="CT16" s="77">
        <f>IFERROR(IF($E16=1,RANK(BN16,BN:BN,1)+COUNTIF(BN$4:BN16,BN16)-1,"-"),"-")</f>
        <v>89</v>
      </c>
      <c r="CU16" s="77">
        <f>IFERROR(IF($E16=1,RANK(BO16,BO:BO,1)+COUNTIF(BO$4:BO16,BO16)-1,"-"),"-")</f>
        <v>84</v>
      </c>
      <c r="CV16" s="77">
        <f>IFERROR(IF($E16=1,RANK(BP16,BP:BP,1)+COUNTIF(BP$4:BP16,BP16)-1,"-"),"-")</f>
        <v>63</v>
      </c>
      <c r="CW16" s="77">
        <f>IFERROR(IF($E16=1,RANK(BQ16,BQ:BQ,1)+COUNTIF(BQ$4:BQ16,BQ16)-1,"-"),"-")</f>
        <v>48</v>
      </c>
      <c r="CX16" s="79"/>
      <c r="DF16" s="77">
        <f>IFERROR(IF($E16=1,RANK(BZ16,BZ:BZ,1)+COUNTIF(BZ$3:BZ15,BZ16),"-"),"-")</f>
        <v>93</v>
      </c>
      <c r="DG16" s="77">
        <f>IFERROR(IF($E16=1,RANK(CA16,CA:CA,1)+COUNTIF(CA$3:CA15,CA16),"-"),"-")</f>
        <v>91</v>
      </c>
      <c r="DH16" s="77">
        <f>IFERROR(IF($E16=1,RANK(CB16,CB:CB,1)+COUNTIF(CB$3:CB15,CB16),"-"),"-")</f>
        <v>93</v>
      </c>
      <c r="DI16" s="77">
        <f>IFERROR(IF($E16=1,RANK(CC16,CC:CC,1)+COUNTIF(CC$3:CC15,CC16),"-"),"-")</f>
        <v>78</v>
      </c>
      <c r="DJ16" s="77">
        <f>IFERROR(IF($E16=1,RANK(CD16,CD:CD,1)+COUNTIF(CD$3:CD15,CD16),"-"),"-")</f>
        <v>90</v>
      </c>
      <c r="DK16" s="77">
        <f>IFERROR(IF($E16=1,RANK(CE16,CE:CE,1)+COUNTIF(CE$3:CE15,CE16),"-"),"-")</f>
        <v>88</v>
      </c>
      <c r="DL16" s="77">
        <f>IFERROR(IF($E16=1,RANK(CF16,CF:CF,1)+COUNTIF(CF$3:CF15,CF16),"-"),"-")</f>
        <v>89</v>
      </c>
      <c r="DM16" s="77">
        <f>IFERROR(IF($E16=1,RANK(CG16,CG:CG,1)+COUNTIF(CG$3:CG15,CG16),"-"),"-")</f>
        <v>90</v>
      </c>
      <c r="DN16" s="6"/>
      <c r="DO16" s="77" t="str">
        <f>IFERROR(IF($E16=1,RANK(CI16,CI:CI,1)+COUNTIF(CI$4:CI16,CI16)-1,"-"),"-")</f>
        <v>-</v>
      </c>
      <c r="DP16" s="77" t="str">
        <f>IFERROR(IF($E16=1,RANK(CJ16,CJ:CJ,1)+COUNTIF(CJ$4:CJ16,CJ16)-1,"-"),"-")</f>
        <v>-</v>
      </c>
      <c r="DQ16" s="77" t="str">
        <f>IFERROR(IF($E16=1,RANK(CK16,CK:CK,1)+COUNTIF(CK$4:CK16,CK16)-1,"-"),"-")</f>
        <v>-</v>
      </c>
      <c r="DR16" s="77" t="str">
        <f>IFERROR(IF($E16=1,RANK(CL16,CL:CL,1)+COUNTIF(CL$4:CL16,CL16)-1,"-"),"-")</f>
        <v>-</v>
      </c>
      <c r="DS16" s="77" t="str">
        <f>IFERROR(IF($E16=1,RANK(CM16,CM:CM,1)+COUNTIF(CM$4:CM16,CM16)-1,"-"),"-")</f>
        <v>-</v>
      </c>
      <c r="DT16" s="77" t="str">
        <f>IFERROR(IF($E16=1,RANK(CN16,CN:CN,1)+COUNTIF(CN$4:CN16,CN16)-1,"-"),"-")</f>
        <v>-</v>
      </c>
      <c r="DU16">
        <f>$F$2+1-DV16</f>
        <v>99</v>
      </c>
      <c r="DV16" s="83">
        <f>IF($EI$4="Entrants",MIN($CQ:$CQ),MIN($CZ:$CZ))</f>
        <v>1</v>
      </c>
      <c r="DW16" s="82" t="str">
        <f>IFERROR(INDEX($A:$DD,IF($EI$4="Entrants",MATCH($DU16,$CQ:$CQ,0),MATCH($DU16,$CZ:$CZ,0)),11),"")</f>
        <v>LORRAINE TGV</v>
      </c>
      <c r="DX16" s="80">
        <f>IFERROR(INDEX($A:$DD,IF($EI$4="Entrants",MATCH($DU16,$CQ:$CQ,0),MATCH($DU16,$CZ:$CZ,0)),IF($EI$4="Entrants",63,22)),"")</f>
        <v>9.23</v>
      </c>
      <c r="DY16">
        <f>DZ22+1-DZ16</f>
        <v>95</v>
      </c>
      <c r="DZ16" s="83">
        <f>MAX(IF($EI$4="Entrants",MIN($DG:$DG),MIN($DP:$DP)),0)</f>
        <v>1</v>
      </c>
      <c r="EA16" s="82" t="str">
        <f>IFERROR(INDEX($A:$DT,IF($EI$4="Entrants",MATCH($DY16,$DG:$DG,0),MATCH($DY16,$DP:$DP,0)),11),"")</f>
        <v>PAU</v>
      </c>
      <c r="EB16" s="135">
        <f>IFERROR(INDEX($A:$DT,IF($EI$4="Entrants",MATCH($DY16,$DG:$DG,0),MATCH($DY16,$DP:$DP,0)),IF($EI$4="Entrants",79,50)),"")</f>
        <v>0.61</v>
      </c>
      <c r="EC16" s="81">
        <f>IFERROR(INDEX($A:$DT,IF($EI$4="Entrants",MATCH($DY16,$DG:$DG,0),MATCH($DY16,$DP:$DP,0)),IF($EI$4="Entrants",63,22)),"")</f>
        <v>8.0299999999999994</v>
      </c>
      <c r="ED16" s="80" t="str">
        <f>IFERROR(IF(EB16&gt;0,"+"&amp;ROUND(EB16,2),ROUND(EB16,2)),"")</f>
        <v>+0,61</v>
      </c>
      <c r="EJ16" s="145" t="str">
        <f t="shared" si="13"/>
        <v>Champagne-Ardenne</v>
      </c>
      <c r="EK16">
        <v>10</v>
      </c>
      <c r="EN16" s="8" t="s">
        <v>188</v>
      </c>
      <c r="EO16" s="8" t="s">
        <v>187</v>
      </c>
      <c r="EP16">
        <f t="shared" si="14"/>
        <v>1</v>
      </c>
      <c r="EQ16">
        <f>IF(EP16=1,SUM(EP$6:EP16),0)</f>
        <v>10</v>
      </c>
      <c r="EU16">
        <v>7.62</v>
      </c>
      <c r="EV16">
        <v>7.95</v>
      </c>
      <c r="EW16">
        <v>8.3000000000000007</v>
      </c>
      <c r="EX16">
        <v>7.88</v>
      </c>
      <c r="EY16">
        <v>7.55</v>
      </c>
      <c r="EZ16">
        <v>7.9</v>
      </c>
      <c r="FA16">
        <v>6.09</v>
      </c>
      <c r="FB16">
        <v>6.9</v>
      </c>
      <c r="FK16">
        <v>7.74</v>
      </c>
      <c r="FL16">
        <v>8.51</v>
      </c>
      <c r="FM16">
        <v>8.77</v>
      </c>
      <c r="FN16">
        <v>7.97</v>
      </c>
      <c r="FO16">
        <v>7.6</v>
      </c>
      <c r="FP16">
        <v>8.11</v>
      </c>
      <c r="FQ16">
        <v>6.6</v>
      </c>
      <c r="FR16">
        <v>6.79</v>
      </c>
    </row>
    <row r="17" spans="1:174" ht="19.8" x14ac:dyDescent="0.3">
      <c r="A17" s="8">
        <f t="shared" si="2"/>
        <v>1</v>
      </c>
      <c r="B17" s="8">
        <f t="shared" si="3"/>
        <v>1</v>
      </c>
      <c r="C17" s="8">
        <f t="shared" si="11"/>
        <v>1</v>
      </c>
      <c r="D17" s="8">
        <f t="shared" si="4"/>
        <v>1</v>
      </c>
      <c r="E17" s="8">
        <f t="shared" si="5"/>
        <v>1</v>
      </c>
      <c r="F17" s="145" t="s">
        <v>226</v>
      </c>
      <c r="G17" s="145" t="s">
        <v>180</v>
      </c>
      <c r="H17" s="7">
        <v>1</v>
      </c>
      <c r="I17" s="141" t="s">
        <v>210</v>
      </c>
      <c r="J17" s="141">
        <v>718007</v>
      </c>
      <c r="K17" s="141" t="s">
        <v>23</v>
      </c>
      <c r="L17" s="141" t="s">
        <v>7</v>
      </c>
      <c r="M17" s="141" t="s">
        <v>8</v>
      </c>
      <c r="N17" s="139">
        <v>7.65</v>
      </c>
      <c r="O17" s="120">
        <v>8.1</v>
      </c>
      <c r="P17" s="120">
        <v>8.86</v>
      </c>
      <c r="Q17" s="139">
        <v>7.8</v>
      </c>
      <c r="R17" s="139">
        <v>7.8</v>
      </c>
      <c r="S17" s="139">
        <v>7.42</v>
      </c>
      <c r="T17" s="106">
        <v>6.38</v>
      </c>
      <c r="U17" s="106">
        <v>7.38</v>
      </c>
      <c r="V17" s="79"/>
      <c r="AD17" s="139">
        <v>7.58</v>
      </c>
      <c r="AE17" s="161">
        <v>8.1199999999999992</v>
      </c>
      <c r="AF17" s="161">
        <v>8.59</v>
      </c>
      <c r="AG17" s="139">
        <v>7.85</v>
      </c>
      <c r="AH17" s="139">
        <v>7.81</v>
      </c>
      <c r="AI17" s="139">
        <v>7.14</v>
      </c>
      <c r="AJ17" s="106">
        <v>6.2</v>
      </c>
      <c r="AK17" s="106">
        <v>7.01</v>
      </c>
      <c r="AL17" s="79"/>
      <c r="AT17" s="78">
        <f t="shared" si="6"/>
        <v>7.0000000000000007E-2</v>
      </c>
      <c r="AU17" s="78">
        <f t="shared" si="6"/>
        <v>-0.02</v>
      </c>
      <c r="AV17" s="78">
        <f t="shared" si="6"/>
        <v>0.27</v>
      </c>
      <c r="AW17" s="78">
        <f t="shared" si="6"/>
        <v>-0.05</v>
      </c>
      <c r="AX17" s="78">
        <f t="shared" si="6"/>
        <v>-0.01</v>
      </c>
      <c r="AY17" s="78">
        <f t="shared" si="6"/>
        <v>0.28000000000000003</v>
      </c>
      <c r="AZ17" s="78">
        <f t="shared" si="6"/>
        <v>0.18</v>
      </c>
      <c r="BA17" s="78">
        <f t="shared" si="6"/>
        <v>0.37</v>
      </c>
      <c r="BB17" s="79"/>
      <c r="BJ17" s="78">
        <f t="shared" si="12"/>
        <v>7.65</v>
      </c>
      <c r="BK17" s="78">
        <f t="shared" si="7"/>
        <v>8.1</v>
      </c>
      <c r="BL17" s="78">
        <f t="shared" si="7"/>
        <v>8.86</v>
      </c>
      <c r="BM17" s="78">
        <f t="shared" si="7"/>
        <v>7.8</v>
      </c>
      <c r="BN17" s="78">
        <f t="shared" si="7"/>
        <v>7.8</v>
      </c>
      <c r="BO17" s="78">
        <f t="shared" si="8"/>
        <v>7.42</v>
      </c>
      <c r="BP17" s="78">
        <f t="shared" si="9"/>
        <v>6.38</v>
      </c>
      <c r="BQ17" s="78">
        <f t="shared" si="9"/>
        <v>7.38</v>
      </c>
      <c r="BR17" s="79"/>
      <c r="BZ17" s="78">
        <f t="shared" si="10"/>
        <v>7.0000000000000007E-2</v>
      </c>
      <c r="CA17" s="78">
        <f t="shared" si="10"/>
        <v>-0.02</v>
      </c>
      <c r="CB17" s="78">
        <f t="shared" si="10"/>
        <v>0.27</v>
      </c>
      <c r="CC17" s="78">
        <f t="shared" si="10"/>
        <v>-0.05</v>
      </c>
      <c r="CD17" s="78">
        <f t="shared" si="10"/>
        <v>-0.01</v>
      </c>
      <c r="CE17" s="78">
        <f t="shared" si="10"/>
        <v>0.28000000000000003</v>
      </c>
      <c r="CF17" s="78">
        <f t="shared" si="10"/>
        <v>0.18</v>
      </c>
      <c r="CG17" s="78">
        <f t="shared" si="10"/>
        <v>0.37</v>
      </c>
      <c r="CH17" s="79"/>
      <c r="CP17" s="77">
        <f>IFERROR(IF($E17=1,RANK(BJ17,BJ:BJ,1)+COUNTIF(BJ$4:BJ17,BJ17)-1,"-"),"-")</f>
        <v>42</v>
      </c>
      <c r="CQ17" s="77">
        <f>IFERROR(IF($E17=1,RANK(BK17,BK:BK,1)+COUNTIF(BK$4:BK17,BK17)-1,"-"),"-")</f>
        <v>22</v>
      </c>
      <c r="CR17" s="77">
        <f>IFERROR(IF($E17=1,RANK(BL17,BL:BL,1)+COUNTIF(BL$4:BL17,BL17)-1,"-"),"-")</f>
        <v>65</v>
      </c>
      <c r="CS17" s="77">
        <f>IFERROR(IF($E17=1,RANK(BM17,BM:BM,1)+COUNTIF(BM$4:BM17,BM17)-1,"-"),"-")</f>
        <v>8</v>
      </c>
      <c r="CT17" s="77">
        <f>IFERROR(IF($E17=1,RANK(BN17,BN:BN,1)+COUNTIF(BN$4:BN17,BN17)-1,"-"),"-")</f>
        <v>42</v>
      </c>
      <c r="CU17" s="77">
        <f>IFERROR(IF($E17=1,RANK(BO17,BO:BO,1)+COUNTIF(BO$4:BO17,BO17)-1,"-"),"-")</f>
        <v>44</v>
      </c>
      <c r="CV17" s="77">
        <f>IFERROR(IF($E17=1,RANK(BP17,BP:BP,1)+COUNTIF(BP$4:BP17,BP17)-1,"-"),"-")</f>
        <v>41</v>
      </c>
      <c r="CW17" s="77">
        <f>IFERROR(IF($E17=1,RANK(BQ17,BQ:BQ,1)+COUNTIF(BQ$4:BQ17,BQ17)-1,"-"),"-")</f>
        <v>72</v>
      </c>
      <c r="CX17" s="79"/>
      <c r="DF17" s="77">
        <f>IFERROR(IF($E17=1,RANK(BZ17,BZ:BZ,1)+COUNTIF(BZ$3:BZ16,BZ17),"-"),"-")</f>
        <v>81</v>
      </c>
      <c r="DG17" s="77">
        <f>IFERROR(IF($E17=1,RANK(CA17,CA:CA,1)+COUNTIF(CA$3:CA16,CA17),"-"),"-")</f>
        <v>58</v>
      </c>
      <c r="DH17" s="77">
        <f>IFERROR(IF($E17=1,RANK(CB17,CB:CB,1)+COUNTIF(CB$3:CB16,CB17),"-"),"-")</f>
        <v>84</v>
      </c>
      <c r="DI17" s="77">
        <f>IFERROR(IF($E17=1,RANK(CC17,CC:CC,1)+COUNTIF(CC$3:CC16,CC17),"-"),"-")</f>
        <v>53</v>
      </c>
      <c r="DJ17" s="77">
        <f>IFERROR(IF($E17=1,RANK(CD17,CD:CD,1)+COUNTIF(CD$3:CD16,CD17),"-"),"-")</f>
        <v>67</v>
      </c>
      <c r="DK17" s="77">
        <f>IFERROR(IF($E17=1,RANK(CE17,CE:CE,1)+COUNTIF(CE$3:CE16,CE17),"-"),"-")</f>
        <v>89</v>
      </c>
      <c r="DL17" s="77">
        <f>IFERROR(IF($E17=1,RANK(CF17,CF:CF,1)+COUNTIF(CF$3:CF16,CF17),"-"),"-")</f>
        <v>76</v>
      </c>
      <c r="DM17" s="77">
        <f>IFERROR(IF($E17=1,RANK(CG17,CG:CG,1)+COUNTIF(CG$3:CG16,CG17),"-"),"-")</f>
        <v>79</v>
      </c>
      <c r="DN17" s="6"/>
      <c r="DO17" s="77" t="str">
        <f>IFERROR(IF($E17=1,RANK(CI17,CI:CI,1)+COUNTIF(CI$4:CI17,CI17)-1,"-"),"-")</f>
        <v>-</v>
      </c>
      <c r="DP17" s="77" t="str">
        <f>IFERROR(IF($E17=1,RANK(CJ17,CJ:CJ,1)+COUNTIF(CJ$4:CJ17,CJ17)-1,"-"),"-")</f>
        <v>-</v>
      </c>
      <c r="DQ17" s="77" t="str">
        <f>IFERROR(IF($E17=1,RANK(CK17,CK:CK,1)+COUNTIF(CK$4:CK17,CK17)-1,"-"),"-")</f>
        <v>-</v>
      </c>
      <c r="DR17" s="77" t="str">
        <f>IFERROR(IF($E17=1,RANK(CL17,CL:CL,1)+COUNTIF(CL$4:CL17,CL17)-1,"-"),"-")</f>
        <v>-</v>
      </c>
      <c r="DS17" s="77" t="str">
        <f>IFERROR(IF($E17=1,RANK(CM17,CM:CM,1)+COUNTIF(CM$4:CM17,CM17)-1,"-"),"-")</f>
        <v>-</v>
      </c>
      <c r="DT17" s="77" t="str">
        <f>IFERROR(IF($E17=1,RANK(CN17,CN:CN,1)+COUNTIF(CN$4:CN17,CN17)-1,"-"),"-")</f>
        <v>-</v>
      </c>
      <c r="DU17">
        <f>DU16-1</f>
        <v>98</v>
      </c>
      <c r="DV17" s="83">
        <f>DV16+1</f>
        <v>2</v>
      </c>
      <c r="DW17" s="82" t="str">
        <f>IFERROR(INDEX($A:$DD,IF($EI$4="Entrants",MATCH($DU17,$CQ:$CQ,0),MATCH($DU17,$CZ:$CZ,0)),11),"")</f>
        <v>TGV HAUTE PICARDIE</v>
      </c>
      <c r="DX17" s="80">
        <f>IFERROR(INDEX($A:$DD,IF($EI$4="Entrants",MATCH($DU17,$CQ:$CQ,0),MATCH($DU17,$CZ:$CZ,0)),IF($EI$4="Entrants",63,22)),"")</f>
        <v>9.1199999999999992</v>
      </c>
      <c r="DY17">
        <f>DY16-1</f>
        <v>94</v>
      </c>
      <c r="DZ17" s="83">
        <f>MAX(DZ16+1,0)</f>
        <v>2</v>
      </c>
      <c r="EA17" s="82" t="str">
        <f>IFERROR(INDEX($A:$DT,IF($EI$4="Entrants",MATCH($DY17,$DG:$DG,0),MATCH($DY17,$DP:$DP,0)),11),"")</f>
        <v>NIMES</v>
      </c>
      <c r="EB17" s="135">
        <f>IFERROR(INDEX($A:$DT,IF($EI$4="Entrants",MATCH($DY17,$DG:$DG,0),MATCH($DY17,$DP:$DP,0)),IF($EI$4="Entrants",79,50)),"")</f>
        <v>0.46</v>
      </c>
      <c r="EC17" s="81">
        <f>IFERROR(INDEX($A:$DT,IF($EI$4="Entrants",MATCH($DY17,$DG:$DG,0),MATCH($DY17,$DP:$DP,0)),IF($EI$4="Entrants",63,22)),"")</f>
        <v>7.92</v>
      </c>
      <c r="ED17" s="80" t="str">
        <f>IFERROR(IF(EB17&gt;0,"+"&amp;ROUND(EB17,2),ROUND(EB17,2)),"")</f>
        <v>+0,46</v>
      </c>
      <c r="EJ17" s="145" t="str">
        <f t="shared" si="13"/>
        <v>Alsace</v>
      </c>
      <c r="EK17">
        <v>11</v>
      </c>
      <c r="EN17" s="16" t="s">
        <v>189</v>
      </c>
      <c r="EO17" s="16" t="s">
        <v>187</v>
      </c>
      <c r="EP17">
        <f t="shared" si="14"/>
        <v>1</v>
      </c>
      <c r="EQ17">
        <f>IF(EP17=1,SUM(EP$6:EP17),0)</f>
        <v>11</v>
      </c>
      <c r="EU17">
        <v>7.76</v>
      </c>
      <c r="EV17">
        <v>7.62</v>
      </c>
      <c r="EW17">
        <v>8.24</v>
      </c>
      <c r="EX17">
        <v>7.72</v>
      </c>
      <c r="EY17">
        <v>7.37</v>
      </c>
      <c r="EZ17">
        <v>6.21</v>
      </c>
      <c r="FA17">
        <v>5.71</v>
      </c>
      <c r="FB17">
        <v>6.26</v>
      </c>
      <c r="FK17" t="s">
        <v>147</v>
      </c>
      <c r="FL17" t="s">
        <v>147</v>
      </c>
      <c r="FM17" t="s">
        <v>147</v>
      </c>
      <c r="FN17" t="s">
        <v>147</v>
      </c>
      <c r="FO17" t="s">
        <v>147</v>
      </c>
      <c r="FP17" t="s">
        <v>147</v>
      </c>
      <c r="FQ17" t="s">
        <v>147</v>
      </c>
      <c r="FR17" t="s">
        <v>147</v>
      </c>
    </row>
    <row r="18" spans="1:174" ht="19.8" x14ac:dyDescent="0.3">
      <c r="A18" s="8">
        <f t="shared" si="2"/>
        <v>1</v>
      </c>
      <c r="B18" s="8">
        <f t="shared" si="3"/>
        <v>1</v>
      </c>
      <c r="C18" s="8" t="str">
        <f t="shared" si="11"/>
        <v/>
      </c>
      <c r="D18" s="8">
        <f t="shared" si="4"/>
        <v>1</v>
      </c>
      <c r="E18" s="8">
        <f t="shared" si="5"/>
        <v>0</v>
      </c>
      <c r="F18" s="145" t="s">
        <v>226</v>
      </c>
      <c r="G18" s="145" t="s">
        <v>178</v>
      </c>
      <c r="H18" s="7" t="s">
        <v>17</v>
      </c>
      <c r="I18" s="141" t="s">
        <v>210</v>
      </c>
      <c r="J18" s="141">
        <v>743005</v>
      </c>
      <c r="K18" s="141" t="s">
        <v>24</v>
      </c>
      <c r="L18" s="141" t="s">
        <v>7</v>
      </c>
      <c r="M18" s="141" t="s">
        <v>8</v>
      </c>
      <c r="N18" s="139">
        <v>7.77</v>
      </c>
      <c r="O18" s="120">
        <v>8.7100000000000009</v>
      </c>
      <c r="P18" s="121">
        <v>9.24</v>
      </c>
      <c r="Q18" s="120">
        <v>8.49</v>
      </c>
      <c r="R18" s="120">
        <v>8.3800000000000008</v>
      </c>
      <c r="S18" s="120">
        <v>8.17</v>
      </c>
      <c r="T18" s="106">
        <v>6.89</v>
      </c>
      <c r="U18" s="106">
        <v>7.82</v>
      </c>
      <c r="V18" s="79"/>
      <c r="AD18" s="161">
        <v>8.1300000000000008</v>
      </c>
      <c r="AE18" s="161">
        <v>8.83</v>
      </c>
      <c r="AF18" s="163">
        <v>9.0299999999999994</v>
      </c>
      <c r="AG18" s="161">
        <v>8.48</v>
      </c>
      <c r="AH18" s="161">
        <v>8.33</v>
      </c>
      <c r="AI18" s="120">
        <v>8.11</v>
      </c>
      <c r="AJ18" s="106">
        <v>6.35</v>
      </c>
      <c r="AK18" s="106">
        <v>7.01</v>
      </c>
      <c r="AL18" s="79"/>
      <c r="AT18" s="78">
        <f t="shared" si="6"/>
        <v>-0.36</v>
      </c>
      <c r="AU18" s="78">
        <f t="shared" si="6"/>
        <v>-0.12</v>
      </c>
      <c r="AV18" s="78">
        <f t="shared" si="6"/>
        <v>0.21</v>
      </c>
      <c r="AW18" s="78">
        <f t="shared" si="6"/>
        <v>0.01</v>
      </c>
      <c r="AX18" s="78">
        <f t="shared" si="6"/>
        <v>0.05</v>
      </c>
      <c r="AY18" s="78">
        <f t="shared" si="6"/>
        <v>0.06</v>
      </c>
      <c r="AZ18" s="78">
        <f t="shared" si="6"/>
        <v>0.54</v>
      </c>
      <c r="BA18" s="78">
        <f t="shared" si="6"/>
        <v>0.81</v>
      </c>
      <c r="BB18" s="79"/>
      <c r="BJ18" s="78" t="str">
        <f t="shared" si="12"/>
        <v>-</v>
      </c>
      <c r="BK18" s="78" t="str">
        <f t="shared" si="7"/>
        <v>-</v>
      </c>
      <c r="BL18" s="78" t="str">
        <f t="shared" si="7"/>
        <v>-</v>
      </c>
      <c r="BM18" s="78" t="str">
        <f t="shared" si="7"/>
        <v>-</v>
      </c>
      <c r="BN18" s="78" t="str">
        <f t="shared" si="7"/>
        <v>-</v>
      </c>
      <c r="BO18" s="78" t="str">
        <f t="shared" si="8"/>
        <v>-</v>
      </c>
      <c r="BP18" s="78" t="str">
        <f t="shared" si="9"/>
        <v>-</v>
      </c>
      <c r="BQ18" s="78" t="str">
        <f t="shared" si="9"/>
        <v>-</v>
      </c>
      <c r="BR18" s="79"/>
      <c r="BZ18" s="78" t="str">
        <f t="shared" si="10"/>
        <v>-</v>
      </c>
      <c r="CA18" s="78" t="str">
        <f t="shared" si="10"/>
        <v>-</v>
      </c>
      <c r="CB18" s="78" t="str">
        <f t="shared" si="10"/>
        <v>-</v>
      </c>
      <c r="CC18" s="78" t="str">
        <f t="shared" si="10"/>
        <v>-</v>
      </c>
      <c r="CD18" s="78" t="str">
        <f t="shared" si="10"/>
        <v>-</v>
      </c>
      <c r="CE18" s="78" t="str">
        <f t="shared" si="10"/>
        <v>-</v>
      </c>
      <c r="CF18" s="78" t="str">
        <f t="shared" si="10"/>
        <v>-</v>
      </c>
      <c r="CG18" s="78" t="str">
        <f t="shared" si="10"/>
        <v>-</v>
      </c>
      <c r="CH18" s="79"/>
      <c r="CP18" s="77" t="str">
        <f>IFERROR(IF($E18=1,RANK(BJ18,BJ:BJ,1)+COUNTIF(BJ$4:BJ18,BJ18)-1,"-"),"-")</f>
        <v>-</v>
      </c>
      <c r="CQ18" s="77" t="str">
        <f>IFERROR(IF($E18=1,RANK(BK18,BK:BK,1)+COUNTIF(BK$4:BK18,BK18)-1,"-"),"-")</f>
        <v>-</v>
      </c>
      <c r="CR18" s="77" t="str">
        <f>IFERROR(IF($E18=1,RANK(BL18,BL:BL,1)+COUNTIF(BL$4:BL18,BL18)-1,"-"),"-")</f>
        <v>-</v>
      </c>
      <c r="CS18" s="77" t="str">
        <f>IFERROR(IF($E18=1,RANK(BM18,BM:BM,1)+COUNTIF(BM$4:BM18,BM18)-1,"-"),"-")</f>
        <v>-</v>
      </c>
      <c r="CT18" s="77" t="str">
        <f>IFERROR(IF($E18=1,RANK(BN18,BN:BN,1)+COUNTIF(BN$4:BN18,BN18)-1,"-"),"-")</f>
        <v>-</v>
      </c>
      <c r="CU18" s="77" t="str">
        <f>IFERROR(IF($E18=1,RANK(BO18,BO:BO,1)+COUNTIF(BO$4:BO18,BO18)-1,"-"),"-")</f>
        <v>-</v>
      </c>
      <c r="CV18" s="77" t="str">
        <f>IFERROR(IF($E18=1,RANK(BP18,BP:BP,1)+COUNTIF(BP$4:BP18,BP18)-1,"-"),"-")</f>
        <v>-</v>
      </c>
      <c r="CW18" s="77" t="str">
        <f>IFERROR(IF($E18=1,RANK(BQ18,BQ:BQ,1)+COUNTIF(BQ$4:BQ18,BQ18)-1,"-"),"-")</f>
        <v>-</v>
      </c>
      <c r="CX18" s="79"/>
      <c r="DF18" s="77" t="str">
        <f>IFERROR(IF($E18=1,RANK(BZ18,BZ:BZ,1)+COUNTIF(BZ$3:BZ17,BZ18),"-"),"-")</f>
        <v>-</v>
      </c>
      <c r="DG18" s="77" t="str">
        <f>IFERROR(IF($E18=1,RANK(CA18,CA:CA,1)+COUNTIF(CA$3:CA17,CA18),"-"),"-")</f>
        <v>-</v>
      </c>
      <c r="DH18" s="77" t="str">
        <f>IFERROR(IF($E18=1,RANK(CB18,CB:CB,1)+COUNTIF(CB$3:CB17,CB18),"-"),"-")</f>
        <v>-</v>
      </c>
      <c r="DI18" s="77" t="str">
        <f>IFERROR(IF($E18=1,RANK(CC18,CC:CC,1)+COUNTIF(CC$3:CC17,CC18),"-"),"-")</f>
        <v>-</v>
      </c>
      <c r="DJ18" s="77" t="str">
        <f>IFERROR(IF($E18=1,RANK(CD18,CD:CD,1)+COUNTIF(CD$3:CD17,CD18),"-"),"-")</f>
        <v>-</v>
      </c>
      <c r="DK18" s="77" t="str">
        <f>IFERROR(IF($E18=1,RANK(CE18,CE:CE,1)+COUNTIF(CE$3:CE17,CE18),"-"),"-")</f>
        <v>-</v>
      </c>
      <c r="DL18" s="77" t="str">
        <f>IFERROR(IF($E18=1,RANK(CF18,CF:CF,1)+COUNTIF(CF$3:CF17,CF18),"-"),"-")</f>
        <v>-</v>
      </c>
      <c r="DM18" s="77" t="str">
        <f>IFERROR(IF($E18=1,RANK(CG18,CG:CG,1)+COUNTIF(CG$3:CG17,CG18),"-"),"-")</f>
        <v>-</v>
      </c>
      <c r="DN18" s="6"/>
      <c r="DO18" s="77" t="str">
        <f>IFERROR(IF($E18=1,RANK(CI18,CI:CI,1)+COUNTIF(CI$4:CI18,CI18)-1,"-"),"-")</f>
        <v>-</v>
      </c>
      <c r="DP18" s="77" t="str">
        <f>IFERROR(IF($E18=1,RANK(CJ18,CJ:CJ,1)+COUNTIF(CJ$4:CJ18,CJ18)-1,"-"),"-")</f>
        <v>-</v>
      </c>
      <c r="DQ18" s="77" t="str">
        <f>IFERROR(IF($E18=1,RANK(CK18,CK:CK,1)+COUNTIF(CK$4:CK18,CK18)-1,"-"),"-")</f>
        <v>-</v>
      </c>
      <c r="DR18" s="77" t="str">
        <f>IFERROR(IF($E18=1,RANK(CL18,CL:CL,1)+COUNTIF(CL$4:CL18,CL18)-1,"-"),"-")</f>
        <v>-</v>
      </c>
      <c r="DS18" s="77" t="str">
        <f>IFERROR(IF($E18=1,RANK(CM18,CM:CM,1)+COUNTIF(CM$4:CM18,CM18)-1,"-"),"-")</f>
        <v>-</v>
      </c>
      <c r="DT18" s="77" t="str">
        <f>IFERROR(IF($E18=1,RANK(CN18,CN:CN,1)+COUNTIF(CN$4:CN18,CN18)-1,"-"),"-")</f>
        <v>-</v>
      </c>
      <c r="DU18">
        <f>DU17-1</f>
        <v>97</v>
      </c>
      <c r="DV18" s="83">
        <f>DV17+1</f>
        <v>3</v>
      </c>
      <c r="DW18" s="82" t="str">
        <f>IFERROR(INDEX($A:$DD,IF($EI$4="Entrants",MATCH($DU18,$CQ:$CQ,0),MATCH($DU18,$CZ:$CZ,0)),11),"")</f>
        <v>BELFORT MONTBELIARD TGV</v>
      </c>
      <c r="DX18" s="80">
        <f>IFERROR(INDEX($A:$DD,IF($EI$4="Entrants",MATCH($DU18,$CQ:$CQ,0),MATCH($DU18,$CZ:$CZ,0)),IF($EI$4="Entrants",63,22)),"")</f>
        <v>8.98</v>
      </c>
      <c r="DY18">
        <f>DY17-1</f>
        <v>93</v>
      </c>
      <c r="DZ18" s="83">
        <f>MAX(DZ17+1,0)</f>
        <v>3</v>
      </c>
      <c r="EA18" s="82" t="str">
        <f>IFERROR(INDEX($A:$DT,IF($EI$4="Entrants",MATCH($DY18,$DG:$DG,0),MATCH($DY18,$DP:$DP,0)),11),"")</f>
        <v>TROYES</v>
      </c>
      <c r="EB18" s="135">
        <f>IFERROR(INDEX($A:$DT,IF($EI$4="Entrants",MATCH($DY18,$DG:$DG,0),MATCH($DY18,$DP:$DP,0)),IF($EI$4="Entrants",79,50)),"")</f>
        <v>0.46</v>
      </c>
      <c r="EC18" s="81">
        <f>IFERROR(INDEX($A:$DT,IF($EI$4="Entrants",MATCH($DY18,$DG:$DG,0),MATCH($DY18,$DP:$DP,0)),IF($EI$4="Entrants",63,22)),"")</f>
        <v>8.7200000000000006</v>
      </c>
      <c r="ED18" s="80" t="str">
        <f>IFERROR(IF(EB18&gt;0,"+"&amp;ROUND(EB18,2),ROUND(EB18,2)),"")</f>
        <v>+0,46</v>
      </c>
      <c r="EJ18" s="145" t="str">
        <f t="shared" si="13"/>
        <v>Lorraine</v>
      </c>
      <c r="EK18">
        <v>12</v>
      </c>
      <c r="EN18" s="145" t="s">
        <v>190</v>
      </c>
      <c r="EO18" s="145" t="s">
        <v>187</v>
      </c>
      <c r="EP18">
        <f t="shared" si="14"/>
        <v>1</v>
      </c>
      <c r="EQ18">
        <f>IF(EP18=1,SUM(EP$6:EP18),0)</f>
        <v>12</v>
      </c>
      <c r="EU18">
        <v>8.1300000000000008</v>
      </c>
      <c r="EV18">
        <v>8.68</v>
      </c>
      <c r="EW18">
        <v>8.98</v>
      </c>
      <c r="EX18">
        <v>8.59</v>
      </c>
      <c r="EY18">
        <v>8.3800000000000008</v>
      </c>
      <c r="EZ18">
        <v>8.14</v>
      </c>
      <c r="FA18">
        <v>6.87</v>
      </c>
      <c r="FB18">
        <v>6.81</v>
      </c>
      <c r="FK18" t="s">
        <v>147</v>
      </c>
      <c r="FL18" t="s">
        <v>147</v>
      </c>
      <c r="FM18" t="s">
        <v>147</v>
      </c>
      <c r="FN18" t="s">
        <v>147</v>
      </c>
      <c r="FO18" t="s">
        <v>147</v>
      </c>
      <c r="FP18" t="s">
        <v>147</v>
      </c>
      <c r="FQ18" t="s">
        <v>147</v>
      </c>
      <c r="FR18" t="s">
        <v>147</v>
      </c>
    </row>
    <row r="19" spans="1:174" ht="19.8" x14ac:dyDescent="0.3">
      <c r="A19" s="8">
        <f t="shared" si="2"/>
        <v>1</v>
      </c>
      <c r="B19" s="8">
        <f t="shared" si="3"/>
        <v>1</v>
      </c>
      <c r="C19" s="8" t="str">
        <f t="shared" si="11"/>
        <v/>
      </c>
      <c r="D19" s="8">
        <f t="shared" si="4"/>
        <v>1</v>
      </c>
      <c r="E19" s="8">
        <f t="shared" si="5"/>
        <v>0</v>
      </c>
      <c r="F19" s="145" t="s">
        <v>226</v>
      </c>
      <c r="G19" s="145" t="s">
        <v>178</v>
      </c>
      <c r="H19" s="7" t="s">
        <v>17</v>
      </c>
      <c r="I19" s="141" t="s">
        <v>210</v>
      </c>
      <c r="J19" s="141">
        <v>741793</v>
      </c>
      <c r="K19" s="141" t="s">
        <v>25</v>
      </c>
      <c r="L19" s="141" t="s">
        <v>7</v>
      </c>
      <c r="M19" s="141" t="s">
        <v>8</v>
      </c>
      <c r="N19" s="139">
        <v>7.64</v>
      </c>
      <c r="O19" s="120">
        <v>8.99</v>
      </c>
      <c r="P19" s="121">
        <v>9.08</v>
      </c>
      <c r="Q19" s="120">
        <v>8.6199999999999992</v>
      </c>
      <c r="R19" s="120">
        <v>8.3000000000000007</v>
      </c>
      <c r="S19" s="139">
        <v>7.68</v>
      </c>
      <c r="T19" s="106">
        <v>6.66</v>
      </c>
      <c r="U19" s="106">
        <v>7.29</v>
      </c>
      <c r="V19" s="79"/>
      <c r="AD19" s="127" t="s">
        <v>147</v>
      </c>
      <c r="AE19" s="127" t="s">
        <v>147</v>
      </c>
      <c r="AF19" s="127" t="s">
        <v>147</v>
      </c>
      <c r="AG19" s="127" t="s">
        <v>147</v>
      </c>
      <c r="AH19" s="127" t="s">
        <v>147</v>
      </c>
      <c r="AI19" s="127" t="s">
        <v>147</v>
      </c>
      <c r="AJ19" s="68" t="s">
        <v>147</v>
      </c>
      <c r="AK19" s="68" t="s">
        <v>147</v>
      </c>
      <c r="AL19" s="79"/>
      <c r="AT19" s="78" t="str">
        <f t="shared" si="6"/>
        <v>-</v>
      </c>
      <c r="AU19" s="78" t="str">
        <f t="shared" si="6"/>
        <v>-</v>
      </c>
      <c r="AV19" s="78" t="str">
        <f t="shared" si="6"/>
        <v>-</v>
      </c>
      <c r="AW19" s="78" t="str">
        <f t="shared" si="6"/>
        <v>-</v>
      </c>
      <c r="AX19" s="78" t="str">
        <f t="shared" si="6"/>
        <v>-</v>
      </c>
      <c r="AY19" s="78" t="str">
        <f t="shared" si="6"/>
        <v>-</v>
      </c>
      <c r="AZ19" s="78" t="str">
        <f t="shared" si="6"/>
        <v>-</v>
      </c>
      <c r="BA19" s="78" t="str">
        <f t="shared" si="6"/>
        <v>-</v>
      </c>
      <c r="BB19" s="79"/>
      <c r="BJ19" s="78" t="str">
        <f t="shared" si="12"/>
        <v>-</v>
      </c>
      <c r="BK19" s="78" t="str">
        <f t="shared" si="7"/>
        <v>-</v>
      </c>
      <c r="BL19" s="78" t="str">
        <f t="shared" si="7"/>
        <v>-</v>
      </c>
      <c r="BM19" s="78" t="str">
        <f t="shared" si="7"/>
        <v>-</v>
      </c>
      <c r="BN19" s="78" t="str">
        <f t="shared" si="7"/>
        <v>-</v>
      </c>
      <c r="BO19" s="78" t="str">
        <f t="shared" si="8"/>
        <v>-</v>
      </c>
      <c r="BP19" s="78" t="str">
        <f t="shared" si="9"/>
        <v>-</v>
      </c>
      <c r="BQ19" s="78" t="str">
        <f t="shared" si="9"/>
        <v>-</v>
      </c>
      <c r="BR19" s="79"/>
      <c r="BZ19" s="78" t="str">
        <f t="shared" si="10"/>
        <v>-</v>
      </c>
      <c r="CA19" s="78" t="str">
        <f t="shared" si="10"/>
        <v>-</v>
      </c>
      <c r="CB19" s="78" t="str">
        <f t="shared" si="10"/>
        <v>-</v>
      </c>
      <c r="CC19" s="78" t="str">
        <f t="shared" si="10"/>
        <v>-</v>
      </c>
      <c r="CD19" s="78" t="str">
        <f t="shared" si="10"/>
        <v>-</v>
      </c>
      <c r="CE19" s="78" t="str">
        <f t="shared" si="10"/>
        <v>-</v>
      </c>
      <c r="CF19" s="78" t="str">
        <f t="shared" si="10"/>
        <v>-</v>
      </c>
      <c r="CG19" s="78" t="str">
        <f t="shared" si="10"/>
        <v>-</v>
      </c>
      <c r="CH19" s="79"/>
      <c r="CP19" s="77" t="str">
        <f>IFERROR(IF($E19=1,RANK(BJ19,BJ:BJ,1)+COUNTIF(BJ$4:BJ19,BJ19)-1,"-"),"-")</f>
        <v>-</v>
      </c>
      <c r="CQ19" s="77" t="str">
        <f>IFERROR(IF($E19=1,RANK(BK19,BK:BK,1)+COUNTIF(BK$4:BK19,BK19)-1,"-"),"-")</f>
        <v>-</v>
      </c>
      <c r="CR19" s="77" t="str">
        <f>IFERROR(IF($E19=1,RANK(BL19,BL:BL,1)+COUNTIF(BL$4:BL19,BL19)-1,"-"),"-")</f>
        <v>-</v>
      </c>
      <c r="CS19" s="77" t="str">
        <f>IFERROR(IF($E19=1,RANK(BM19,BM:BM,1)+COUNTIF(BM$4:BM19,BM19)-1,"-"),"-")</f>
        <v>-</v>
      </c>
      <c r="CT19" s="77" t="str">
        <f>IFERROR(IF($E19=1,RANK(BN19,BN:BN,1)+COUNTIF(BN$4:BN19,BN19)-1,"-"),"-")</f>
        <v>-</v>
      </c>
      <c r="CU19" s="77" t="str">
        <f>IFERROR(IF($E19=1,RANK(BO19,BO:BO,1)+COUNTIF(BO$4:BO19,BO19)-1,"-"),"-")</f>
        <v>-</v>
      </c>
      <c r="CV19" s="77" t="str">
        <f>IFERROR(IF($E19=1,RANK(BP19,BP:BP,1)+COUNTIF(BP$4:BP19,BP19)-1,"-"),"-")</f>
        <v>-</v>
      </c>
      <c r="CW19" s="77" t="str">
        <f>IFERROR(IF($E19=1,RANK(BQ19,BQ:BQ,1)+COUNTIF(BQ$4:BQ19,BQ19)-1,"-"),"-")</f>
        <v>-</v>
      </c>
      <c r="CX19" s="79"/>
      <c r="DF19" s="77" t="str">
        <f>IFERROR(IF($E19=1,RANK(BZ19,BZ:BZ,1)+COUNTIF(BZ$3:BZ18,BZ19),"-"),"-")</f>
        <v>-</v>
      </c>
      <c r="DG19" s="77" t="str">
        <f>IFERROR(IF($E19=1,RANK(CA19,CA:CA,1)+COUNTIF(CA$3:CA18,CA19),"-"),"-")</f>
        <v>-</v>
      </c>
      <c r="DH19" s="77" t="str">
        <f>IFERROR(IF($E19=1,RANK(CB19,CB:CB,1)+COUNTIF(CB$3:CB18,CB19),"-"),"-")</f>
        <v>-</v>
      </c>
      <c r="DI19" s="77" t="str">
        <f>IFERROR(IF($E19=1,RANK(CC19,CC:CC,1)+COUNTIF(CC$3:CC18,CC19),"-"),"-")</f>
        <v>-</v>
      </c>
      <c r="DJ19" s="77" t="str">
        <f>IFERROR(IF($E19=1,RANK(CD19,CD:CD,1)+COUNTIF(CD$3:CD18,CD19),"-"),"-")</f>
        <v>-</v>
      </c>
      <c r="DK19" s="77" t="str">
        <f>IFERROR(IF($E19=1,RANK(CE19,CE:CE,1)+COUNTIF(CE$3:CE18,CE19),"-"),"-")</f>
        <v>-</v>
      </c>
      <c r="DL19" s="77" t="str">
        <f>IFERROR(IF($E19=1,RANK(CF19,CF:CF,1)+COUNTIF(CF$3:CF18,CF19),"-"),"-")</f>
        <v>-</v>
      </c>
      <c r="DM19" s="77" t="str">
        <f>IFERROR(IF($E19=1,RANK(CG19,CG:CG,1)+COUNTIF(CG$3:CG18,CG19),"-"),"-")</f>
        <v>-</v>
      </c>
      <c r="DN19" s="6"/>
      <c r="DO19" s="77" t="str">
        <f>IFERROR(IF($E19=1,RANK(CI19,CI:CI,1)+COUNTIF(CI$4:CI19,CI19)-1,"-"),"-")</f>
        <v>-</v>
      </c>
      <c r="DP19" s="77" t="str">
        <f>IFERROR(IF($E19=1,RANK(CJ19,CJ:CJ,1)+COUNTIF(CJ$4:CJ19,CJ19)-1,"-"),"-")</f>
        <v>-</v>
      </c>
      <c r="DQ19" s="77" t="str">
        <f>IFERROR(IF($E19=1,RANK(CK19,CK:CK,1)+COUNTIF(CK$4:CK19,CK19)-1,"-"),"-")</f>
        <v>-</v>
      </c>
      <c r="DR19" s="77" t="str">
        <f>IFERROR(IF($E19=1,RANK(CL19,CL:CL,1)+COUNTIF(CL$4:CL19,CL19)-1,"-"),"-")</f>
        <v>-</v>
      </c>
      <c r="DS19" s="77" t="str">
        <f>IFERROR(IF($E19=1,RANK(CM19,CM:CM,1)+COUNTIF(CM$4:CM19,CM19)-1,"-"),"-")</f>
        <v>-</v>
      </c>
      <c r="DT19" s="77" t="str">
        <f>IFERROR(IF($E19=1,RANK(CN19,CN:CN,1)+COUNTIF(CN$4:CN19,CN19)-1,"-"),"-")</f>
        <v>-</v>
      </c>
      <c r="DU19">
        <f>DU18-1</f>
        <v>96</v>
      </c>
      <c r="DV19" s="83">
        <f>DV18+1</f>
        <v>4</v>
      </c>
      <c r="DW19" s="82" t="str">
        <f>IFERROR(INDEX($A:$DD,IF($EI$4="Entrants",MATCH($DU19,$CQ:$CQ,0),MATCH($DU19,$CZ:$CZ,0)),11),"")</f>
        <v>BREST</v>
      </c>
      <c r="DX19" s="80">
        <f>IFERROR(INDEX($A:$DD,IF($EI$4="Entrants",MATCH($DU19,$CQ:$CQ,0),MATCH($DU19,$CZ:$CZ,0)),IF($EI$4="Entrants",63,22)),"")</f>
        <v>8.9700000000000006</v>
      </c>
      <c r="DY19">
        <f>DY18-1</f>
        <v>92</v>
      </c>
      <c r="DZ19" s="83">
        <f>MAX(DZ18+1,0)</f>
        <v>4</v>
      </c>
      <c r="EA19" s="82" t="str">
        <f>IFERROR(INDEX($A:$DT,IF($EI$4="Entrants",MATCH($DY19,$DG:$DG,0),MATCH($DY19,$DP:$DP,0)),11),"")</f>
        <v>TGV HAUTE PICARDIE</v>
      </c>
      <c r="EB19" s="135">
        <f>IFERROR(INDEX($A:$DT,IF($EI$4="Entrants",MATCH($DY19,$DG:$DG,0),MATCH($DY19,$DP:$DP,0)),IF($EI$4="Entrants",79,50)),"")</f>
        <v>0.32</v>
      </c>
      <c r="EC19" s="81">
        <f>IFERROR(INDEX($A:$DT,IF($EI$4="Entrants",MATCH($DY19,$DG:$DG,0),MATCH($DY19,$DP:$DP,0)),IF($EI$4="Entrants",63,22)),"")</f>
        <v>9.1199999999999992</v>
      </c>
      <c r="ED19" s="80" t="str">
        <f>IFERROR(IF(EB19&gt;0,"+"&amp;ROUND(EB19,2),ROUND(EB19,2)),"")</f>
        <v>+0,32</v>
      </c>
      <c r="EJ19" s="145" t="str">
        <f t="shared" si="13"/>
        <v>UG Gares Régionales</v>
      </c>
      <c r="EK19">
        <v>13</v>
      </c>
      <c r="EN19" s="145" t="s">
        <v>270</v>
      </c>
      <c r="EO19" s="145" t="s">
        <v>225</v>
      </c>
      <c r="EP19">
        <f t="shared" si="14"/>
        <v>1</v>
      </c>
      <c r="EQ19">
        <f>IF(EP19=1,SUM(EP$6:EP19),0)</f>
        <v>13</v>
      </c>
      <c r="EU19">
        <v>8.6199999999999992</v>
      </c>
      <c r="EV19">
        <v>8.6300000000000008</v>
      </c>
      <c r="EW19">
        <v>8.84</v>
      </c>
      <c r="EX19">
        <v>9.26</v>
      </c>
      <c r="EY19">
        <v>8.4499999999999993</v>
      </c>
      <c r="EZ19">
        <v>8.1300000000000008</v>
      </c>
      <c r="FA19">
        <v>7</v>
      </c>
      <c r="FB19">
        <v>7.53</v>
      </c>
      <c r="FK19">
        <v>8.8800000000000008</v>
      </c>
      <c r="FL19">
        <v>9.07</v>
      </c>
      <c r="FM19">
        <v>9.3699999999999992</v>
      </c>
      <c r="FN19">
        <v>9.34</v>
      </c>
      <c r="FO19">
        <v>9.01</v>
      </c>
      <c r="FP19">
        <v>8.1</v>
      </c>
      <c r="FQ19">
        <v>7.26</v>
      </c>
      <c r="FR19">
        <v>8.11</v>
      </c>
    </row>
    <row r="20" spans="1:174" ht="19.8" x14ac:dyDescent="0.3">
      <c r="A20" s="8">
        <f t="shared" si="2"/>
        <v>1</v>
      </c>
      <c r="B20" s="8">
        <f t="shared" si="3"/>
        <v>1</v>
      </c>
      <c r="C20" s="8">
        <f t="shared" si="11"/>
        <v>1</v>
      </c>
      <c r="D20" s="8">
        <f t="shared" si="4"/>
        <v>1</v>
      </c>
      <c r="E20" s="8">
        <f t="shared" si="5"/>
        <v>1</v>
      </c>
      <c r="F20" s="145" t="s">
        <v>226</v>
      </c>
      <c r="G20" s="145" t="s">
        <v>178</v>
      </c>
      <c r="H20" s="7">
        <v>1</v>
      </c>
      <c r="I20" s="141" t="s">
        <v>210</v>
      </c>
      <c r="J20" s="141">
        <v>741009</v>
      </c>
      <c r="K20" s="141" t="s">
        <v>26</v>
      </c>
      <c r="L20" s="141" t="s">
        <v>7</v>
      </c>
      <c r="M20" s="141" t="s">
        <v>8</v>
      </c>
      <c r="N20" s="120">
        <v>8.1</v>
      </c>
      <c r="O20" s="120">
        <v>8.18</v>
      </c>
      <c r="P20" s="120">
        <v>8.76</v>
      </c>
      <c r="Q20" s="120">
        <v>8.41</v>
      </c>
      <c r="R20" s="120">
        <v>8.2799999999999994</v>
      </c>
      <c r="S20" s="139">
        <v>7.77</v>
      </c>
      <c r="T20" s="106">
        <v>7.27</v>
      </c>
      <c r="U20" s="106">
        <v>7.57</v>
      </c>
      <c r="V20" s="79"/>
      <c r="AD20" s="161">
        <v>8.17</v>
      </c>
      <c r="AE20" s="161">
        <v>8.48</v>
      </c>
      <c r="AF20" s="161">
        <v>8.85</v>
      </c>
      <c r="AG20" s="161">
        <v>8.65</v>
      </c>
      <c r="AH20" s="161">
        <v>8.39</v>
      </c>
      <c r="AI20" s="139">
        <v>7.66</v>
      </c>
      <c r="AJ20" s="106">
        <v>7.05</v>
      </c>
      <c r="AK20" s="106">
        <v>7.59</v>
      </c>
      <c r="AL20" s="79"/>
      <c r="AT20" s="78">
        <f t="shared" si="6"/>
        <v>-7.0000000000000007E-2</v>
      </c>
      <c r="AU20" s="78">
        <f t="shared" si="6"/>
        <v>-0.3</v>
      </c>
      <c r="AV20" s="78">
        <f t="shared" si="6"/>
        <v>-0.09</v>
      </c>
      <c r="AW20" s="78">
        <f t="shared" si="6"/>
        <v>-0.24</v>
      </c>
      <c r="AX20" s="78">
        <f t="shared" si="6"/>
        <v>-0.11</v>
      </c>
      <c r="AY20" s="78">
        <f t="shared" si="6"/>
        <v>0.11</v>
      </c>
      <c r="AZ20" s="78">
        <f t="shared" si="6"/>
        <v>0.22</v>
      </c>
      <c r="BA20" s="78">
        <f t="shared" si="6"/>
        <v>-0.02</v>
      </c>
      <c r="BB20" s="79"/>
      <c r="BJ20" s="78">
        <f t="shared" si="12"/>
        <v>8.1</v>
      </c>
      <c r="BK20" s="78">
        <f t="shared" si="7"/>
        <v>8.18</v>
      </c>
      <c r="BL20" s="78">
        <f t="shared" si="7"/>
        <v>8.76</v>
      </c>
      <c r="BM20" s="78">
        <f t="shared" si="7"/>
        <v>8.41</v>
      </c>
      <c r="BN20" s="78">
        <f t="shared" si="7"/>
        <v>8.2799999999999994</v>
      </c>
      <c r="BO20" s="78">
        <f t="shared" si="8"/>
        <v>7.77</v>
      </c>
      <c r="BP20" s="78">
        <f t="shared" si="9"/>
        <v>7.27</v>
      </c>
      <c r="BQ20" s="78">
        <f t="shared" si="9"/>
        <v>7.57</v>
      </c>
      <c r="BR20" s="79"/>
      <c r="BZ20" s="78">
        <f t="shared" si="10"/>
        <v>-7.0000000000000007E-2</v>
      </c>
      <c r="CA20" s="78">
        <f t="shared" si="10"/>
        <v>-0.3</v>
      </c>
      <c r="CB20" s="78">
        <f t="shared" si="10"/>
        <v>-0.09</v>
      </c>
      <c r="CC20" s="78">
        <f t="shared" si="10"/>
        <v>-0.24</v>
      </c>
      <c r="CD20" s="78">
        <f t="shared" si="10"/>
        <v>-0.11</v>
      </c>
      <c r="CE20" s="78">
        <f t="shared" si="10"/>
        <v>0.11</v>
      </c>
      <c r="CF20" s="78">
        <f t="shared" si="10"/>
        <v>0.22</v>
      </c>
      <c r="CG20" s="78">
        <f t="shared" si="10"/>
        <v>-0.02</v>
      </c>
      <c r="CH20" s="79"/>
      <c r="CP20" s="77">
        <f>IFERROR(IF($E20=1,RANK(BJ20,BJ:BJ,1)+COUNTIF(BJ$4:BJ20,BJ20)-1,"-"),"-")</f>
        <v>88</v>
      </c>
      <c r="CQ20" s="77">
        <f>IFERROR(IF($E20=1,RANK(BK20,BK:BK,1)+COUNTIF(BK$4:BK20,BK20)-1,"-"),"-")</f>
        <v>32</v>
      </c>
      <c r="CR20" s="77">
        <f>IFERROR(IF($E20=1,RANK(BL20,BL:BL,1)+COUNTIF(BL$4:BL20,BL20)-1,"-"),"-")</f>
        <v>46</v>
      </c>
      <c r="CS20" s="77">
        <f>IFERROR(IF($E20=1,RANK(BM20,BM:BM,1)+COUNTIF(BM$4:BM20,BM20)-1,"-"),"-")</f>
        <v>55</v>
      </c>
      <c r="CT20" s="77">
        <f>IFERROR(IF($E20=1,RANK(BN20,BN:BN,1)+COUNTIF(BN$4:BN20,BN20)-1,"-"),"-")</f>
        <v>83</v>
      </c>
      <c r="CU20" s="77">
        <f>IFERROR(IF($E20=1,RANK(BO20,BO:BO,1)+COUNTIF(BO$4:BO20,BO20)-1,"-"),"-")</f>
        <v>82</v>
      </c>
      <c r="CV20" s="77">
        <f>IFERROR(IF($E20=1,RANK(BP20,BP:BP,1)+COUNTIF(BP$4:BP20,BP20)-1,"-"),"-")</f>
        <v>86</v>
      </c>
      <c r="CW20" s="77">
        <f>IFERROR(IF($E20=1,RANK(BQ20,BQ:BQ,1)+COUNTIF(BQ$4:BQ20,BQ20)-1,"-"),"-")</f>
        <v>83</v>
      </c>
      <c r="CX20" s="79"/>
      <c r="DF20" s="77">
        <f>IFERROR(IF($E20=1,RANK(BZ20,BZ:BZ,1)+COUNTIF(BZ$3:BZ19,BZ20),"-"),"-")</f>
        <v>62</v>
      </c>
      <c r="DG20" s="77">
        <f>IFERROR(IF($E20=1,RANK(CA20,CA:CA,1)+COUNTIF(CA$3:CA19,CA20),"-"),"-")</f>
        <v>13</v>
      </c>
      <c r="DH20" s="77">
        <f>IFERROR(IF($E20=1,RANK(CB20,CB:CB,1)+COUNTIF(CB$3:CB19,CB20),"-"),"-")</f>
        <v>32</v>
      </c>
      <c r="DI20" s="77">
        <f>IFERROR(IF($E20=1,RANK(CC20,CC:CC,1)+COUNTIF(CC$3:CC19,CC20),"-"),"-")</f>
        <v>21</v>
      </c>
      <c r="DJ20" s="77">
        <f>IFERROR(IF($E20=1,RANK(CD20,CD:CD,1)+COUNTIF(CD$3:CD19,CD20),"-"),"-")</f>
        <v>47</v>
      </c>
      <c r="DK20" s="77">
        <f>IFERROR(IF($E20=1,RANK(CE20,CE:CE,1)+COUNTIF(CE$3:CE19,CE20),"-"),"-")</f>
        <v>81</v>
      </c>
      <c r="DL20" s="77">
        <f>IFERROR(IF($E20=1,RANK(CF20,CF:CF,1)+COUNTIF(CF$3:CF19,CF20),"-"),"-")</f>
        <v>77</v>
      </c>
      <c r="DM20" s="77">
        <f>IFERROR(IF($E20=1,RANK(CG20,CG:CG,1)+COUNTIF(CG$3:CG19,CG20),"-"),"-")</f>
        <v>49</v>
      </c>
      <c r="DN20" s="6"/>
      <c r="DO20" s="77" t="str">
        <f>IFERROR(IF($E20=1,RANK(CI20,CI:CI,1)+COUNTIF(CI$4:CI20,CI20)-1,"-"),"-")</f>
        <v>-</v>
      </c>
      <c r="DP20" s="77" t="str">
        <f>IFERROR(IF($E20=1,RANK(CJ20,CJ:CJ,1)+COUNTIF(CJ$4:CJ20,CJ20)-1,"-"),"-")</f>
        <v>-</v>
      </c>
      <c r="DQ20" s="77" t="str">
        <f>IFERROR(IF($E20=1,RANK(CK20,CK:CK,1)+COUNTIF(CK$4:CK20,CK20)-1,"-"),"-")</f>
        <v>-</v>
      </c>
      <c r="DR20" s="77" t="str">
        <f>IFERROR(IF($E20=1,RANK(CL20,CL:CL,1)+COUNTIF(CL$4:CL20,CL20)-1,"-"),"-")</f>
        <v>-</v>
      </c>
      <c r="DS20" s="77" t="str">
        <f>IFERROR(IF($E20=1,RANK(CM20,CM:CM,1)+COUNTIF(CM$4:CM20,CM20)-1,"-"),"-")</f>
        <v>-</v>
      </c>
      <c r="DT20" s="77" t="str">
        <f>IFERROR(IF($E20=1,RANK(CN20,CN:CN,1)+COUNTIF(CN$4:CN20,CN20)-1,"-"),"-")</f>
        <v>-</v>
      </c>
      <c r="DU20">
        <f>DU19-1</f>
        <v>95</v>
      </c>
      <c r="DV20" s="83">
        <f>DV19+1</f>
        <v>5</v>
      </c>
      <c r="DW20" s="82" t="str">
        <f>IFERROR(INDEX($A:$DD,IF($EI$4="Entrants",MATCH($DU20,$CQ:$CQ,0),MATCH($DU20,$CZ:$CZ,0)),11),"")</f>
        <v>MACON LOCHE TGV</v>
      </c>
      <c r="DX20" s="80">
        <f>IFERROR(INDEX($A:$DD,IF($EI$4="Entrants",MATCH($DU20,$CQ:$CQ,0),MATCH($DU20,$CZ:$CZ,0)),IF($EI$4="Entrants",63,22)),"")</f>
        <v>8.92</v>
      </c>
      <c r="DY20">
        <f>DY19-1</f>
        <v>91</v>
      </c>
      <c r="DZ20" s="83">
        <f>MAX(DZ19+1,0)</f>
        <v>5</v>
      </c>
      <c r="EA20" s="82" t="str">
        <f>IFERROR(INDEX($A:$DT,IF($EI$4="Entrants",MATCH($DY20,$DG:$DG,0),MATCH($DY20,$DP:$DP,0)),11),"")</f>
        <v>BESANCON FRANCHE COMTE TGV</v>
      </c>
      <c r="EB20" s="135">
        <f>IFERROR(INDEX($A:$DT,IF($EI$4="Entrants",MATCH($DY20,$DG:$DG,0),MATCH($DY20,$DP:$DP,0)),IF($EI$4="Entrants",79,50)),"")</f>
        <v>0.26</v>
      </c>
      <c r="EC20" s="81">
        <f>IFERROR(INDEX($A:$DT,IF($EI$4="Entrants",MATCH($DY20,$DG:$DG,0),MATCH($DY20,$DP:$DP,0)),IF($EI$4="Entrants",63,22)),"")</f>
        <v>8.82</v>
      </c>
      <c r="ED20" s="80" t="str">
        <f>IFERROR(IF(EB20&gt;0,"+"&amp;ROUND(EB20,2),ROUND(EB20,2)),"")</f>
        <v>+0,26</v>
      </c>
      <c r="EJ20" s="145" t="str">
        <f t="shared" si="13"/>
        <v>Provences Alpes</v>
      </c>
      <c r="EK20">
        <v>14</v>
      </c>
      <c r="EN20" s="145" t="s">
        <v>191</v>
      </c>
      <c r="EO20" s="145" t="s">
        <v>225</v>
      </c>
      <c r="EP20">
        <f t="shared" si="14"/>
        <v>1</v>
      </c>
      <c r="EQ20">
        <f>IF(EP20=1,SUM(EP$6:EP20),0)</f>
        <v>14</v>
      </c>
      <c r="EU20">
        <v>7.85</v>
      </c>
      <c r="EV20">
        <v>8.41</v>
      </c>
      <c r="EW20">
        <v>8.67</v>
      </c>
      <c r="EX20">
        <v>8.3000000000000007</v>
      </c>
      <c r="EY20">
        <v>7.77</v>
      </c>
      <c r="EZ20">
        <v>7.64</v>
      </c>
      <c r="FA20">
        <v>6.69</v>
      </c>
      <c r="FB20">
        <v>7.1</v>
      </c>
      <c r="FK20" t="s">
        <v>147</v>
      </c>
      <c r="FL20" t="s">
        <v>147</v>
      </c>
      <c r="FM20" t="s">
        <v>147</v>
      </c>
      <c r="FN20" t="s">
        <v>147</v>
      </c>
      <c r="FO20" t="s">
        <v>147</v>
      </c>
      <c r="FP20" t="s">
        <v>147</v>
      </c>
      <c r="FQ20" t="s">
        <v>147</v>
      </c>
      <c r="FR20" t="s">
        <v>147</v>
      </c>
    </row>
    <row r="21" spans="1:174" x14ac:dyDescent="0.3">
      <c r="A21" s="8">
        <f t="shared" si="2"/>
        <v>1</v>
      </c>
      <c r="B21" s="8">
        <f t="shared" si="3"/>
        <v>1</v>
      </c>
      <c r="C21" s="8">
        <f t="shared" si="11"/>
        <v>1</v>
      </c>
      <c r="D21" s="8">
        <f t="shared" si="4"/>
        <v>1</v>
      </c>
      <c r="E21" s="8">
        <f t="shared" si="5"/>
        <v>1</v>
      </c>
      <c r="F21" s="145" t="s">
        <v>226</v>
      </c>
      <c r="G21" s="145" t="s">
        <v>182</v>
      </c>
      <c r="H21" s="7">
        <v>1</v>
      </c>
      <c r="I21" s="141" t="s">
        <v>210</v>
      </c>
      <c r="J21" s="141">
        <v>734004</v>
      </c>
      <c r="K21" s="141" t="s">
        <v>27</v>
      </c>
      <c r="L21" s="141" t="s">
        <v>7</v>
      </c>
      <c r="M21" s="141" t="s">
        <v>8</v>
      </c>
      <c r="N21" s="120">
        <v>8.34</v>
      </c>
      <c r="O21" s="120">
        <v>8.5500000000000007</v>
      </c>
      <c r="P21" s="121">
        <v>9.2100000000000009</v>
      </c>
      <c r="Q21" s="120">
        <v>8.6</v>
      </c>
      <c r="R21" s="120">
        <v>8.32</v>
      </c>
      <c r="S21" s="139">
        <v>7.99</v>
      </c>
      <c r="T21" s="106">
        <v>6.95</v>
      </c>
      <c r="U21" s="106">
        <v>7.81</v>
      </c>
      <c r="V21" s="79"/>
      <c r="AD21" s="161">
        <v>8.6999999999999993</v>
      </c>
      <c r="AE21" s="161">
        <v>8.83</v>
      </c>
      <c r="AF21" s="163">
        <v>9.07</v>
      </c>
      <c r="AG21" s="163">
        <v>9.0299999999999994</v>
      </c>
      <c r="AH21" s="161">
        <v>8.84</v>
      </c>
      <c r="AI21" s="120">
        <v>8.3800000000000008</v>
      </c>
      <c r="AJ21" s="106">
        <v>7.93</v>
      </c>
      <c r="AK21" s="12">
        <v>8.27</v>
      </c>
      <c r="AL21" s="79"/>
      <c r="AT21" s="78">
        <f t="shared" si="6"/>
        <v>-0.36</v>
      </c>
      <c r="AU21" s="78">
        <f t="shared" si="6"/>
        <v>-0.28000000000000003</v>
      </c>
      <c r="AV21" s="78">
        <f t="shared" si="6"/>
        <v>0.14000000000000001</v>
      </c>
      <c r="AW21" s="78">
        <f t="shared" si="6"/>
        <v>-0.43</v>
      </c>
      <c r="AX21" s="78">
        <f t="shared" si="6"/>
        <v>-0.52</v>
      </c>
      <c r="AY21" s="78">
        <f t="shared" si="6"/>
        <v>-0.39</v>
      </c>
      <c r="AZ21" s="78">
        <f t="shared" si="6"/>
        <v>-0.98</v>
      </c>
      <c r="BA21" s="78">
        <f t="shared" si="6"/>
        <v>-0.46</v>
      </c>
      <c r="BB21" s="79"/>
      <c r="BJ21" s="78">
        <f t="shared" si="12"/>
        <v>8.34</v>
      </c>
      <c r="BK21" s="78">
        <f t="shared" si="7"/>
        <v>8.5500000000000007</v>
      </c>
      <c r="BL21" s="78">
        <f t="shared" si="7"/>
        <v>9.2100000000000009</v>
      </c>
      <c r="BM21" s="78">
        <f t="shared" si="7"/>
        <v>8.6</v>
      </c>
      <c r="BN21" s="78">
        <f t="shared" si="7"/>
        <v>8.32</v>
      </c>
      <c r="BO21" s="78">
        <f t="shared" si="8"/>
        <v>7.99</v>
      </c>
      <c r="BP21" s="78">
        <f t="shared" si="9"/>
        <v>6.95</v>
      </c>
      <c r="BQ21" s="78">
        <f t="shared" si="9"/>
        <v>7.81</v>
      </c>
      <c r="BR21" s="79"/>
      <c r="BZ21" s="78">
        <f t="shared" si="10"/>
        <v>-0.36</v>
      </c>
      <c r="CA21" s="78">
        <f t="shared" si="10"/>
        <v>-0.28000000000000003</v>
      </c>
      <c r="CB21" s="78">
        <f t="shared" si="10"/>
        <v>0.14000000000000001</v>
      </c>
      <c r="CC21" s="78">
        <f t="shared" si="10"/>
        <v>-0.43</v>
      </c>
      <c r="CD21" s="78">
        <f t="shared" si="10"/>
        <v>-0.52</v>
      </c>
      <c r="CE21" s="78">
        <f t="shared" si="10"/>
        <v>-0.39</v>
      </c>
      <c r="CF21" s="78">
        <f t="shared" si="10"/>
        <v>-0.98</v>
      </c>
      <c r="CG21" s="78">
        <f t="shared" si="10"/>
        <v>-0.46</v>
      </c>
      <c r="CH21" s="79"/>
      <c r="CP21" s="77">
        <f>IFERROR(IF($E21=1,RANK(BJ21,BJ:BJ,1)+COUNTIF(BJ$4:BJ21,BJ21)-1,"-"),"-")</f>
        <v>98</v>
      </c>
      <c r="CQ21" s="77">
        <f>IFERROR(IF($E21=1,RANK(BK21,BK:BK,1)+COUNTIF(BK$4:BK21,BK21)-1,"-"),"-")</f>
        <v>73</v>
      </c>
      <c r="CR21" s="77">
        <f>IFERROR(IF($E21=1,RANK(BL21,BL:BL,1)+COUNTIF(BL$4:BL21,BL21)-1,"-"),"-")</f>
        <v>96</v>
      </c>
      <c r="CS21" s="77">
        <f>IFERROR(IF($E21=1,RANK(BM21,BM:BM,1)+COUNTIF(BM$4:BM21,BM21)-1,"-"),"-")</f>
        <v>72</v>
      </c>
      <c r="CT21" s="77">
        <f>IFERROR(IF($E21=1,RANK(BN21,BN:BN,1)+COUNTIF(BN$4:BN21,BN21)-1,"-"),"-")</f>
        <v>87</v>
      </c>
      <c r="CU21" s="77">
        <f>IFERROR(IF($E21=1,RANK(BO21,BO:BO,1)+COUNTIF(BO$4:BO21,BO21)-1,"-"),"-")</f>
        <v>96</v>
      </c>
      <c r="CV21" s="77">
        <f>IFERROR(IF($E21=1,RANK(BP21,BP:BP,1)+COUNTIF(BP$4:BP21,BP21)-1,"-"),"-")</f>
        <v>73</v>
      </c>
      <c r="CW21" s="77">
        <f>IFERROR(IF($E21=1,RANK(BQ21,BQ:BQ,1)+COUNTIF(BQ$4:BQ21,BQ21)-1,"-"),"-")</f>
        <v>94</v>
      </c>
      <c r="CX21" s="79"/>
      <c r="DF21" s="77">
        <f>IFERROR(IF($E21=1,RANK(BZ21,BZ:BZ,1)+COUNTIF(BZ$3:BZ20,BZ21),"-"),"-")</f>
        <v>18</v>
      </c>
      <c r="DG21" s="77">
        <f>IFERROR(IF($E21=1,RANK(CA21,CA:CA,1)+COUNTIF(CA$3:CA20,CA21),"-"),"-")</f>
        <v>16</v>
      </c>
      <c r="DH21" s="77">
        <f>IFERROR(IF($E21=1,RANK(CB21,CB:CB,1)+COUNTIF(CB$3:CB20,CB21),"-"),"-")</f>
        <v>72</v>
      </c>
      <c r="DI21" s="77">
        <f>IFERROR(IF($E21=1,RANK(CC21,CC:CC,1)+COUNTIF(CC$3:CC20,CC21),"-"),"-")</f>
        <v>5</v>
      </c>
      <c r="DJ21" s="77">
        <f>IFERROR(IF($E21=1,RANK(CD21,CD:CD,1)+COUNTIF(CD$3:CD20,CD21),"-"),"-")</f>
        <v>5</v>
      </c>
      <c r="DK21" s="77">
        <f>IFERROR(IF($E21=1,RANK(CE21,CE:CE,1)+COUNTIF(CE$3:CE20,CE21),"-"),"-")</f>
        <v>17</v>
      </c>
      <c r="DL21" s="77">
        <f>IFERROR(IF($E21=1,RANK(CF21,CF:CF,1)+COUNTIF(CF$3:CF20,CF21),"-"),"-")</f>
        <v>1</v>
      </c>
      <c r="DM21" s="77">
        <f>IFERROR(IF($E21=1,RANK(CG21,CG:CG,1)+COUNTIF(CG$3:CG20,CG21),"-"),"-")</f>
        <v>7</v>
      </c>
      <c r="DN21" s="6"/>
      <c r="DO21" s="77" t="str">
        <f>IFERROR(IF($E21=1,RANK(CI21,CI:CI,1)+COUNTIF(CI$4:CI21,CI21)-1,"-"),"-")</f>
        <v>-</v>
      </c>
      <c r="DP21" s="77" t="str">
        <f>IFERROR(IF($E21=1,RANK(CJ21,CJ:CJ,1)+COUNTIF(CJ$4:CJ21,CJ21)-1,"-"),"-")</f>
        <v>-</v>
      </c>
      <c r="DQ21" s="77" t="str">
        <f>IFERROR(IF($E21=1,RANK(CK21,CK:CK,1)+COUNTIF(CK$4:CK21,CK21)-1,"-"),"-")</f>
        <v>-</v>
      </c>
      <c r="DR21" s="77" t="str">
        <f>IFERROR(IF($E21=1,RANK(CL21,CL:CL,1)+COUNTIF(CL$4:CL21,CL21)-1,"-"),"-")</f>
        <v>-</v>
      </c>
      <c r="DS21" s="77" t="str">
        <f>IFERROR(IF($E21=1,RANK(CM21,CM:CM,1)+COUNTIF(CM$4:CM21,CM21)-1,"-"),"-")</f>
        <v>-</v>
      </c>
      <c r="DT21" s="77" t="str">
        <f>IFERROR(IF($E21=1,RANK(CN21,CN:CN,1)+COUNTIF(CN$4:CN21,CN21)-1,"-"),"-")</f>
        <v>-</v>
      </c>
      <c r="DW21" s="85" t="s">
        <v>231</v>
      </c>
      <c r="DX21" s="84" t="s">
        <v>229</v>
      </c>
      <c r="EA21" s="85" t="s">
        <v>230</v>
      </c>
      <c r="EB21" s="84" t="s">
        <v>173</v>
      </c>
      <c r="EC21" s="84" t="s">
        <v>229</v>
      </c>
      <c r="ED21" s="84" t="s">
        <v>173</v>
      </c>
      <c r="EJ21" s="145" t="str">
        <f t="shared" si="13"/>
        <v>Côte d'Azur</v>
      </c>
      <c r="EK21">
        <v>15</v>
      </c>
      <c r="EN21" s="145" t="s">
        <v>192</v>
      </c>
      <c r="EO21" s="145" t="s">
        <v>225</v>
      </c>
      <c r="EP21">
        <f t="shared" si="14"/>
        <v>1</v>
      </c>
      <c r="EQ21">
        <f>IF(EP21=1,SUM(EP$6:EP21),0)</f>
        <v>15</v>
      </c>
      <c r="EU21">
        <v>8.23</v>
      </c>
      <c r="EV21">
        <v>7.87</v>
      </c>
      <c r="EW21">
        <v>8.3000000000000007</v>
      </c>
      <c r="EX21">
        <v>8.6300000000000008</v>
      </c>
      <c r="EY21">
        <v>8.1300000000000008</v>
      </c>
      <c r="EZ21">
        <v>7.65</v>
      </c>
      <c r="FA21">
        <v>7.33</v>
      </c>
      <c r="FB21">
        <v>6.71</v>
      </c>
      <c r="FK21" t="s">
        <v>147</v>
      </c>
      <c r="FL21" t="s">
        <v>147</v>
      </c>
      <c r="FM21" t="s">
        <v>147</v>
      </c>
      <c r="FN21" t="s">
        <v>147</v>
      </c>
      <c r="FO21" t="s">
        <v>147</v>
      </c>
      <c r="FP21" t="s">
        <v>147</v>
      </c>
      <c r="FQ21" t="s">
        <v>147</v>
      </c>
      <c r="FR21" t="s">
        <v>147</v>
      </c>
    </row>
    <row r="22" spans="1:174" ht="19.8" x14ac:dyDescent="0.3">
      <c r="A22" s="8">
        <f t="shared" si="2"/>
        <v>1</v>
      </c>
      <c r="B22" s="8">
        <f t="shared" si="3"/>
        <v>1</v>
      </c>
      <c r="C22" s="8">
        <f t="shared" si="11"/>
        <v>1</v>
      </c>
      <c r="D22" s="8">
        <f t="shared" si="4"/>
        <v>1</v>
      </c>
      <c r="E22" s="8">
        <f t="shared" si="5"/>
        <v>1</v>
      </c>
      <c r="F22" s="145" t="s">
        <v>226</v>
      </c>
      <c r="G22" s="145" t="s">
        <v>180</v>
      </c>
      <c r="H22" s="7">
        <v>1</v>
      </c>
      <c r="I22" s="141" t="s">
        <v>209</v>
      </c>
      <c r="J22" s="141">
        <v>713040</v>
      </c>
      <c r="K22" s="141" t="s">
        <v>28</v>
      </c>
      <c r="L22" s="141" t="s">
        <v>7</v>
      </c>
      <c r="M22" s="141" t="s">
        <v>8</v>
      </c>
      <c r="N22" s="139">
        <v>7.76</v>
      </c>
      <c r="O22" s="120">
        <v>8.1199999999999992</v>
      </c>
      <c r="P22" s="120">
        <v>8.56</v>
      </c>
      <c r="Q22" s="120">
        <v>8.1999999999999993</v>
      </c>
      <c r="R22" s="139">
        <v>7.88</v>
      </c>
      <c r="S22" s="139">
        <v>7.49</v>
      </c>
      <c r="T22" s="106">
        <v>6.8</v>
      </c>
      <c r="U22" s="106">
        <v>7.59</v>
      </c>
      <c r="V22" s="79"/>
      <c r="AD22" s="161">
        <v>8.32</v>
      </c>
      <c r="AE22" s="161">
        <v>8.7200000000000006</v>
      </c>
      <c r="AF22" s="163">
        <v>9.18</v>
      </c>
      <c r="AG22" s="161">
        <v>8.94</v>
      </c>
      <c r="AH22" s="161">
        <v>8.5</v>
      </c>
      <c r="AI22" s="120">
        <v>8.16</v>
      </c>
      <c r="AJ22" s="106">
        <v>7.05</v>
      </c>
      <c r="AK22" s="106">
        <v>7.37</v>
      </c>
      <c r="AL22" s="79"/>
      <c r="AT22" s="78">
        <f t="shared" si="6"/>
        <v>-0.56000000000000005</v>
      </c>
      <c r="AU22" s="78">
        <f t="shared" si="6"/>
        <v>-0.6</v>
      </c>
      <c r="AV22" s="78">
        <f t="shared" si="6"/>
        <v>-0.62</v>
      </c>
      <c r="AW22" s="78">
        <f t="shared" si="6"/>
        <v>-0.74</v>
      </c>
      <c r="AX22" s="78">
        <f t="shared" si="6"/>
        <v>-0.62</v>
      </c>
      <c r="AY22" s="78">
        <f t="shared" si="6"/>
        <v>-0.67</v>
      </c>
      <c r="AZ22" s="78">
        <f t="shared" si="6"/>
        <v>-0.25</v>
      </c>
      <c r="BA22" s="78">
        <f t="shared" si="6"/>
        <v>0.22</v>
      </c>
      <c r="BB22" s="79"/>
      <c r="BJ22" s="78">
        <f t="shared" si="12"/>
        <v>7.76</v>
      </c>
      <c r="BK22" s="78">
        <f t="shared" si="7"/>
        <v>8.1199999999999992</v>
      </c>
      <c r="BL22" s="78">
        <f t="shared" si="7"/>
        <v>8.56</v>
      </c>
      <c r="BM22" s="78">
        <f t="shared" si="7"/>
        <v>8.1999999999999993</v>
      </c>
      <c r="BN22" s="78">
        <f t="shared" si="7"/>
        <v>7.88</v>
      </c>
      <c r="BO22" s="78">
        <f t="shared" si="8"/>
        <v>7.49</v>
      </c>
      <c r="BP22" s="78">
        <f t="shared" si="9"/>
        <v>6.8</v>
      </c>
      <c r="BQ22" s="78">
        <f t="shared" si="9"/>
        <v>7.59</v>
      </c>
      <c r="BR22" s="79"/>
      <c r="BZ22" s="78">
        <f t="shared" si="10"/>
        <v>-0.56000000000000005</v>
      </c>
      <c r="CA22" s="78">
        <f t="shared" si="10"/>
        <v>-0.6</v>
      </c>
      <c r="CB22" s="78">
        <f t="shared" si="10"/>
        <v>-0.62</v>
      </c>
      <c r="CC22" s="78">
        <f t="shared" si="10"/>
        <v>-0.74</v>
      </c>
      <c r="CD22" s="78">
        <f t="shared" si="10"/>
        <v>-0.62</v>
      </c>
      <c r="CE22" s="78">
        <f t="shared" si="10"/>
        <v>-0.67</v>
      </c>
      <c r="CF22" s="78">
        <f t="shared" si="10"/>
        <v>-0.25</v>
      </c>
      <c r="CG22" s="78">
        <f t="shared" si="10"/>
        <v>0.22</v>
      </c>
      <c r="CH22" s="79"/>
      <c r="CP22" s="77">
        <f>IFERROR(IF($E22=1,RANK(BJ22,BJ:BJ,1)+COUNTIF(BJ$4:BJ22,BJ22)-1,"-"),"-")</f>
        <v>50</v>
      </c>
      <c r="CQ22" s="77">
        <f>IFERROR(IF($E22=1,RANK(BK22,BK:BK,1)+COUNTIF(BK$4:BK22,BK22)-1,"-"),"-")</f>
        <v>25</v>
      </c>
      <c r="CR22" s="77">
        <f>IFERROR(IF($E22=1,RANK(BL22,BL:BL,1)+COUNTIF(BL$4:BL22,BL22)-1,"-"),"-")</f>
        <v>29</v>
      </c>
      <c r="CS22" s="77">
        <f>IFERROR(IF($E22=1,RANK(BM22,BM:BM,1)+COUNTIF(BM$4:BM22,BM22)-1,"-"),"-")</f>
        <v>38</v>
      </c>
      <c r="CT22" s="77">
        <f>IFERROR(IF($E22=1,RANK(BN22,BN:BN,1)+COUNTIF(BN$4:BN22,BN22)-1,"-"),"-")</f>
        <v>51</v>
      </c>
      <c r="CU22" s="77">
        <f>IFERROR(IF($E22=1,RANK(BO22,BO:BO,1)+COUNTIF(BO$4:BO22,BO22)-1,"-"),"-")</f>
        <v>51</v>
      </c>
      <c r="CV22" s="77">
        <f>IFERROR(IF($E22=1,RANK(BP22,BP:BP,1)+COUNTIF(BP$4:BP22,BP22)-1,"-"),"-")</f>
        <v>61</v>
      </c>
      <c r="CW22" s="77">
        <f>IFERROR(IF($E22=1,RANK(BQ22,BQ:BQ,1)+COUNTIF(BQ$4:BQ22,BQ22)-1,"-"),"-")</f>
        <v>84</v>
      </c>
      <c r="CX22" s="79"/>
      <c r="DF22" s="77">
        <f>IFERROR(IF($E22=1,RANK(BZ22,BZ:BZ,1)+COUNTIF(BZ$3:BZ21,BZ22),"-"),"-")</f>
        <v>5</v>
      </c>
      <c r="DG22" s="77">
        <f>IFERROR(IF($E22=1,RANK(CA22,CA:CA,1)+COUNTIF(CA$3:CA21,CA22),"-"),"-")</f>
        <v>1</v>
      </c>
      <c r="DH22" s="77">
        <f>IFERROR(IF($E22=1,RANK(CB22,CB:CB,1)+COUNTIF(CB$3:CB21,CB22),"-"),"-")</f>
        <v>2</v>
      </c>
      <c r="DI22" s="77">
        <f>IFERROR(IF($E22=1,RANK(CC22,CC:CC,1)+COUNTIF(CC$3:CC21,CC22),"-"),"-")</f>
        <v>1</v>
      </c>
      <c r="DJ22" s="77">
        <f>IFERROR(IF($E22=1,RANK(CD22,CD:CD,1)+COUNTIF(CD$3:CD21,CD22),"-"),"-")</f>
        <v>4</v>
      </c>
      <c r="DK22" s="77">
        <f>IFERROR(IF($E22=1,RANK(CE22,CE:CE,1)+COUNTIF(CE$3:CE21,CE22),"-"),"-")</f>
        <v>5</v>
      </c>
      <c r="DL22" s="77">
        <f>IFERROR(IF($E22=1,RANK(CF22,CF:CF,1)+COUNTIF(CF$3:CF21,CF22),"-"),"-")</f>
        <v>29</v>
      </c>
      <c r="DM22" s="77">
        <f>IFERROR(IF($E22=1,RANK(CG22,CG:CG,1)+COUNTIF(CG$3:CG21,CG22),"-"),"-")</f>
        <v>71</v>
      </c>
      <c r="DN22" s="6"/>
      <c r="DO22" s="77" t="str">
        <f>IFERROR(IF($E22=1,RANK(CI22,CI:CI,1)+COUNTIF(CI$4:CI22,CI22)-1,"-"),"-")</f>
        <v>-</v>
      </c>
      <c r="DP22" s="77" t="str">
        <f>IFERROR(IF($E22=1,RANK(CJ22,CJ:CJ,1)+COUNTIF(CJ$4:CJ22,CJ22)-1,"-"),"-")</f>
        <v>-</v>
      </c>
      <c r="DQ22" s="77" t="str">
        <f>IFERROR(IF($E22=1,RANK(CK22,CK:CK,1)+COUNTIF(CK$4:CK22,CK22)-1,"-"),"-")</f>
        <v>-</v>
      </c>
      <c r="DR22" s="77" t="str">
        <f>IFERROR(IF($E22=1,RANK(CL22,CL:CL,1)+COUNTIF(CL$4:CL22,CL22)-1,"-"),"-")</f>
        <v>-</v>
      </c>
      <c r="DS22" s="77" t="str">
        <f>IFERROR(IF($E22=1,RANK(CM22,CM:CM,1)+COUNTIF(CM$4:CM22,CM22)-1,"-"),"-")</f>
        <v>-</v>
      </c>
      <c r="DT22" s="77" t="str">
        <f>IFERROR(IF($E22=1,RANK(CN22,CN:CN,1)+COUNTIF(CN$4:CN22,CN22)-1,"-"),"-")</f>
        <v>-</v>
      </c>
      <c r="DU22">
        <f>$F$2+1-DV22</f>
        <v>1</v>
      </c>
      <c r="DV22" s="83">
        <f>IF($EI$4="Entrants",MAX($CQ:$CQ),MAX($CZ:$CZ))</f>
        <v>99</v>
      </c>
      <c r="DW22" s="82" t="str">
        <f>IFERROR(INDEX($A:$DD,IF($EI$4="Entrants",MATCH($DU22,$CQ:$CQ,0),MATCH($DU22,$CZ:$CZ,0)),11),"")</f>
        <v>PARIS AUSTERLITZ (SURFACE)</v>
      </c>
      <c r="DX22" s="80">
        <f>IFERROR(INDEX($A:$DD,IF($EI$4="Entrants",MATCH($DU22,$CQ:$CQ,0),MATCH($DU22,$CZ:$CZ,0)),IF($EI$4="Entrants",63,22)),"")</f>
        <v>7.48</v>
      </c>
      <c r="DY22">
        <v>1</v>
      </c>
      <c r="DZ22" s="83">
        <f>IF($EI$4="Entrants",MAX($DG:$DG),MAX($DP:$DP))</f>
        <v>95</v>
      </c>
      <c r="EA22" s="82" t="str">
        <f>IFERROR(INDEX($A:$DT,IF($EI$4="Entrants",MATCH($DY22,$DG:$DG,0),MATCH($DY22,$DP:$DP,0)),11),"")</f>
        <v>DIJON VILLE</v>
      </c>
      <c r="EB22" s="135">
        <f>IFERROR(INDEX($A:$DT,IF($EI$4="Entrants",MATCH($DY22,$DG:$DG,0),MATCH($DY22,$DP:$DP,0)),IF($EI$4="Entrants",79,50)),"")</f>
        <v>-0.6</v>
      </c>
      <c r="EC22" s="81">
        <f>IFERROR(INDEX($A:$DT,IF($EI$4="Entrants",MATCH($DY22,$DG:$DG,0),MATCH($DY22,$DP:$DP,0)),IF($EI$4="Entrants",63,22)),"")</f>
        <v>8.1199999999999992</v>
      </c>
      <c r="ED22" s="80">
        <f>IFERROR(IF(EB22&gt;0,"+"&amp;ROUND(EB22,2),ROUND(EB22,2)),"")</f>
        <v>-0.6</v>
      </c>
      <c r="EJ22" s="145" t="str">
        <f t="shared" si="13"/>
        <v>Toulouse Occitanie Pyrénées</v>
      </c>
      <c r="EK22">
        <v>16</v>
      </c>
      <c r="EN22" s="145" t="s">
        <v>193</v>
      </c>
      <c r="EO22" s="145" t="s">
        <v>225</v>
      </c>
      <c r="EP22">
        <f t="shared" si="14"/>
        <v>1</v>
      </c>
      <c r="EQ22">
        <f>IF(EP22=1,SUM(EP$6:EP22),0)</f>
        <v>16</v>
      </c>
      <c r="EU22">
        <v>7.91</v>
      </c>
      <c r="EV22">
        <v>8.4700000000000006</v>
      </c>
      <c r="EW22">
        <v>8.61</v>
      </c>
      <c r="EX22">
        <v>8.9600000000000009</v>
      </c>
      <c r="EY22">
        <v>7.71</v>
      </c>
      <c r="EZ22">
        <v>7.47</v>
      </c>
      <c r="FA22">
        <v>6.44</v>
      </c>
      <c r="FB22">
        <v>6.77</v>
      </c>
      <c r="FK22">
        <v>7.27</v>
      </c>
      <c r="FL22">
        <v>8.2799999999999994</v>
      </c>
      <c r="FM22">
        <v>8.69</v>
      </c>
      <c r="FN22">
        <v>8.68</v>
      </c>
      <c r="FO22">
        <v>7.61</v>
      </c>
      <c r="FP22" t="s">
        <v>147</v>
      </c>
      <c r="FQ22">
        <v>5.94</v>
      </c>
      <c r="FR22">
        <v>6.6</v>
      </c>
    </row>
    <row r="23" spans="1:174" ht="19.8" x14ac:dyDescent="0.3">
      <c r="A23" s="8">
        <f t="shared" si="2"/>
        <v>1</v>
      </c>
      <c r="B23" s="8">
        <f t="shared" si="3"/>
        <v>1</v>
      </c>
      <c r="C23" s="8">
        <f t="shared" si="11"/>
        <v>1</v>
      </c>
      <c r="D23" s="8">
        <f t="shared" si="4"/>
        <v>1</v>
      </c>
      <c r="E23" s="8">
        <f t="shared" si="5"/>
        <v>1</v>
      </c>
      <c r="F23" s="145" t="s">
        <v>226</v>
      </c>
      <c r="G23" s="145" t="s">
        <v>178</v>
      </c>
      <c r="H23" s="7">
        <v>1</v>
      </c>
      <c r="I23" s="141" t="s">
        <v>209</v>
      </c>
      <c r="J23" s="141">
        <v>747006</v>
      </c>
      <c r="K23" s="141" t="s">
        <v>29</v>
      </c>
      <c r="L23" s="141" t="s">
        <v>7</v>
      </c>
      <c r="M23" s="141" t="s">
        <v>8</v>
      </c>
      <c r="N23" s="139">
        <v>7.56</v>
      </c>
      <c r="O23" s="120">
        <v>8.36</v>
      </c>
      <c r="P23" s="120">
        <v>8.9</v>
      </c>
      <c r="Q23" s="120">
        <v>8.2799999999999994</v>
      </c>
      <c r="R23" s="139">
        <v>7.84</v>
      </c>
      <c r="S23" s="139">
        <v>7.04</v>
      </c>
      <c r="T23" s="13">
        <v>5.71</v>
      </c>
      <c r="U23" s="106">
        <v>7.31</v>
      </c>
      <c r="V23" s="79"/>
      <c r="AD23" s="139">
        <v>7.62</v>
      </c>
      <c r="AE23" s="161">
        <v>8.5</v>
      </c>
      <c r="AF23" s="161">
        <v>8.92</v>
      </c>
      <c r="AG23" s="161">
        <v>8.23</v>
      </c>
      <c r="AH23" s="139">
        <v>7.94</v>
      </c>
      <c r="AI23" s="139">
        <v>7.24</v>
      </c>
      <c r="AJ23" s="13">
        <v>5.65</v>
      </c>
      <c r="AK23" s="106">
        <v>6.68</v>
      </c>
      <c r="AL23" s="79"/>
      <c r="AT23" s="78">
        <f t="shared" si="6"/>
        <v>-0.06</v>
      </c>
      <c r="AU23" s="78">
        <f t="shared" si="6"/>
        <v>-0.14000000000000001</v>
      </c>
      <c r="AV23" s="78">
        <f t="shared" si="6"/>
        <v>-0.02</v>
      </c>
      <c r="AW23" s="78">
        <f t="shared" si="6"/>
        <v>0.05</v>
      </c>
      <c r="AX23" s="78">
        <f t="shared" si="6"/>
        <v>-0.1</v>
      </c>
      <c r="AY23" s="78">
        <f t="shared" si="6"/>
        <v>-0.2</v>
      </c>
      <c r="AZ23" s="78">
        <f t="shared" si="6"/>
        <v>0.06</v>
      </c>
      <c r="BA23" s="78">
        <f t="shared" si="6"/>
        <v>0.63</v>
      </c>
      <c r="BB23" s="79"/>
      <c r="BJ23" s="78">
        <f t="shared" si="12"/>
        <v>7.56</v>
      </c>
      <c r="BK23" s="78">
        <f t="shared" si="7"/>
        <v>8.36</v>
      </c>
      <c r="BL23" s="78">
        <f t="shared" si="7"/>
        <v>8.9</v>
      </c>
      <c r="BM23" s="78">
        <f t="shared" si="7"/>
        <v>8.2799999999999994</v>
      </c>
      <c r="BN23" s="78">
        <f t="shared" si="7"/>
        <v>7.84</v>
      </c>
      <c r="BO23" s="78">
        <f t="shared" si="8"/>
        <v>7.04</v>
      </c>
      <c r="BP23" s="78">
        <f t="shared" si="9"/>
        <v>5.71</v>
      </c>
      <c r="BQ23" s="78">
        <f t="shared" si="9"/>
        <v>7.31</v>
      </c>
      <c r="BR23" s="79"/>
      <c r="BZ23" s="78">
        <f t="shared" si="10"/>
        <v>-0.06</v>
      </c>
      <c r="CA23" s="78">
        <f t="shared" si="10"/>
        <v>-0.14000000000000001</v>
      </c>
      <c r="CB23" s="78">
        <f t="shared" si="10"/>
        <v>-0.02</v>
      </c>
      <c r="CC23" s="78">
        <f t="shared" si="10"/>
        <v>0.05</v>
      </c>
      <c r="CD23" s="78">
        <f t="shared" si="10"/>
        <v>-0.1</v>
      </c>
      <c r="CE23" s="78">
        <f t="shared" si="10"/>
        <v>-0.2</v>
      </c>
      <c r="CF23" s="78">
        <f t="shared" si="10"/>
        <v>0.06</v>
      </c>
      <c r="CG23" s="78">
        <f t="shared" si="10"/>
        <v>0.63</v>
      </c>
      <c r="CH23" s="79"/>
      <c r="CP23" s="77">
        <f>IFERROR(IF($E23=1,RANK(BJ23,BJ:BJ,1)+COUNTIF(BJ$4:BJ23,BJ23)-1,"-"),"-")</f>
        <v>33</v>
      </c>
      <c r="CQ23" s="77">
        <f>IFERROR(IF($E23=1,RANK(BK23,BK:BK,1)+COUNTIF(BK$4:BK23,BK23)-1,"-"),"-")</f>
        <v>48</v>
      </c>
      <c r="CR23" s="77">
        <f>IFERROR(IF($E23=1,RANK(BL23,BL:BL,1)+COUNTIF(BL$4:BL23,BL23)-1,"-"),"-")</f>
        <v>70</v>
      </c>
      <c r="CS23" s="77">
        <f>IFERROR(IF($E23=1,RANK(BM23,BM:BM,1)+COUNTIF(BM$4:BM23,BM23)-1,"-"),"-")</f>
        <v>44</v>
      </c>
      <c r="CT23" s="77">
        <f>IFERROR(IF($E23=1,RANK(BN23,BN:BN,1)+COUNTIF(BN$4:BN23,BN23)-1,"-"),"-")</f>
        <v>46</v>
      </c>
      <c r="CU23" s="77">
        <f>IFERROR(IF($E23=1,RANK(BO23,BO:BO,1)+COUNTIF(BO$4:BO23,BO23)-1,"-"),"-")</f>
        <v>13</v>
      </c>
      <c r="CV23" s="77">
        <f>IFERROR(IF($E23=1,RANK(BP23,BP:BP,1)+COUNTIF(BP$4:BP23,BP23)-1,"-"),"-")</f>
        <v>11</v>
      </c>
      <c r="CW23" s="77">
        <f>IFERROR(IF($E23=1,RANK(BQ23,BQ:BQ,1)+COUNTIF(BQ$4:BQ23,BQ23)-1,"-"),"-")</f>
        <v>66</v>
      </c>
      <c r="CX23" s="79"/>
      <c r="DF23" s="77">
        <f>IFERROR(IF($E23=1,RANK(BZ23,BZ:BZ,1)+COUNTIF(BZ$3:BZ22,BZ23),"-"),"-")</f>
        <v>63</v>
      </c>
      <c r="DG23" s="77">
        <f>IFERROR(IF($E23=1,RANK(CA23,CA:CA,1)+COUNTIF(CA$3:CA22,CA23),"-"),"-")</f>
        <v>34</v>
      </c>
      <c r="DH23" s="77">
        <f>IFERROR(IF($E23=1,RANK(CB23,CB:CB,1)+COUNTIF(CB$3:CB22,CB23),"-"),"-")</f>
        <v>46</v>
      </c>
      <c r="DI23" s="77">
        <f>IFERROR(IF($E23=1,RANK(CC23,CC:CC,1)+COUNTIF(CC$3:CC22,CC23),"-"),"-")</f>
        <v>69</v>
      </c>
      <c r="DJ23" s="77">
        <f>IFERROR(IF($E23=1,RANK(CD23,CD:CD,1)+COUNTIF(CD$3:CD22,CD23),"-"),"-")</f>
        <v>51</v>
      </c>
      <c r="DK23" s="77">
        <f>IFERROR(IF($E23=1,RANK(CE23,CE:CE,1)+COUNTIF(CE$3:CE22,CE23),"-"),"-")</f>
        <v>43</v>
      </c>
      <c r="DL23" s="77">
        <f>IFERROR(IF($E23=1,RANK(CF23,CF:CF,1)+COUNTIF(CF$3:CF22,CF23),"-"),"-")</f>
        <v>61</v>
      </c>
      <c r="DM23" s="77">
        <f>IFERROR(IF($E23=1,RANK(CG23,CG:CG,1)+COUNTIF(CG$3:CG22,CG23),"-"),"-")</f>
        <v>92</v>
      </c>
      <c r="DN23" s="6"/>
      <c r="DO23" s="77" t="str">
        <f>IFERROR(IF($E23=1,RANK(CI23,CI:CI,1)+COUNTIF(CI$4:CI23,CI23)-1,"-"),"-")</f>
        <v>-</v>
      </c>
      <c r="DP23" s="77" t="str">
        <f>IFERROR(IF($E23=1,RANK(CJ23,CJ:CJ,1)+COUNTIF(CJ$4:CJ23,CJ23)-1,"-"),"-")</f>
        <v>-</v>
      </c>
      <c r="DQ23" s="77" t="str">
        <f>IFERROR(IF($E23=1,RANK(CK23,CK:CK,1)+COUNTIF(CK$4:CK23,CK23)-1,"-"),"-")</f>
        <v>-</v>
      </c>
      <c r="DR23" s="77" t="str">
        <f>IFERROR(IF($E23=1,RANK(CL23,CL:CL,1)+COUNTIF(CL$4:CL23,CL23)-1,"-"),"-")</f>
        <v>-</v>
      </c>
      <c r="DS23" s="77" t="str">
        <f>IFERROR(IF($E23=1,RANK(CM23,CM:CM,1)+COUNTIF(CM$4:CM23,CM23)-1,"-"),"-")</f>
        <v>-</v>
      </c>
      <c r="DT23" s="77" t="str">
        <f>IFERROR(IF($E23=1,RANK(CN23,CN:CN,1)+COUNTIF(CN$4:CN23,CN23)-1,"-"),"-")</f>
        <v>-</v>
      </c>
      <c r="DU23">
        <f>DU22+1</f>
        <v>2</v>
      </c>
      <c r="DV23" s="83">
        <f>DV22-1</f>
        <v>98</v>
      </c>
      <c r="DW23" s="82" t="str">
        <f>IFERROR(INDEX($A:$DD,IF($EI$4="Entrants",MATCH($DU23,$CQ:$CQ,0),MATCH($DU23,$CZ:$CZ,0)),11),"")</f>
        <v>TOULOUSE MATABIAU</v>
      </c>
      <c r="DX23" s="80">
        <f>IFERROR(INDEX($A:$DD,IF($EI$4="Entrants",MATCH($DU23,$CQ:$CQ,0),MATCH($DU23,$CZ:$CZ,0)),IF($EI$4="Entrants",63,22)),"")</f>
        <v>7.52</v>
      </c>
      <c r="DY23">
        <f>DY22+1</f>
        <v>2</v>
      </c>
      <c r="DZ23" s="83">
        <f>MAX(DZ22-1,0)</f>
        <v>94</v>
      </c>
      <c r="EA23" s="82" t="str">
        <f>IFERROR(INDEX($A:$DT,IF($EI$4="Entrants",MATCH($DY23,$DG:$DG,0),MATCH($DY23,$DP:$DP,0)),11),"")</f>
        <v>CARCASSONNE</v>
      </c>
      <c r="EB23" s="135">
        <f>IFERROR(INDEX($A:$DT,IF($EI$4="Entrants",MATCH($DY23,$DG:$DG,0),MATCH($DY23,$DP:$DP,0)),IF($EI$4="Entrants",79,50)),"")</f>
        <v>-0.48</v>
      </c>
      <c r="EC23" s="81">
        <f>IFERROR(INDEX($A:$DT,IF($EI$4="Entrants",MATCH($DY23,$DG:$DG,0),MATCH($DY23,$DP:$DP,0)),IF($EI$4="Entrants",63,22)),"")</f>
        <v>8.35</v>
      </c>
      <c r="ED23" s="80">
        <f>IFERROR(IF(EB23&gt;0,"+"&amp;ROUND(EB23,2),ROUND(EB23,2)),"")</f>
        <v>-0.48</v>
      </c>
      <c r="EJ23" s="145" t="str">
        <f t="shared" si="13"/>
        <v>UG Gares Centrales</v>
      </c>
      <c r="EK23">
        <v>17</v>
      </c>
      <c r="EN23" s="145" t="s">
        <v>271</v>
      </c>
      <c r="EO23" s="145" t="s">
        <v>225</v>
      </c>
      <c r="EP23">
        <f t="shared" si="14"/>
        <v>1</v>
      </c>
      <c r="EQ23">
        <f>IF(EP23=1,SUM(EP$6:EP23),0)</f>
        <v>17</v>
      </c>
      <c r="EU23">
        <v>7.98</v>
      </c>
      <c r="EV23">
        <v>8.3699999999999992</v>
      </c>
      <c r="EW23">
        <v>8.84</v>
      </c>
      <c r="EX23">
        <v>8.3000000000000007</v>
      </c>
      <c r="EY23">
        <v>8.1300000000000008</v>
      </c>
      <c r="EZ23">
        <v>7.81</v>
      </c>
      <c r="FA23">
        <v>7.11</v>
      </c>
      <c r="FB23">
        <v>7.46</v>
      </c>
      <c r="FK23">
        <v>7.66</v>
      </c>
      <c r="FL23">
        <v>7.83</v>
      </c>
      <c r="FM23">
        <v>8.5500000000000007</v>
      </c>
      <c r="FN23">
        <v>7.52</v>
      </c>
      <c r="FO23">
        <v>7.47</v>
      </c>
      <c r="FP23">
        <v>6.87</v>
      </c>
      <c r="FQ23">
        <v>5.97</v>
      </c>
      <c r="FR23">
        <v>6.54</v>
      </c>
    </row>
    <row r="24" spans="1:174" ht="19.8" x14ac:dyDescent="0.3">
      <c r="A24" s="8">
        <f t="shared" si="2"/>
        <v>1</v>
      </c>
      <c r="B24" s="8">
        <f t="shared" si="3"/>
        <v>1</v>
      </c>
      <c r="C24" s="8">
        <f t="shared" si="11"/>
        <v>1</v>
      </c>
      <c r="D24" s="8">
        <f t="shared" si="4"/>
        <v>1</v>
      </c>
      <c r="E24" s="8">
        <f t="shared" si="5"/>
        <v>1</v>
      </c>
      <c r="F24" s="145" t="s">
        <v>226</v>
      </c>
      <c r="G24" s="145" t="s">
        <v>180</v>
      </c>
      <c r="H24" s="7">
        <v>1</v>
      </c>
      <c r="I24" s="141" t="s">
        <v>208</v>
      </c>
      <c r="J24" s="141">
        <v>694109</v>
      </c>
      <c r="K24" s="141" t="s">
        <v>30</v>
      </c>
      <c r="L24" s="141" t="s">
        <v>7</v>
      </c>
      <c r="M24" s="141" t="s">
        <v>8</v>
      </c>
      <c r="N24" s="139">
        <v>7.87</v>
      </c>
      <c r="O24" s="120">
        <v>8.73</v>
      </c>
      <c r="P24" s="120">
        <v>8.94</v>
      </c>
      <c r="Q24" s="120">
        <v>8.8699999999999992</v>
      </c>
      <c r="R24" s="120">
        <v>8.0399999999999991</v>
      </c>
      <c r="S24" s="139">
        <v>6.67</v>
      </c>
      <c r="T24" s="106">
        <v>6.29</v>
      </c>
      <c r="U24" s="106">
        <v>6.67</v>
      </c>
      <c r="V24" s="79"/>
      <c r="AD24" s="161">
        <v>8</v>
      </c>
      <c r="AE24" s="163">
        <v>9.09</v>
      </c>
      <c r="AF24" s="163">
        <v>9.2899999999999991</v>
      </c>
      <c r="AG24" s="163">
        <v>9.3800000000000008</v>
      </c>
      <c r="AH24" s="161">
        <v>8.11</v>
      </c>
      <c r="AI24" s="139">
        <v>6.37</v>
      </c>
      <c r="AJ24" s="106">
        <v>7.09</v>
      </c>
      <c r="AK24" s="106">
        <v>6.83</v>
      </c>
      <c r="AL24" s="79"/>
      <c r="AT24" s="78">
        <f t="shared" si="6"/>
        <v>-0.13</v>
      </c>
      <c r="AU24" s="78">
        <f t="shared" si="6"/>
        <v>-0.36</v>
      </c>
      <c r="AV24" s="78">
        <f t="shared" si="6"/>
        <v>-0.35</v>
      </c>
      <c r="AW24" s="78">
        <f t="shared" si="6"/>
        <v>-0.51</v>
      </c>
      <c r="AX24" s="78">
        <f t="shared" si="6"/>
        <v>-7.0000000000000007E-2</v>
      </c>
      <c r="AY24" s="78">
        <f t="shared" si="6"/>
        <v>0.3</v>
      </c>
      <c r="AZ24" s="78">
        <f t="shared" si="6"/>
        <v>-0.8</v>
      </c>
      <c r="BA24" s="78">
        <f t="shared" si="6"/>
        <v>-0.16</v>
      </c>
      <c r="BB24" s="79"/>
      <c r="BJ24" s="78">
        <f t="shared" si="12"/>
        <v>7.87</v>
      </c>
      <c r="BK24" s="78">
        <f t="shared" si="7"/>
        <v>8.73</v>
      </c>
      <c r="BL24" s="78">
        <f t="shared" si="7"/>
        <v>8.94</v>
      </c>
      <c r="BM24" s="78">
        <f t="shared" si="7"/>
        <v>8.8699999999999992</v>
      </c>
      <c r="BN24" s="78">
        <f t="shared" si="7"/>
        <v>8.0399999999999991</v>
      </c>
      <c r="BO24" s="78">
        <f t="shared" si="8"/>
        <v>6.67</v>
      </c>
      <c r="BP24" s="78">
        <f t="shared" si="9"/>
        <v>6.29</v>
      </c>
      <c r="BQ24" s="78">
        <f t="shared" si="9"/>
        <v>6.67</v>
      </c>
      <c r="BR24" s="79"/>
      <c r="BZ24" s="78">
        <f t="shared" si="10"/>
        <v>-0.13</v>
      </c>
      <c r="CA24" s="78">
        <f t="shared" si="10"/>
        <v>-0.36</v>
      </c>
      <c r="CB24" s="78">
        <f t="shared" si="10"/>
        <v>-0.35</v>
      </c>
      <c r="CC24" s="78">
        <f t="shared" si="10"/>
        <v>-0.51</v>
      </c>
      <c r="CD24" s="78">
        <f t="shared" si="10"/>
        <v>-7.0000000000000007E-2</v>
      </c>
      <c r="CE24" s="78">
        <f t="shared" si="10"/>
        <v>0.3</v>
      </c>
      <c r="CF24" s="78">
        <f t="shared" si="10"/>
        <v>-0.8</v>
      </c>
      <c r="CG24" s="78">
        <f t="shared" si="10"/>
        <v>-0.16</v>
      </c>
      <c r="CH24" s="79"/>
      <c r="CP24" s="77">
        <f>IFERROR(IF($E24=1,RANK(BJ24,BJ:BJ,1)+COUNTIF(BJ$4:BJ24,BJ24)-1,"-"),"-")</f>
        <v>61</v>
      </c>
      <c r="CQ24" s="77">
        <f>IFERROR(IF($E24=1,RANK(BK24,BK:BK,1)+COUNTIF(BK$4:BK24,BK24)-1,"-"),"-")</f>
        <v>90</v>
      </c>
      <c r="CR24" s="77">
        <f>IFERROR(IF($E24=1,RANK(BL24,BL:BL,1)+COUNTIF(BL$4:BL24,BL24)-1,"-"),"-")</f>
        <v>76</v>
      </c>
      <c r="CS24" s="77">
        <f>IFERROR(IF($E24=1,RANK(BM24,BM:BM,1)+COUNTIF(BM$4:BM24,BM24)-1,"-"),"-")</f>
        <v>88</v>
      </c>
      <c r="CT24" s="77">
        <f>IFERROR(IF($E24=1,RANK(BN24,BN:BN,1)+COUNTIF(BN$4:BN24,BN24)-1,"-"),"-")</f>
        <v>61</v>
      </c>
      <c r="CU24" s="77">
        <f>IFERROR(IF($E24=1,RANK(BO24,BO:BO,1)+COUNTIF(BO$4:BO24,BO24)-1,"-"),"-")</f>
        <v>8</v>
      </c>
      <c r="CV24" s="77">
        <f>IFERROR(IF($E24=1,RANK(BP24,BP:BP,1)+COUNTIF(BP$4:BP24,BP24)-1,"-"),"-")</f>
        <v>35</v>
      </c>
      <c r="CW24" s="77">
        <f>IFERROR(IF($E24=1,RANK(BQ24,BQ:BQ,1)+COUNTIF(BQ$4:BQ24,BQ24)-1,"-"),"-")</f>
        <v>23</v>
      </c>
      <c r="CX24" s="79"/>
      <c r="DF24" s="77">
        <f>IFERROR(IF($E24=1,RANK(BZ24,BZ:BZ,1)+COUNTIF(BZ$3:BZ23,BZ24),"-"),"-")</f>
        <v>53</v>
      </c>
      <c r="DG24" s="77">
        <f>IFERROR(IF($E24=1,RANK(CA24,CA:CA,1)+COUNTIF(CA$3:CA23,CA24),"-"),"-")</f>
        <v>8</v>
      </c>
      <c r="DH24" s="77">
        <f>IFERROR(IF($E24=1,RANK(CB24,CB:CB,1)+COUNTIF(CB$3:CB23,CB24),"-"),"-")</f>
        <v>6</v>
      </c>
      <c r="DI24" s="77">
        <f>IFERROR(IF($E24=1,RANK(CC24,CC:CC,1)+COUNTIF(CC$3:CC23,CC24),"-"),"-")</f>
        <v>4</v>
      </c>
      <c r="DJ24" s="77">
        <f>IFERROR(IF($E24=1,RANK(CD24,CD:CD,1)+COUNTIF(CD$3:CD23,CD24),"-"),"-")</f>
        <v>58</v>
      </c>
      <c r="DK24" s="77">
        <f>IFERROR(IF($E24=1,RANK(CE24,CE:CE,1)+COUNTIF(CE$3:CE23,CE24),"-"),"-")</f>
        <v>90</v>
      </c>
      <c r="DL24" s="77">
        <f>IFERROR(IF($E24=1,RANK(CF24,CF:CF,1)+COUNTIF(CF$3:CF23,CF24),"-"),"-")</f>
        <v>4</v>
      </c>
      <c r="DM24" s="77">
        <f>IFERROR(IF($E24=1,RANK(CG24,CG:CG,1)+COUNTIF(CG$3:CG23,CG24),"-"),"-")</f>
        <v>29</v>
      </c>
      <c r="DN24" s="6"/>
      <c r="DO24" s="77" t="str">
        <f>IFERROR(IF($E24=1,RANK(CI24,CI:CI,1)+COUNTIF(CI$4:CI24,CI24)-1,"-"),"-")</f>
        <v>-</v>
      </c>
      <c r="DP24" s="77" t="str">
        <f>IFERROR(IF($E24=1,RANK(CJ24,CJ:CJ,1)+COUNTIF(CJ$4:CJ24,CJ24)-1,"-"),"-")</f>
        <v>-</v>
      </c>
      <c r="DQ24" s="77" t="str">
        <f>IFERROR(IF($E24=1,RANK(CK24,CK:CK,1)+COUNTIF(CK$4:CK24,CK24)-1,"-"),"-")</f>
        <v>-</v>
      </c>
      <c r="DR24" s="77" t="str">
        <f>IFERROR(IF($E24=1,RANK(CL24,CL:CL,1)+COUNTIF(CL$4:CL24,CL24)-1,"-"),"-")</f>
        <v>-</v>
      </c>
      <c r="DS24" s="77" t="str">
        <f>IFERROR(IF($E24=1,RANK(CM24,CM:CM,1)+COUNTIF(CM$4:CM24,CM24)-1,"-"),"-")</f>
        <v>-</v>
      </c>
      <c r="DT24" s="77" t="str">
        <f>IFERROR(IF($E24=1,RANK(CN24,CN:CN,1)+COUNTIF(CN$4:CN24,CN24)-1,"-"),"-")</f>
        <v>-</v>
      </c>
      <c r="DU24">
        <f>DU23+1</f>
        <v>3</v>
      </c>
      <c r="DV24" s="83">
        <f>DV23-1</f>
        <v>97</v>
      </c>
      <c r="DW24" s="82" t="str">
        <f>IFERROR(INDEX($A:$DD,IF($EI$4="Entrants",MATCH($DU24,$CQ:$CQ,0),MATCH($DU24,$CZ:$CZ,0)),11),"")</f>
        <v>SENS</v>
      </c>
      <c r="DX24" s="80">
        <f>IFERROR(INDEX($A:$DD,IF($EI$4="Entrants",MATCH($DU24,$CQ:$CQ,0),MATCH($DU24,$CZ:$CZ,0)),IF($EI$4="Entrants",63,22)),"")</f>
        <v>7.59</v>
      </c>
      <c r="DY24">
        <f>DY23+1</f>
        <v>3</v>
      </c>
      <c r="DZ24" s="83">
        <f>MAX(DZ23-1,0)</f>
        <v>93</v>
      </c>
      <c r="EA24" s="82" t="str">
        <f>IFERROR(INDEX($A:$DT,IF($EI$4="Entrants",MATCH($DY24,$DG:$DG,0),MATCH($DY24,$DP:$DP,0)),11),"")</f>
        <v>CAEN</v>
      </c>
      <c r="EB24" s="135">
        <f>IFERROR(INDEX($A:$DT,IF($EI$4="Entrants",MATCH($DY24,$DG:$DG,0),MATCH($DY24,$DP:$DP,0)),IF($EI$4="Entrants",79,50)),"")</f>
        <v>-0.46</v>
      </c>
      <c r="EC24" s="81">
        <f>IFERROR(INDEX($A:$DT,IF($EI$4="Entrants",MATCH($DY24,$DG:$DG,0),MATCH($DY24,$DP:$DP,0)),IF($EI$4="Entrants",63,22)),"")</f>
        <v>8.3699999999999992</v>
      </c>
      <c r="ED24" s="80">
        <f>IFERROR(IF(EB24&gt;0,"+"&amp;ROUND(EB24,2),ROUND(EB24,2)),"")</f>
        <v>-0.46</v>
      </c>
      <c r="EJ24" s="145" t="str">
        <f t="shared" si="13"/>
        <v>Picardie</v>
      </c>
      <c r="EK24">
        <v>18</v>
      </c>
      <c r="EN24" s="145" t="s">
        <v>195</v>
      </c>
      <c r="EO24" s="144" t="s">
        <v>203</v>
      </c>
      <c r="EP24">
        <f t="shared" si="14"/>
        <v>1</v>
      </c>
      <c r="EQ24">
        <f>IF(EP24=1,SUM(EP$6:EP24),0)</f>
        <v>18</v>
      </c>
      <c r="EU24">
        <v>7.91</v>
      </c>
      <c r="EV24">
        <v>8.39</v>
      </c>
      <c r="EW24">
        <v>8.9700000000000006</v>
      </c>
      <c r="EX24">
        <v>8.43</v>
      </c>
      <c r="EY24">
        <v>8.06</v>
      </c>
      <c r="EZ24">
        <v>8</v>
      </c>
      <c r="FA24">
        <v>6.43</v>
      </c>
      <c r="FB24">
        <v>5.71</v>
      </c>
      <c r="FK24">
        <v>8.0500000000000007</v>
      </c>
      <c r="FL24">
        <v>8.56</v>
      </c>
      <c r="FM24">
        <v>9.07</v>
      </c>
      <c r="FN24">
        <v>8.44</v>
      </c>
      <c r="FO24">
        <v>8.1199999999999992</v>
      </c>
      <c r="FP24">
        <v>8.49</v>
      </c>
      <c r="FQ24">
        <v>6.94</v>
      </c>
      <c r="FR24">
        <v>7.61</v>
      </c>
    </row>
    <row r="25" spans="1:174" ht="19.8" x14ac:dyDescent="0.3">
      <c r="A25" s="8">
        <f t="shared" si="2"/>
        <v>1</v>
      </c>
      <c r="B25" s="8">
        <f t="shared" si="3"/>
        <v>1</v>
      </c>
      <c r="C25" s="8">
        <f t="shared" si="11"/>
        <v>1</v>
      </c>
      <c r="D25" s="8">
        <f t="shared" si="4"/>
        <v>1</v>
      </c>
      <c r="E25" s="8">
        <f t="shared" si="5"/>
        <v>1</v>
      </c>
      <c r="F25" s="145" t="s">
        <v>226</v>
      </c>
      <c r="G25" s="145" t="s">
        <v>181</v>
      </c>
      <c r="H25" s="7">
        <v>1</v>
      </c>
      <c r="I25" s="141" t="s">
        <v>209</v>
      </c>
      <c r="J25" s="141">
        <v>723197</v>
      </c>
      <c r="K25" s="141" t="s">
        <v>31</v>
      </c>
      <c r="L25" s="141" t="s">
        <v>7</v>
      </c>
      <c r="M25" s="141" t="s">
        <v>8</v>
      </c>
      <c r="N25" s="139">
        <v>7.16</v>
      </c>
      <c r="O25" s="139">
        <v>7.86</v>
      </c>
      <c r="P25" s="120">
        <v>8.16</v>
      </c>
      <c r="Q25" s="139">
        <v>7.81</v>
      </c>
      <c r="R25" s="139">
        <v>7.08</v>
      </c>
      <c r="S25" s="139">
        <v>7.41</v>
      </c>
      <c r="T25" s="13">
        <v>5.61</v>
      </c>
      <c r="U25" s="106">
        <v>7.12</v>
      </c>
      <c r="V25" s="79"/>
      <c r="AD25" s="139">
        <v>7.03</v>
      </c>
      <c r="AE25" s="139">
        <v>7.82</v>
      </c>
      <c r="AF25" s="139">
        <v>7.95</v>
      </c>
      <c r="AG25" s="139">
        <v>7.63</v>
      </c>
      <c r="AH25" s="139">
        <v>6.92</v>
      </c>
      <c r="AI25" s="139">
        <v>7.32</v>
      </c>
      <c r="AJ25" s="13">
        <v>5.35</v>
      </c>
      <c r="AK25" s="106">
        <v>6.74</v>
      </c>
      <c r="AL25" s="79"/>
      <c r="AT25" s="78">
        <f t="shared" si="6"/>
        <v>0.13</v>
      </c>
      <c r="AU25" s="78">
        <f t="shared" si="6"/>
        <v>0.04</v>
      </c>
      <c r="AV25" s="78">
        <f t="shared" si="6"/>
        <v>0.21</v>
      </c>
      <c r="AW25" s="78">
        <f t="shared" si="6"/>
        <v>0.18</v>
      </c>
      <c r="AX25" s="78">
        <f t="shared" si="6"/>
        <v>0.16</v>
      </c>
      <c r="AY25" s="78">
        <f t="shared" si="6"/>
        <v>0.09</v>
      </c>
      <c r="AZ25" s="78">
        <f t="shared" si="6"/>
        <v>0.26</v>
      </c>
      <c r="BA25" s="78">
        <f t="shared" si="6"/>
        <v>0.38</v>
      </c>
      <c r="BB25" s="79"/>
      <c r="BJ25" s="78">
        <f t="shared" si="12"/>
        <v>7.16</v>
      </c>
      <c r="BK25" s="78">
        <f t="shared" si="7"/>
        <v>7.86</v>
      </c>
      <c r="BL25" s="78">
        <f t="shared" si="7"/>
        <v>8.16</v>
      </c>
      <c r="BM25" s="78">
        <f t="shared" si="7"/>
        <v>7.81</v>
      </c>
      <c r="BN25" s="78">
        <f t="shared" si="7"/>
        <v>7.08</v>
      </c>
      <c r="BO25" s="78">
        <f t="shared" si="8"/>
        <v>7.41</v>
      </c>
      <c r="BP25" s="78">
        <f t="shared" si="9"/>
        <v>5.61</v>
      </c>
      <c r="BQ25" s="78">
        <f t="shared" si="9"/>
        <v>7.12</v>
      </c>
      <c r="BR25" s="79"/>
      <c r="BZ25" s="78">
        <f t="shared" si="10"/>
        <v>0.13</v>
      </c>
      <c r="CA25" s="78">
        <f t="shared" si="10"/>
        <v>0.04</v>
      </c>
      <c r="CB25" s="78">
        <f t="shared" si="10"/>
        <v>0.21</v>
      </c>
      <c r="CC25" s="78">
        <f t="shared" si="10"/>
        <v>0.18</v>
      </c>
      <c r="CD25" s="78">
        <f t="shared" si="10"/>
        <v>0.16</v>
      </c>
      <c r="CE25" s="78">
        <f t="shared" si="10"/>
        <v>0.09</v>
      </c>
      <c r="CF25" s="78">
        <f t="shared" si="10"/>
        <v>0.26</v>
      </c>
      <c r="CG25" s="78">
        <f t="shared" si="10"/>
        <v>0.38</v>
      </c>
      <c r="CH25" s="79"/>
      <c r="CP25" s="77">
        <f>IFERROR(IF($E25=1,RANK(BJ25,BJ:BJ,1)+COUNTIF(BJ$4:BJ25,BJ25)-1,"-"),"-")</f>
        <v>9</v>
      </c>
      <c r="CQ25" s="77">
        <f>IFERROR(IF($E25=1,RANK(BK25,BK:BK,1)+COUNTIF(BK$4:BK25,BK25)-1,"-"),"-")</f>
        <v>10</v>
      </c>
      <c r="CR25" s="77">
        <f>IFERROR(IF($E25=1,RANK(BL25,BL:BL,1)+COUNTIF(BL$4:BL25,BL25)-1,"-"),"-")</f>
        <v>10</v>
      </c>
      <c r="CS25" s="77">
        <f>IFERROR(IF($E25=1,RANK(BM25,BM:BM,1)+COUNTIF(BM$4:BM25,BM25)-1,"-"),"-")</f>
        <v>9</v>
      </c>
      <c r="CT25" s="77">
        <f>IFERROR(IF($E25=1,RANK(BN25,BN:BN,1)+COUNTIF(BN$4:BN25,BN25)-1,"-"),"-")</f>
        <v>7</v>
      </c>
      <c r="CU25" s="77">
        <f>IFERROR(IF($E25=1,RANK(BO25,BO:BO,1)+COUNTIF(BO$4:BO25,BO25)-1,"-"),"-")</f>
        <v>42</v>
      </c>
      <c r="CV25" s="77">
        <f>IFERROR(IF($E25=1,RANK(BP25,BP:BP,1)+COUNTIF(BP$4:BP25,BP25)-1,"-"),"-")</f>
        <v>10</v>
      </c>
      <c r="CW25" s="77">
        <f>IFERROR(IF($E25=1,RANK(BQ25,BQ:BQ,1)+COUNTIF(BQ$4:BQ25,BQ25)-1,"-"),"-")</f>
        <v>51</v>
      </c>
      <c r="CX25" s="79"/>
      <c r="DF25" s="77">
        <f>IFERROR(IF($E25=1,RANK(BZ25,BZ:BZ,1)+COUNTIF(BZ$3:BZ24,BZ25),"-"),"-")</f>
        <v>86</v>
      </c>
      <c r="DG25" s="77">
        <f>IFERROR(IF($E25=1,RANK(CA25,CA:CA,1)+COUNTIF(CA$3:CA24,CA25),"-"),"-")</f>
        <v>69</v>
      </c>
      <c r="DH25" s="77">
        <f>IFERROR(IF($E25=1,RANK(CB25,CB:CB,1)+COUNTIF(CB$3:CB24,CB25),"-"),"-")</f>
        <v>80</v>
      </c>
      <c r="DI25" s="77">
        <f>IFERROR(IF($E25=1,RANK(CC25,CC:CC,1)+COUNTIF(CC$3:CC24,CC25),"-"),"-")</f>
        <v>84</v>
      </c>
      <c r="DJ25" s="77">
        <f>IFERROR(IF($E25=1,RANK(CD25,CD:CD,1)+COUNTIF(CD$3:CD24,CD25),"-"),"-")</f>
        <v>83</v>
      </c>
      <c r="DK25" s="77">
        <f>IFERROR(IF($E25=1,RANK(CE25,CE:CE,1)+COUNTIF(CE$3:CE24,CE25),"-"),"-")</f>
        <v>79</v>
      </c>
      <c r="DL25" s="77">
        <f>IFERROR(IF($E25=1,RANK(CF25,CF:CF,1)+COUNTIF(CF$3:CF24,CF25),"-"),"-")</f>
        <v>78</v>
      </c>
      <c r="DM25" s="77">
        <f>IFERROR(IF($E25=1,RANK(CG25,CG:CG,1)+COUNTIF(CG$3:CG24,CG25),"-"),"-")</f>
        <v>80</v>
      </c>
      <c r="DN25" s="6"/>
      <c r="DO25" s="77" t="str">
        <f>IFERROR(IF($E25=1,RANK(CI25,CI:CI,1)+COUNTIF(CI$4:CI25,CI25)-1,"-"),"-")</f>
        <v>-</v>
      </c>
      <c r="DP25" s="77" t="str">
        <f>IFERROR(IF($E25=1,RANK(CJ25,CJ:CJ,1)+COUNTIF(CJ$4:CJ25,CJ25)-1,"-"),"-")</f>
        <v>-</v>
      </c>
      <c r="DQ25" s="77" t="str">
        <f>IFERROR(IF($E25=1,RANK(CK25,CK:CK,1)+COUNTIF(CK$4:CK25,CK25)-1,"-"),"-")</f>
        <v>-</v>
      </c>
      <c r="DR25" s="77" t="str">
        <f>IFERROR(IF($E25=1,RANK(CL25,CL:CL,1)+COUNTIF(CL$4:CL25,CL25)-1,"-"),"-")</f>
        <v>-</v>
      </c>
      <c r="DS25" s="77" t="str">
        <f>IFERROR(IF($E25=1,RANK(CM25,CM:CM,1)+COUNTIF(CM$4:CM25,CM25)-1,"-"),"-")</f>
        <v>-</v>
      </c>
      <c r="DT25" s="77" t="str">
        <f>IFERROR(IF($E25=1,RANK(CN25,CN:CN,1)+COUNTIF(CN$4:CN25,CN25)-1,"-"),"-")</f>
        <v>-</v>
      </c>
      <c r="DU25">
        <f>DU24+1</f>
        <v>4</v>
      </c>
      <c r="DV25" s="83">
        <f>DV24-1</f>
        <v>96</v>
      </c>
      <c r="DW25" s="82" t="str">
        <f>IFERROR(INDEX($A:$DD,IF($EI$4="Entrants",MATCH($DU25,$CQ:$CQ,0),MATCH($DU25,$CZ:$CZ,0)),11),"")</f>
        <v>MONTARGIS</v>
      </c>
      <c r="DX25" s="80">
        <f>IFERROR(INDEX($A:$DD,IF($EI$4="Entrants",MATCH($DU25,$CQ:$CQ,0),MATCH($DU25,$CZ:$CZ,0)),IF($EI$4="Entrants",63,22)),"")</f>
        <v>7.61</v>
      </c>
      <c r="DY25">
        <f>DY24+1</f>
        <v>4</v>
      </c>
      <c r="DZ25" s="83">
        <f>MAX(DZ24-1,0)</f>
        <v>92</v>
      </c>
      <c r="EA25" s="82" t="str">
        <f>IFERROR(INDEX($A:$DT,IF($EI$4="Entrants",MATCH($DY25,$DG:$DG,0),MATCH($DY25,$DP:$DP,0)),11),"")</f>
        <v>LILLE EUROPE</v>
      </c>
      <c r="EB25" s="135">
        <f>IFERROR(INDEX($A:$DT,IF($EI$4="Entrants",MATCH($DY25,$DG:$DG,0),MATCH($DY25,$DP:$DP,0)),IF($EI$4="Entrants",79,50)),"")</f>
        <v>-0.46</v>
      </c>
      <c r="EC25" s="81">
        <f>IFERROR(INDEX($A:$DT,IF($EI$4="Entrants",MATCH($DY25,$DG:$DG,0),MATCH($DY25,$DP:$DP,0)),IF($EI$4="Entrants",63,22)),"")</f>
        <v>7.88</v>
      </c>
      <c r="ED25" s="80">
        <f>IFERROR(IF(EB25&gt;0,"+"&amp;ROUND(EB25,2),ROUND(EB25,2)),"")</f>
        <v>-0.46</v>
      </c>
      <c r="EJ25" s="145" t="str">
        <f t="shared" si="13"/>
        <v>Nord-Pas-de-Calais</v>
      </c>
      <c r="EK25">
        <v>19</v>
      </c>
      <c r="EN25" s="145" t="s">
        <v>196</v>
      </c>
      <c r="EO25" s="144" t="s">
        <v>203</v>
      </c>
      <c r="EP25">
        <f t="shared" si="14"/>
        <v>1</v>
      </c>
      <c r="EQ25">
        <f>IF(EP25=1,SUM(EP$6:EP25),0)</f>
        <v>19</v>
      </c>
      <c r="EU25">
        <v>7.69</v>
      </c>
      <c r="EV25">
        <v>8.43</v>
      </c>
      <c r="EW25">
        <v>8.7100000000000009</v>
      </c>
      <c r="EX25">
        <v>8.19</v>
      </c>
      <c r="EY25">
        <v>7.63</v>
      </c>
      <c r="EZ25">
        <v>7.8</v>
      </c>
      <c r="FA25">
        <v>5.62</v>
      </c>
      <c r="FB25">
        <v>6.35</v>
      </c>
      <c r="FK25">
        <v>7.79</v>
      </c>
      <c r="FL25">
        <v>8.32</v>
      </c>
      <c r="FM25">
        <v>8.5299999999999994</v>
      </c>
      <c r="FN25">
        <v>7.93</v>
      </c>
      <c r="FO25">
        <v>7.44</v>
      </c>
      <c r="FP25" t="s">
        <v>147</v>
      </c>
      <c r="FQ25">
        <v>5.59</v>
      </c>
      <c r="FR25">
        <v>6.13</v>
      </c>
    </row>
    <row r="26" spans="1:174" ht="19.8" x14ac:dyDescent="0.3">
      <c r="A26" s="8">
        <f t="shared" si="2"/>
        <v>1</v>
      </c>
      <c r="B26" s="8">
        <f t="shared" si="3"/>
        <v>1</v>
      </c>
      <c r="C26" s="8">
        <f t="shared" si="11"/>
        <v>1</v>
      </c>
      <c r="D26" s="8">
        <f t="shared" si="4"/>
        <v>1</v>
      </c>
      <c r="E26" s="8">
        <f t="shared" si="5"/>
        <v>1</v>
      </c>
      <c r="F26" s="145" t="s">
        <v>226</v>
      </c>
      <c r="G26" s="145" t="s">
        <v>181</v>
      </c>
      <c r="H26" s="7">
        <v>1</v>
      </c>
      <c r="I26" s="141" t="s">
        <v>209</v>
      </c>
      <c r="J26" s="141">
        <v>722025</v>
      </c>
      <c r="K26" s="141" t="s">
        <v>32</v>
      </c>
      <c r="L26" s="141" t="s">
        <v>7</v>
      </c>
      <c r="M26" s="141" t="s">
        <v>8</v>
      </c>
      <c r="N26" s="139">
        <v>7.26</v>
      </c>
      <c r="O26" s="120">
        <v>8.08</v>
      </c>
      <c r="P26" s="120">
        <v>8.5399999999999991</v>
      </c>
      <c r="Q26" s="120">
        <v>8.07</v>
      </c>
      <c r="R26" s="139">
        <v>7.81</v>
      </c>
      <c r="S26" s="139">
        <v>7.4</v>
      </c>
      <c r="T26" s="106">
        <v>6.03</v>
      </c>
      <c r="U26" s="106">
        <v>7.24</v>
      </c>
      <c r="V26" s="79"/>
      <c r="AD26" s="139">
        <v>7.68</v>
      </c>
      <c r="AE26" s="161">
        <v>8.1199999999999992</v>
      </c>
      <c r="AF26" s="161">
        <v>8.61</v>
      </c>
      <c r="AG26" s="161">
        <v>8.14</v>
      </c>
      <c r="AH26" s="139">
        <v>7.85</v>
      </c>
      <c r="AI26" s="139">
        <v>7.62</v>
      </c>
      <c r="AJ26" s="106">
        <v>6.2</v>
      </c>
      <c r="AK26" s="106">
        <v>7.32</v>
      </c>
      <c r="AL26" s="79"/>
      <c r="AT26" s="78">
        <f t="shared" si="6"/>
        <v>-0.42</v>
      </c>
      <c r="AU26" s="78">
        <f t="shared" si="6"/>
        <v>-0.04</v>
      </c>
      <c r="AV26" s="78">
        <f t="shared" si="6"/>
        <v>-7.0000000000000007E-2</v>
      </c>
      <c r="AW26" s="78">
        <f t="shared" si="6"/>
        <v>-7.0000000000000007E-2</v>
      </c>
      <c r="AX26" s="78">
        <f t="shared" si="6"/>
        <v>-0.04</v>
      </c>
      <c r="AY26" s="78">
        <f t="shared" si="6"/>
        <v>-0.22</v>
      </c>
      <c r="AZ26" s="78">
        <f t="shared" si="6"/>
        <v>-0.17</v>
      </c>
      <c r="BA26" s="78">
        <f t="shared" si="6"/>
        <v>-0.08</v>
      </c>
      <c r="BB26" s="79"/>
      <c r="BJ26" s="78">
        <f t="shared" si="12"/>
        <v>7.26</v>
      </c>
      <c r="BK26" s="78">
        <f t="shared" si="7"/>
        <v>8.08</v>
      </c>
      <c r="BL26" s="78">
        <f t="shared" si="7"/>
        <v>8.5399999999999991</v>
      </c>
      <c r="BM26" s="78">
        <f t="shared" si="7"/>
        <v>8.07</v>
      </c>
      <c r="BN26" s="78">
        <f t="shared" si="7"/>
        <v>7.81</v>
      </c>
      <c r="BO26" s="78">
        <f t="shared" si="8"/>
        <v>7.4</v>
      </c>
      <c r="BP26" s="78">
        <f t="shared" si="9"/>
        <v>6.03</v>
      </c>
      <c r="BQ26" s="78">
        <f t="shared" si="9"/>
        <v>7.24</v>
      </c>
      <c r="BR26" s="79"/>
      <c r="BZ26" s="78">
        <f t="shared" si="10"/>
        <v>-0.42</v>
      </c>
      <c r="CA26" s="78">
        <f t="shared" si="10"/>
        <v>-0.04</v>
      </c>
      <c r="CB26" s="78">
        <f t="shared" si="10"/>
        <v>-7.0000000000000007E-2</v>
      </c>
      <c r="CC26" s="78">
        <f t="shared" si="10"/>
        <v>-7.0000000000000007E-2</v>
      </c>
      <c r="CD26" s="78">
        <f t="shared" si="10"/>
        <v>-0.04</v>
      </c>
      <c r="CE26" s="78">
        <f t="shared" si="10"/>
        <v>-0.22</v>
      </c>
      <c r="CF26" s="78">
        <f t="shared" si="10"/>
        <v>-0.17</v>
      </c>
      <c r="CG26" s="78">
        <f t="shared" si="10"/>
        <v>-0.08</v>
      </c>
      <c r="CH26" s="79"/>
      <c r="CP26" s="77">
        <f>IFERROR(IF($E26=1,RANK(BJ26,BJ:BJ,1)+COUNTIF(BJ$4:BJ26,BJ26)-1,"-"),"-")</f>
        <v>11</v>
      </c>
      <c r="CQ26" s="77">
        <f>IFERROR(IF($E26=1,RANK(BK26,BK:BK,1)+COUNTIF(BK$4:BK26,BK26)-1,"-"),"-")</f>
        <v>21</v>
      </c>
      <c r="CR26" s="77">
        <f>IFERROR(IF($E26=1,RANK(BL26,BL:BL,1)+COUNTIF(BL$4:BL26,BL26)-1,"-"),"-")</f>
        <v>26</v>
      </c>
      <c r="CS26" s="77">
        <f>IFERROR(IF($E26=1,RANK(BM26,BM:BM,1)+COUNTIF(BM$4:BM26,BM26)-1,"-"),"-")</f>
        <v>28</v>
      </c>
      <c r="CT26" s="77">
        <f>IFERROR(IF($E26=1,RANK(BN26,BN:BN,1)+COUNTIF(BN$4:BN26,BN26)-1,"-"),"-")</f>
        <v>43</v>
      </c>
      <c r="CU26" s="77">
        <f>IFERROR(IF($E26=1,RANK(BO26,BO:BO,1)+COUNTIF(BO$4:BO26,BO26)-1,"-"),"-")</f>
        <v>39</v>
      </c>
      <c r="CV26" s="77">
        <f>IFERROR(IF($E26=1,RANK(BP26,BP:BP,1)+COUNTIF(BP$4:BP26,BP26)-1,"-"),"-")</f>
        <v>25</v>
      </c>
      <c r="CW26" s="77">
        <f>IFERROR(IF($E26=1,RANK(BQ26,BQ:BQ,1)+COUNTIF(BQ$4:BQ26,BQ26)-1,"-"),"-")</f>
        <v>62</v>
      </c>
      <c r="CX26" s="79"/>
      <c r="DF26" s="77">
        <f>IFERROR(IF($E26=1,RANK(BZ26,BZ:BZ,1)+COUNTIF(BZ$3:BZ25,BZ26),"-"),"-")</f>
        <v>9</v>
      </c>
      <c r="DG26" s="77">
        <f>IFERROR(IF($E26=1,RANK(CA26,CA:CA,1)+COUNTIF(CA$3:CA25,CA26),"-"),"-")</f>
        <v>53</v>
      </c>
      <c r="DH26" s="77">
        <f>IFERROR(IF($E26=1,RANK(CB26,CB:CB,1)+COUNTIF(CB$3:CB25,CB26),"-"),"-")</f>
        <v>39</v>
      </c>
      <c r="DI26" s="77">
        <f>IFERROR(IF($E26=1,RANK(CC26,CC:CC,1)+COUNTIF(CC$3:CC25,CC26),"-"),"-")</f>
        <v>48</v>
      </c>
      <c r="DJ26" s="77">
        <f>IFERROR(IF($E26=1,RANK(CD26,CD:CD,1)+COUNTIF(CD$3:CD25,CD26),"-"),"-")</f>
        <v>62</v>
      </c>
      <c r="DK26" s="77">
        <f>IFERROR(IF($E26=1,RANK(CE26,CE:CE,1)+COUNTIF(CE$3:CE25,CE26),"-"),"-")</f>
        <v>39</v>
      </c>
      <c r="DL26" s="77">
        <f>IFERROR(IF($E26=1,RANK(CF26,CF:CF,1)+COUNTIF(CF$3:CF25,CF26),"-"),"-")</f>
        <v>34</v>
      </c>
      <c r="DM26" s="77">
        <f>IFERROR(IF($E26=1,RANK(CG26,CG:CG,1)+COUNTIF(CG$3:CG25,CG26),"-"),"-")</f>
        <v>41</v>
      </c>
      <c r="DN26" s="6"/>
      <c r="DO26" s="77" t="str">
        <f>IFERROR(IF($E26=1,RANK(CI26,CI:CI,1)+COUNTIF(CI$4:CI26,CI26)-1,"-"),"-")</f>
        <v>-</v>
      </c>
      <c r="DP26" s="77" t="str">
        <f>IFERROR(IF($E26=1,RANK(CJ26,CJ:CJ,1)+COUNTIF(CJ$4:CJ26,CJ26)-1,"-"),"-")</f>
        <v>-</v>
      </c>
      <c r="DQ26" s="77" t="str">
        <f>IFERROR(IF($E26=1,RANK(CK26,CK:CK,1)+COUNTIF(CK$4:CK26,CK26)-1,"-"),"-")</f>
        <v>-</v>
      </c>
      <c r="DR26" s="77" t="str">
        <f>IFERROR(IF($E26=1,RANK(CL26,CL:CL,1)+COUNTIF(CL$4:CL26,CL26)-1,"-"),"-")</f>
        <v>-</v>
      </c>
      <c r="DS26" s="77" t="str">
        <f>IFERROR(IF($E26=1,RANK(CM26,CM:CM,1)+COUNTIF(CM$4:CM26,CM26)-1,"-"),"-")</f>
        <v>-</v>
      </c>
      <c r="DT26" s="77" t="str">
        <f>IFERROR(IF($E26=1,RANK(CN26,CN:CN,1)+COUNTIF(CN$4:CN26,CN26)-1,"-"),"-")</f>
        <v>-</v>
      </c>
      <c r="DU26">
        <f>DU25+1</f>
        <v>5</v>
      </c>
      <c r="DV26" s="83">
        <f>DV25-1</f>
        <v>95</v>
      </c>
      <c r="DW26" s="82" t="str">
        <f>IFERROR(INDEX($A:$DD,IF($EI$4="Entrants",MATCH($DU26,$CQ:$CQ,0),MATCH($DU26,$CZ:$CZ,0)),11),"")</f>
        <v>PARIS ST LAZARE</v>
      </c>
      <c r="DX26" s="80">
        <f>IFERROR(INDEX($A:$DD,IF($EI$4="Entrants",MATCH($DU26,$CQ:$CQ,0),MATCH($DU26,$CZ:$CZ,0)),IF($EI$4="Entrants",63,22)),"")</f>
        <v>7.67</v>
      </c>
      <c r="DY26">
        <f>DY25+1</f>
        <v>5</v>
      </c>
      <c r="DZ26" s="83">
        <f>MAX(DZ25-1,0)</f>
        <v>91</v>
      </c>
      <c r="EA26" s="82" t="str">
        <f>IFERROR(INDEX($A:$DT,IF($EI$4="Entrants",MATCH($DY26,$DG:$DG,0),MATCH($DY26,$DP:$DP,0)),11),"")</f>
        <v>CANNES</v>
      </c>
      <c r="EB26" s="135">
        <f>IFERROR(INDEX($A:$DT,IF($EI$4="Entrants",MATCH($DY26,$DG:$DG,0),MATCH($DY26,$DP:$DP,0)),IF($EI$4="Entrants",79,50)),"")</f>
        <v>-0.38</v>
      </c>
      <c r="EC26" s="81">
        <f>IFERROR(INDEX($A:$DT,IF($EI$4="Entrants",MATCH($DY26,$DG:$DG,0),MATCH($DY26,$DP:$DP,0)),IF($EI$4="Entrants",63,22)),"")</f>
        <v>7.86</v>
      </c>
      <c r="ED26" s="80">
        <f>IFERROR(IF(EB26&gt;0,"+"&amp;ROUND(EB26,2),ROUND(EB26,2)),"")</f>
        <v>-0.38</v>
      </c>
      <c r="EJ26" s="145" t="str">
        <f t="shared" si="13"/>
        <v>Normandie</v>
      </c>
      <c r="EK26">
        <v>20</v>
      </c>
      <c r="EN26" s="145" t="s">
        <v>197</v>
      </c>
      <c r="EO26" s="144" t="s">
        <v>203</v>
      </c>
      <c r="EP26">
        <f t="shared" si="14"/>
        <v>1</v>
      </c>
      <c r="EQ26">
        <f>IF(EP26=1,SUM(EP$6:EP26),0)</f>
        <v>20</v>
      </c>
      <c r="EU26">
        <v>7.88</v>
      </c>
      <c r="EV26">
        <v>8.7799999999999994</v>
      </c>
      <c r="EW26">
        <v>8.85</v>
      </c>
      <c r="EX26">
        <v>8.4</v>
      </c>
      <c r="EY26">
        <v>8.39</v>
      </c>
      <c r="EZ26">
        <v>8.5399999999999991</v>
      </c>
      <c r="FA26">
        <v>7.18</v>
      </c>
      <c r="FB26">
        <v>7.72</v>
      </c>
      <c r="FK26" t="s">
        <v>147</v>
      </c>
      <c r="FL26" t="s">
        <v>147</v>
      </c>
      <c r="FM26" t="s">
        <v>147</v>
      </c>
      <c r="FN26" t="s">
        <v>147</v>
      </c>
      <c r="FO26" t="s">
        <v>147</v>
      </c>
      <c r="FP26" t="s">
        <v>147</v>
      </c>
      <c r="FQ26" t="s">
        <v>147</v>
      </c>
      <c r="FR26" t="s">
        <v>147</v>
      </c>
    </row>
    <row r="27" spans="1:174" ht="15.6" x14ac:dyDescent="0.3">
      <c r="A27" s="8">
        <f t="shared" si="2"/>
        <v>1</v>
      </c>
      <c r="B27" s="8">
        <f t="shared" si="3"/>
        <v>1</v>
      </c>
      <c r="C27" s="8">
        <f t="shared" si="11"/>
        <v>1</v>
      </c>
      <c r="D27" s="8">
        <f t="shared" si="4"/>
        <v>1</v>
      </c>
      <c r="E27" s="8">
        <f t="shared" si="5"/>
        <v>1</v>
      </c>
      <c r="F27" s="145" t="s">
        <v>226</v>
      </c>
      <c r="G27" s="145" t="s">
        <v>181</v>
      </c>
      <c r="H27" s="7">
        <v>1</v>
      </c>
      <c r="I27" s="141" t="s">
        <v>208</v>
      </c>
      <c r="J27" s="141">
        <v>762906</v>
      </c>
      <c r="K27" s="141" t="s">
        <v>33</v>
      </c>
      <c r="L27" s="141" t="s">
        <v>7</v>
      </c>
      <c r="M27" s="141" t="s">
        <v>8</v>
      </c>
      <c r="N27" s="139">
        <v>7.83</v>
      </c>
      <c r="O27" s="120">
        <v>8.4700000000000006</v>
      </c>
      <c r="P27" s="120">
        <v>8.82</v>
      </c>
      <c r="Q27" s="120">
        <v>8.9</v>
      </c>
      <c r="R27" s="120">
        <v>8.2799999999999994</v>
      </c>
      <c r="S27" s="139">
        <v>7.36</v>
      </c>
      <c r="T27" s="106">
        <v>6.94</v>
      </c>
      <c r="U27" s="106">
        <v>7.25</v>
      </c>
      <c r="V27" s="79"/>
      <c r="AD27" s="161">
        <v>8.11</v>
      </c>
      <c r="AE27" s="161">
        <v>8.61</v>
      </c>
      <c r="AF27" s="161">
        <v>8.91</v>
      </c>
      <c r="AG27" s="163">
        <v>9.02</v>
      </c>
      <c r="AH27" s="161">
        <v>8.1</v>
      </c>
      <c r="AI27" s="139">
        <v>7.31</v>
      </c>
      <c r="AJ27" s="106">
        <v>7.03</v>
      </c>
      <c r="AK27" s="106">
        <v>6.95</v>
      </c>
      <c r="AL27" s="79"/>
      <c r="AT27" s="78">
        <f t="shared" si="6"/>
        <v>-0.28000000000000003</v>
      </c>
      <c r="AU27" s="78">
        <f t="shared" si="6"/>
        <v>-0.14000000000000001</v>
      </c>
      <c r="AV27" s="78">
        <f t="shared" si="6"/>
        <v>-0.09</v>
      </c>
      <c r="AW27" s="78">
        <f t="shared" si="6"/>
        <v>-0.12</v>
      </c>
      <c r="AX27" s="78">
        <f t="shared" si="6"/>
        <v>0.18</v>
      </c>
      <c r="AY27" s="78">
        <f t="shared" si="6"/>
        <v>0.05</v>
      </c>
      <c r="AZ27" s="78">
        <f t="shared" si="6"/>
        <v>-0.09</v>
      </c>
      <c r="BA27" s="78">
        <f t="shared" si="6"/>
        <v>0.3</v>
      </c>
      <c r="BB27" s="79"/>
      <c r="BJ27" s="78">
        <f t="shared" si="12"/>
        <v>7.83</v>
      </c>
      <c r="BK27" s="78">
        <f t="shared" si="7"/>
        <v>8.4700000000000006</v>
      </c>
      <c r="BL27" s="78">
        <f t="shared" si="7"/>
        <v>8.82</v>
      </c>
      <c r="BM27" s="78">
        <f t="shared" si="7"/>
        <v>8.9</v>
      </c>
      <c r="BN27" s="78">
        <f t="shared" si="7"/>
        <v>8.2799999999999994</v>
      </c>
      <c r="BO27" s="78">
        <f t="shared" si="8"/>
        <v>7.36</v>
      </c>
      <c r="BP27" s="78">
        <f t="shared" si="9"/>
        <v>6.94</v>
      </c>
      <c r="BQ27" s="78">
        <f t="shared" si="9"/>
        <v>7.25</v>
      </c>
      <c r="BR27" s="79"/>
      <c r="BZ27" s="78">
        <f t="shared" si="10"/>
        <v>-0.28000000000000003</v>
      </c>
      <c r="CA27" s="78">
        <f t="shared" si="10"/>
        <v>-0.14000000000000001</v>
      </c>
      <c r="CB27" s="78">
        <f t="shared" si="10"/>
        <v>-0.09</v>
      </c>
      <c r="CC27" s="78">
        <f t="shared" si="10"/>
        <v>-0.12</v>
      </c>
      <c r="CD27" s="78">
        <f t="shared" si="10"/>
        <v>0.18</v>
      </c>
      <c r="CE27" s="78">
        <f t="shared" si="10"/>
        <v>0.05</v>
      </c>
      <c r="CF27" s="78">
        <f t="shared" si="10"/>
        <v>-0.09</v>
      </c>
      <c r="CG27" s="78">
        <f t="shared" si="10"/>
        <v>0.3</v>
      </c>
      <c r="CH27" s="79"/>
      <c r="CP27" s="77">
        <f>IFERROR(IF($E27=1,RANK(BJ27,BJ:BJ,1)+COUNTIF(BJ$4:BJ27,BJ27)-1,"-"),"-")</f>
        <v>57</v>
      </c>
      <c r="CQ27" s="77">
        <f>IFERROR(IF($E27=1,RANK(BK27,BK:BK,1)+COUNTIF(BK$4:BK27,BK27)-1,"-"),"-")</f>
        <v>61</v>
      </c>
      <c r="CR27" s="77">
        <f>IFERROR(IF($E27=1,RANK(BL27,BL:BL,1)+COUNTIF(BL$4:BL27,BL27)-1,"-"),"-")</f>
        <v>55</v>
      </c>
      <c r="CS27" s="77">
        <f>IFERROR(IF($E27=1,RANK(BM27,BM:BM,1)+COUNTIF(BM$4:BM27,BM27)-1,"-"),"-")</f>
        <v>90</v>
      </c>
      <c r="CT27" s="77">
        <f>IFERROR(IF($E27=1,RANK(BN27,BN:BN,1)+COUNTIF(BN$4:BN27,BN27)-1,"-"),"-")</f>
        <v>84</v>
      </c>
      <c r="CU27" s="77">
        <f>IFERROR(IF($E27=1,RANK(BO27,BO:BO,1)+COUNTIF(BO$4:BO27,BO27)-1,"-"),"-")</f>
        <v>33</v>
      </c>
      <c r="CV27" s="77">
        <f>IFERROR(IF($E27=1,RANK(BP27,BP:BP,1)+COUNTIF(BP$4:BP27,BP27)-1,"-"),"-")</f>
        <v>71</v>
      </c>
      <c r="CW27" s="77">
        <f>IFERROR(IF($E27=1,RANK(BQ27,BQ:BQ,1)+COUNTIF(BQ$4:BQ27,BQ27)-1,"-"),"-")</f>
        <v>63</v>
      </c>
      <c r="CX27" s="79"/>
      <c r="DF27" s="77">
        <f>IFERROR(IF($E27=1,RANK(BZ27,BZ:BZ,1)+COUNTIF(BZ$3:BZ26,BZ27),"-"),"-")</f>
        <v>29</v>
      </c>
      <c r="DG27" s="77">
        <f>IFERROR(IF($E27=1,RANK(CA27,CA:CA,1)+COUNTIF(CA$3:CA26,CA27),"-"),"-")</f>
        <v>35</v>
      </c>
      <c r="DH27" s="77">
        <f>IFERROR(IF($E27=1,RANK(CB27,CB:CB,1)+COUNTIF(CB$3:CB26,CB27),"-"),"-")</f>
        <v>33</v>
      </c>
      <c r="DI27" s="77">
        <f>IFERROR(IF($E27=1,RANK(CC27,CC:CC,1)+COUNTIF(CC$3:CC26,CC27),"-"),"-")</f>
        <v>33</v>
      </c>
      <c r="DJ27" s="77">
        <f>IFERROR(IF($E27=1,RANK(CD27,CD:CD,1)+COUNTIF(CD$3:CD26,CD27),"-"),"-")</f>
        <v>86</v>
      </c>
      <c r="DK27" s="77">
        <f>IFERROR(IF($E27=1,RANK(CE27,CE:CE,1)+COUNTIF(CE$3:CE26,CE27),"-"),"-")</f>
        <v>74</v>
      </c>
      <c r="DL27" s="77">
        <f>IFERROR(IF($E27=1,RANK(CF27,CF:CF,1)+COUNTIF(CF$3:CF26,CF27),"-"),"-")</f>
        <v>46</v>
      </c>
      <c r="DM27" s="77">
        <f>IFERROR(IF($E27=1,RANK(CG27,CG:CG,1)+COUNTIF(CG$3:CG26,CG27),"-"),"-")</f>
        <v>76</v>
      </c>
      <c r="DN27" s="6"/>
      <c r="DO27" s="77" t="str">
        <f>IFERROR(IF($E27=1,RANK(CI27,CI:CI,1)+COUNTIF(CI$4:CI27,CI27)-1,"-"),"-")</f>
        <v>-</v>
      </c>
      <c r="DP27" s="77" t="str">
        <f>IFERROR(IF($E27=1,RANK(CJ27,CJ:CJ,1)+COUNTIF(CJ$4:CJ27,CJ27)-1,"-"),"-")</f>
        <v>-</v>
      </c>
      <c r="DQ27" s="77" t="str">
        <f>IFERROR(IF($E27=1,RANK(CK27,CK:CK,1)+COUNTIF(CK$4:CK27,CK27)-1,"-"),"-")</f>
        <v>-</v>
      </c>
      <c r="DR27" s="77" t="str">
        <f>IFERROR(IF($E27=1,RANK(CL27,CL:CL,1)+COUNTIF(CL$4:CL27,CL27)-1,"-"),"-")</f>
        <v>-</v>
      </c>
      <c r="DS27" s="77" t="str">
        <f>IFERROR(IF($E27=1,RANK(CM27,CM:CM,1)+COUNTIF(CM$4:CM27,CM27)-1,"-"),"-")</f>
        <v>-</v>
      </c>
      <c r="DT27" s="77" t="str">
        <f>IFERROR(IF($E27=1,RANK(CN27,CN:CN,1)+COUNTIF(CN$4:CN27,CN27)-1,"-"),"-")</f>
        <v>-</v>
      </c>
      <c r="DU27" s="90" t="s">
        <v>142</v>
      </c>
      <c r="DV27" s="89" t="s">
        <v>142</v>
      </c>
      <c r="DW27" s="88" t="s">
        <v>234</v>
      </c>
      <c r="DX27" s="87" t="s">
        <v>229</v>
      </c>
      <c r="DY27" s="90" t="s">
        <v>142</v>
      </c>
      <c r="DZ27" s="89" t="s">
        <v>142</v>
      </c>
      <c r="EA27" s="88" t="s">
        <v>232</v>
      </c>
      <c r="EB27" s="87" t="s">
        <v>173</v>
      </c>
      <c r="EC27" s="87" t="s">
        <v>229</v>
      </c>
      <c r="ED27" s="87" t="s">
        <v>173</v>
      </c>
      <c r="EJ27" s="145" t="str">
        <f t="shared" si="13"/>
        <v>Aquitaine</v>
      </c>
      <c r="EK27">
        <v>21</v>
      </c>
      <c r="EN27" s="145" t="s">
        <v>198</v>
      </c>
      <c r="EO27" s="145" t="s">
        <v>125</v>
      </c>
      <c r="EP27">
        <f t="shared" si="14"/>
        <v>1</v>
      </c>
      <c r="EQ27">
        <f>IF(EP27=1,SUM(EP$6:EP27),0)</f>
        <v>21</v>
      </c>
      <c r="EU27">
        <v>8.2799999999999994</v>
      </c>
      <c r="EV27">
        <v>8.16</v>
      </c>
      <c r="EW27">
        <v>8.56</v>
      </c>
      <c r="EX27">
        <v>8.52</v>
      </c>
      <c r="EY27">
        <v>8.27</v>
      </c>
      <c r="EZ27">
        <v>7.88</v>
      </c>
      <c r="FA27">
        <v>7.38</v>
      </c>
      <c r="FB27">
        <v>7.22</v>
      </c>
      <c r="FK27">
        <v>7.81</v>
      </c>
      <c r="FL27">
        <v>8.36</v>
      </c>
      <c r="FM27">
        <v>8.83</v>
      </c>
      <c r="FN27">
        <v>8.5299999999999994</v>
      </c>
      <c r="FO27">
        <v>7.97</v>
      </c>
      <c r="FP27">
        <v>7.87</v>
      </c>
      <c r="FQ27">
        <v>7.28</v>
      </c>
      <c r="FR27">
        <v>7.51</v>
      </c>
    </row>
    <row r="28" spans="1:174" ht="19.8" x14ac:dyDescent="0.3">
      <c r="A28" s="8">
        <f t="shared" si="2"/>
        <v>1</v>
      </c>
      <c r="B28" s="8">
        <f t="shared" si="3"/>
        <v>1</v>
      </c>
      <c r="C28" s="8">
        <f t="shared" si="11"/>
        <v>1</v>
      </c>
      <c r="D28" s="8">
        <f t="shared" si="4"/>
        <v>1</v>
      </c>
      <c r="E28" s="8">
        <f t="shared" si="5"/>
        <v>1</v>
      </c>
      <c r="F28" s="145" t="s">
        <v>226</v>
      </c>
      <c r="G28" s="145" t="s">
        <v>180</v>
      </c>
      <c r="H28" s="7">
        <v>1</v>
      </c>
      <c r="I28" s="141" t="s">
        <v>208</v>
      </c>
      <c r="J28" s="141">
        <v>725705</v>
      </c>
      <c r="K28" s="141" t="s">
        <v>34</v>
      </c>
      <c r="L28" s="141" t="s">
        <v>7</v>
      </c>
      <c r="M28" s="141" t="s">
        <v>8</v>
      </c>
      <c r="N28" s="139">
        <v>7.96</v>
      </c>
      <c r="O28" s="120">
        <v>8.92</v>
      </c>
      <c r="P28" s="121">
        <v>9.0299999999999994</v>
      </c>
      <c r="Q28" s="121">
        <v>9.23</v>
      </c>
      <c r="R28" s="120">
        <v>8.4</v>
      </c>
      <c r="S28" s="139">
        <v>6.97</v>
      </c>
      <c r="T28" s="13">
        <v>5.99</v>
      </c>
      <c r="U28" s="106">
        <v>6.75</v>
      </c>
      <c r="V28" s="79"/>
      <c r="AD28" s="161">
        <v>8.2799999999999994</v>
      </c>
      <c r="AE28" s="163">
        <v>9.24</v>
      </c>
      <c r="AF28" s="163">
        <v>9.0299999999999994</v>
      </c>
      <c r="AG28" s="163">
        <v>9.33</v>
      </c>
      <c r="AH28" s="161">
        <v>8.59</v>
      </c>
      <c r="AI28" s="139">
        <v>7.82</v>
      </c>
      <c r="AJ28" s="106">
        <v>6.27</v>
      </c>
      <c r="AK28" s="106">
        <v>6.97</v>
      </c>
      <c r="AL28" s="79"/>
      <c r="AT28" s="78">
        <f t="shared" si="6"/>
        <v>-0.32</v>
      </c>
      <c r="AU28" s="78">
        <f t="shared" si="6"/>
        <v>-0.32</v>
      </c>
      <c r="AV28" s="78">
        <f t="shared" si="6"/>
        <v>0</v>
      </c>
      <c r="AW28" s="78">
        <f t="shared" si="6"/>
        <v>-0.1</v>
      </c>
      <c r="AX28" s="78">
        <f t="shared" si="6"/>
        <v>-0.19</v>
      </c>
      <c r="AY28" s="78">
        <f t="shared" si="6"/>
        <v>-0.85</v>
      </c>
      <c r="AZ28" s="78">
        <f t="shared" si="6"/>
        <v>-0.28000000000000003</v>
      </c>
      <c r="BA28" s="78">
        <f t="shared" si="6"/>
        <v>-0.22</v>
      </c>
      <c r="BB28" s="79"/>
      <c r="BJ28" s="78">
        <f t="shared" si="12"/>
        <v>7.96</v>
      </c>
      <c r="BK28" s="78">
        <f t="shared" si="7"/>
        <v>8.92</v>
      </c>
      <c r="BL28" s="78">
        <f t="shared" si="7"/>
        <v>9.0299999999999994</v>
      </c>
      <c r="BM28" s="78">
        <f t="shared" si="7"/>
        <v>9.23</v>
      </c>
      <c r="BN28" s="78">
        <f t="shared" si="7"/>
        <v>8.4</v>
      </c>
      <c r="BO28" s="78">
        <f t="shared" si="8"/>
        <v>6.97</v>
      </c>
      <c r="BP28" s="78">
        <f t="shared" si="9"/>
        <v>5.99</v>
      </c>
      <c r="BQ28" s="78">
        <f t="shared" si="9"/>
        <v>6.75</v>
      </c>
      <c r="BR28" s="79"/>
      <c r="BZ28" s="78">
        <f t="shared" si="10"/>
        <v>-0.32</v>
      </c>
      <c r="CA28" s="78">
        <f t="shared" si="10"/>
        <v>-0.32</v>
      </c>
      <c r="CB28" s="78">
        <f t="shared" si="10"/>
        <v>0</v>
      </c>
      <c r="CC28" s="78">
        <f t="shared" si="10"/>
        <v>-0.1</v>
      </c>
      <c r="CD28" s="78">
        <f t="shared" si="10"/>
        <v>-0.19</v>
      </c>
      <c r="CE28" s="78">
        <f t="shared" si="10"/>
        <v>-0.85</v>
      </c>
      <c r="CF28" s="78">
        <f t="shared" si="10"/>
        <v>-0.28000000000000003</v>
      </c>
      <c r="CG28" s="78">
        <f t="shared" si="10"/>
        <v>-0.22</v>
      </c>
      <c r="CH28" s="79"/>
      <c r="CP28" s="77">
        <f>IFERROR(IF($E28=1,RANK(BJ28,BJ:BJ,1)+COUNTIF(BJ$4:BJ28,BJ28)-1,"-"),"-")</f>
        <v>70</v>
      </c>
      <c r="CQ28" s="77">
        <f>IFERROR(IF($E28=1,RANK(BK28,BK:BK,1)+COUNTIF(BK$4:BK28,BK28)-1,"-"),"-")</f>
        <v>95</v>
      </c>
      <c r="CR28" s="77">
        <f>IFERROR(IF($E28=1,RANK(BL28,BL:BL,1)+COUNTIF(BL$4:BL28,BL28)-1,"-"),"-")</f>
        <v>84</v>
      </c>
      <c r="CS28" s="77">
        <f>IFERROR(IF($E28=1,RANK(BM28,BM:BM,1)+COUNTIF(BM$4:BM28,BM28)-1,"-"),"-")</f>
        <v>97</v>
      </c>
      <c r="CT28" s="77">
        <f>IFERROR(IF($E28=1,RANK(BN28,BN:BN,1)+COUNTIF(BN$4:BN28,BN28)-1,"-"),"-")</f>
        <v>92</v>
      </c>
      <c r="CU28" s="77">
        <f>IFERROR(IF($E28=1,RANK(BO28,BO:BO,1)+COUNTIF(BO$4:BO28,BO28)-1,"-"),"-")</f>
        <v>12</v>
      </c>
      <c r="CV28" s="77">
        <f>IFERROR(IF($E28=1,RANK(BP28,BP:BP,1)+COUNTIF(BP$4:BP28,BP28)-1,"-"),"-")</f>
        <v>23</v>
      </c>
      <c r="CW28" s="77">
        <f>IFERROR(IF($E28=1,RANK(BQ28,BQ:BQ,1)+COUNTIF(BQ$4:BQ28,BQ28)-1,"-"),"-")</f>
        <v>26</v>
      </c>
      <c r="CX28" s="79"/>
      <c r="DF28" s="77">
        <f>IFERROR(IF($E28=1,RANK(BZ28,BZ:BZ,1)+COUNTIF(BZ$3:BZ27,BZ28),"-"),"-")</f>
        <v>24</v>
      </c>
      <c r="DG28" s="77">
        <f>IFERROR(IF($E28=1,RANK(CA28,CA:CA,1)+COUNTIF(CA$3:CA27,CA28),"-"),"-")</f>
        <v>11</v>
      </c>
      <c r="DH28" s="77">
        <f>IFERROR(IF($E28=1,RANK(CB28,CB:CB,1)+COUNTIF(CB$3:CB27,CB28),"-"),"-")</f>
        <v>51</v>
      </c>
      <c r="DI28" s="77">
        <f>IFERROR(IF($E28=1,RANK(CC28,CC:CC,1)+COUNTIF(CC$3:CC27,CC28),"-"),"-")</f>
        <v>43</v>
      </c>
      <c r="DJ28" s="77">
        <f>IFERROR(IF($E28=1,RANK(CD28,CD:CD,1)+COUNTIF(CD$3:CD27,CD28),"-"),"-")</f>
        <v>35</v>
      </c>
      <c r="DK28" s="77">
        <f>IFERROR(IF($E28=1,RANK(CE28,CE:CE,1)+COUNTIF(CE$3:CE27,CE28),"-"),"-")</f>
        <v>3</v>
      </c>
      <c r="DL28" s="77">
        <f>IFERROR(IF($E28=1,RANK(CF28,CF:CF,1)+COUNTIF(CF$3:CF27,CF28),"-"),"-")</f>
        <v>26</v>
      </c>
      <c r="DM28" s="77">
        <f>IFERROR(IF($E28=1,RANK(CG28,CG:CG,1)+COUNTIF(CG$3:CG27,CG28),"-"),"-")</f>
        <v>22</v>
      </c>
      <c r="DN28" s="6"/>
      <c r="DO28" s="77" t="str">
        <f>IFERROR(IF($E28=1,RANK(CI28,CI:CI,1)+COUNTIF(CI$4:CI28,CI28)-1,"-"),"-")</f>
        <v>-</v>
      </c>
      <c r="DP28" s="77" t="str">
        <f>IFERROR(IF($E28=1,RANK(CJ28,CJ:CJ,1)+COUNTIF(CJ$4:CJ28,CJ28)-1,"-"),"-")</f>
        <v>-</v>
      </c>
      <c r="DQ28" s="77" t="str">
        <f>IFERROR(IF($E28=1,RANK(CK28,CK:CK,1)+COUNTIF(CK$4:CK28,CK28)-1,"-"),"-")</f>
        <v>-</v>
      </c>
      <c r="DR28" s="77" t="str">
        <f>IFERROR(IF($E28=1,RANK(CL28,CL:CL,1)+COUNTIF(CL$4:CL28,CL28)-1,"-"),"-")</f>
        <v>-</v>
      </c>
      <c r="DS28" s="77" t="str">
        <f>IFERROR(IF($E28=1,RANK(CM28,CM:CM,1)+COUNTIF(CM$4:CM28,CM28)-1,"-"),"-")</f>
        <v>-</v>
      </c>
      <c r="DT28" s="77" t="str">
        <f>IFERROR(IF($E28=1,RANK(CN28,CN:CN,1)+COUNTIF(CN$4:CN28,CN28)-1,"-"),"-")</f>
        <v>-</v>
      </c>
      <c r="DU28">
        <f>$F$2+1-DV28</f>
        <v>99</v>
      </c>
      <c r="DV28" s="83">
        <f>IF($EI$4="Entrants",MIN($CR:$CR),MIN($DA:$DA))</f>
        <v>1</v>
      </c>
      <c r="DW28" s="82" t="str">
        <f>IFERROR(INDEX($A:$DD,IF($EI$4="Entrants",MATCH($DU28,$CR:$CR,0),MATCH($DU28,$DA:$DA,0)),11),"")</f>
        <v>BELFORT MONTBELIARD TGV</v>
      </c>
      <c r="DX28" s="80">
        <f>IFERROR(INDEX($A:$DD,IF($EI$4="Entrants",MATCH($DU28,$CR:$CR,0),MATCH($DU28,$DA:$DA,0)),IF($EI$4="Entrants",64,23)),"")</f>
        <v>9.44</v>
      </c>
      <c r="DY28">
        <f>DZ34+1-DZ28</f>
        <v>95</v>
      </c>
      <c r="DZ28" s="83">
        <f>IF($EI$4="Entrants",MIN($DH:$DH),MIN($DQ:$DQ))</f>
        <v>1</v>
      </c>
      <c r="EA28" s="82" t="str">
        <f>IFERROR(INDEX($A:$DT,IF($EI$4="Entrants",MATCH($DY28,$DH:$DH,0),MATCH($DY28,$DQ:$DQ,0)),11),"")</f>
        <v>PAU</v>
      </c>
      <c r="EB28" s="135">
        <f>IFERROR(INDEX($A:$DT,IF($EI$4="Entrants",MATCH($DY28,$DH:$DH,0),MATCH($DY28,$DQ:$DQ,0)),IF($EI$4="Entrants",80,51)),"")</f>
        <v>1.17</v>
      </c>
      <c r="EC28" s="81">
        <f>IFERROR(INDEX($A:$DT,IF($EI$4="Entrants",MATCH($DY28,$DH:$DH,0),MATCH($DY28,$DQ:$DQ,0)),IF($EI$4="Entrants",64,23)),"")</f>
        <v>8.0399999999999991</v>
      </c>
      <c r="ED28" s="80" t="str">
        <f>IFERROR(IF(EB28&gt;0,"+"&amp;ROUND(EB28,2),ROUND(EB28,2)),"")</f>
        <v>+1,17</v>
      </c>
      <c r="EJ28" s="145" t="str">
        <f t="shared" si="13"/>
        <v>Poitou-Charentes</v>
      </c>
      <c r="EK28">
        <v>22</v>
      </c>
      <c r="EN28" s="145" t="s">
        <v>199</v>
      </c>
      <c r="EO28" s="145" t="s">
        <v>125</v>
      </c>
      <c r="EP28">
        <f t="shared" si="14"/>
        <v>1</v>
      </c>
      <c r="EQ28">
        <f>IF(EP28=1,SUM(EP$6:EP28),0)</f>
        <v>22</v>
      </c>
      <c r="EU28">
        <v>8.1999999999999993</v>
      </c>
      <c r="EV28">
        <v>8.5</v>
      </c>
      <c r="EW28">
        <v>8.76</v>
      </c>
      <c r="EX28">
        <v>8.5399999999999991</v>
      </c>
      <c r="EY28">
        <v>8.59</v>
      </c>
      <c r="EZ28">
        <v>8.4</v>
      </c>
      <c r="FA28">
        <v>7.37</v>
      </c>
      <c r="FB28">
        <v>7.75</v>
      </c>
      <c r="FK28">
        <v>8.25</v>
      </c>
      <c r="FL28">
        <v>8.49</v>
      </c>
      <c r="FM28">
        <v>8.74</v>
      </c>
      <c r="FN28">
        <v>8.65</v>
      </c>
      <c r="FO28">
        <v>8.5500000000000007</v>
      </c>
      <c r="FP28">
        <v>8.31</v>
      </c>
      <c r="FQ28">
        <v>7.28</v>
      </c>
      <c r="FR28">
        <v>6.93</v>
      </c>
    </row>
    <row r="29" spans="1:174" ht="19.8" x14ac:dyDescent="0.3">
      <c r="A29" s="8">
        <f t="shared" si="2"/>
        <v>1</v>
      </c>
      <c r="B29" s="8">
        <f t="shared" si="3"/>
        <v>1</v>
      </c>
      <c r="C29" s="8" t="str">
        <f t="shared" si="11"/>
        <v/>
      </c>
      <c r="D29" s="8">
        <f t="shared" si="4"/>
        <v>1</v>
      </c>
      <c r="E29" s="8">
        <f t="shared" si="5"/>
        <v>0</v>
      </c>
      <c r="F29" s="145" t="s">
        <v>226</v>
      </c>
      <c r="G29" s="145" t="s">
        <v>180</v>
      </c>
      <c r="H29" s="7" t="s">
        <v>17</v>
      </c>
      <c r="I29" s="141" t="s">
        <v>210</v>
      </c>
      <c r="J29" s="141">
        <v>741728</v>
      </c>
      <c r="K29" s="141" t="s">
        <v>36</v>
      </c>
      <c r="L29" s="141" t="s">
        <v>7</v>
      </c>
      <c r="M29" s="141" t="s">
        <v>8</v>
      </c>
      <c r="N29" s="139">
        <v>7.55</v>
      </c>
      <c r="O29" s="120">
        <v>8.69</v>
      </c>
      <c r="P29" s="120">
        <v>8.68</v>
      </c>
      <c r="Q29" s="120">
        <v>8.64</v>
      </c>
      <c r="R29" s="139">
        <v>7.52</v>
      </c>
      <c r="S29" s="139">
        <v>7.42</v>
      </c>
      <c r="T29" s="106">
        <v>6.1</v>
      </c>
      <c r="U29" s="106">
        <v>6.8</v>
      </c>
      <c r="V29" s="79"/>
      <c r="AD29" s="127" t="s">
        <v>147</v>
      </c>
      <c r="AE29" s="127" t="s">
        <v>147</v>
      </c>
      <c r="AF29" s="127" t="s">
        <v>147</v>
      </c>
      <c r="AG29" s="127" t="s">
        <v>147</v>
      </c>
      <c r="AH29" s="127" t="s">
        <v>147</v>
      </c>
      <c r="AI29" s="127" t="s">
        <v>147</v>
      </c>
      <c r="AJ29" s="68" t="s">
        <v>147</v>
      </c>
      <c r="AK29" s="68" t="s">
        <v>147</v>
      </c>
      <c r="AL29" s="79"/>
      <c r="AT29" s="78" t="str">
        <f t="shared" si="6"/>
        <v>-</v>
      </c>
      <c r="AU29" s="78" t="str">
        <f t="shared" si="6"/>
        <v>-</v>
      </c>
      <c r="AV29" s="78" t="str">
        <f t="shared" si="6"/>
        <v>-</v>
      </c>
      <c r="AW29" s="78" t="str">
        <f t="shared" si="6"/>
        <v>-</v>
      </c>
      <c r="AX29" s="78" t="str">
        <f t="shared" si="6"/>
        <v>-</v>
      </c>
      <c r="AY29" s="78" t="str">
        <f t="shared" si="6"/>
        <v>-</v>
      </c>
      <c r="AZ29" s="78" t="str">
        <f t="shared" si="6"/>
        <v>-</v>
      </c>
      <c r="BA29" s="78" t="str">
        <f t="shared" si="6"/>
        <v>-</v>
      </c>
      <c r="BB29" s="79"/>
      <c r="BJ29" s="78" t="str">
        <f t="shared" si="12"/>
        <v>-</v>
      </c>
      <c r="BK29" s="78" t="str">
        <f t="shared" si="7"/>
        <v>-</v>
      </c>
      <c r="BL29" s="78" t="str">
        <f t="shared" si="7"/>
        <v>-</v>
      </c>
      <c r="BM29" s="78" t="str">
        <f t="shared" si="7"/>
        <v>-</v>
      </c>
      <c r="BN29" s="78" t="str">
        <f t="shared" si="7"/>
        <v>-</v>
      </c>
      <c r="BO29" s="78" t="str">
        <f t="shared" si="8"/>
        <v>-</v>
      </c>
      <c r="BP29" s="78" t="str">
        <f t="shared" si="9"/>
        <v>-</v>
      </c>
      <c r="BQ29" s="78" t="str">
        <f t="shared" si="9"/>
        <v>-</v>
      </c>
      <c r="BR29" s="79"/>
      <c r="BZ29" s="78" t="str">
        <f t="shared" si="10"/>
        <v>-</v>
      </c>
      <c r="CA29" s="78" t="str">
        <f t="shared" si="10"/>
        <v>-</v>
      </c>
      <c r="CB29" s="78" t="str">
        <f t="shared" si="10"/>
        <v>-</v>
      </c>
      <c r="CC29" s="78" t="str">
        <f t="shared" si="10"/>
        <v>-</v>
      </c>
      <c r="CD29" s="78" t="str">
        <f t="shared" si="10"/>
        <v>-</v>
      </c>
      <c r="CE29" s="78" t="str">
        <f t="shared" si="10"/>
        <v>-</v>
      </c>
      <c r="CF29" s="78" t="str">
        <f t="shared" si="10"/>
        <v>-</v>
      </c>
      <c r="CG29" s="78" t="str">
        <f t="shared" si="10"/>
        <v>-</v>
      </c>
      <c r="CH29" s="79"/>
      <c r="CP29" s="77" t="str">
        <f>IFERROR(IF($E29=1,RANK(BJ29,BJ:BJ,1)+COUNTIF(BJ$4:BJ29,BJ29)-1,"-"),"-")</f>
        <v>-</v>
      </c>
      <c r="CQ29" s="77" t="str">
        <f>IFERROR(IF($E29=1,RANK(BK29,BK:BK,1)+COUNTIF(BK$4:BK29,BK29)-1,"-"),"-")</f>
        <v>-</v>
      </c>
      <c r="CR29" s="77" t="str">
        <f>IFERROR(IF($E29=1,RANK(BL29,BL:BL,1)+COUNTIF(BL$4:BL29,BL29)-1,"-"),"-")</f>
        <v>-</v>
      </c>
      <c r="CS29" s="77" t="str">
        <f>IFERROR(IF($E29=1,RANK(BM29,BM:BM,1)+COUNTIF(BM$4:BM29,BM29)-1,"-"),"-")</f>
        <v>-</v>
      </c>
      <c r="CT29" s="77" t="str">
        <f>IFERROR(IF($E29=1,RANK(BN29,BN:BN,1)+COUNTIF(BN$4:BN29,BN29)-1,"-"),"-")</f>
        <v>-</v>
      </c>
      <c r="CU29" s="77" t="str">
        <f>IFERROR(IF($E29=1,RANK(BO29,BO:BO,1)+COUNTIF(BO$4:BO29,BO29)-1,"-"),"-")</f>
        <v>-</v>
      </c>
      <c r="CV29" s="77" t="str">
        <f>IFERROR(IF($E29=1,RANK(BP29,BP:BP,1)+COUNTIF(BP$4:BP29,BP29)-1,"-"),"-")</f>
        <v>-</v>
      </c>
      <c r="CW29" s="77" t="str">
        <f>IFERROR(IF($E29=1,RANK(BQ29,BQ:BQ,1)+COUNTIF(BQ$4:BQ29,BQ29)-1,"-"),"-")</f>
        <v>-</v>
      </c>
      <c r="CX29" s="79"/>
      <c r="DF29" s="77" t="str">
        <f>IFERROR(IF($E29=1,RANK(BZ29,BZ:BZ,1)+COUNTIF(BZ$3:BZ28,BZ29),"-"),"-")</f>
        <v>-</v>
      </c>
      <c r="DG29" s="77" t="str">
        <f>IFERROR(IF($E29=1,RANK(CA29,CA:CA,1)+COUNTIF(CA$3:CA28,CA29),"-"),"-")</f>
        <v>-</v>
      </c>
      <c r="DH29" s="77" t="str">
        <f>IFERROR(IF($E29=1,RANK(CB29,CB:CB,1)+COUNTIF(CB$3:CB28,CB29),"-"),"-")</f>
        <v>-</v>
      </c>
      <c r="DI29" s="77" t="str">
        <f>IFERROR(IF($E29=1,RANK(CC29,CC:CC,1)+COUNTIF(CC$3:CC28,CC29),"-"),"-")</f>
        <v>-</v>
      </c>
      <c r="DJ29" s="77" t="str">
        <f>IFERROR(IF($E29=1,RANK(CD29,CD:CD,1)+COUNTIF(CD$3:CD28,CD29),"-"),"-")</f>
        <v>-</v>
      </c>
      <c r="DK29" s="77" t="str">
        <f>IFERROR(IF($E29=1,RANK(CE29,CE:CE,1)+COUNTIF(CE$3:CE28,CE29),"-"),"-")</f>
        <v>-</v>
      </c>
      <c r="DL29" s="77" t="str">
        <f>IFERROR(IF($E29=1,RANK(CF29,CF:CF,1)+COUNTIF(CF$3:CF28,CF29),"-"),"-")</f>
        <v>-</v>
      </c>
      <c r="DM29" s="77" t="str">
        <f>IFERROR(IF($E29=1,RANK(CG29,CG:CG,1)+COUNTIF(CG$3:CG28,CG29),"-"),"-")</f>
        <v>-</v>
      </c>
      <c r="DN29" s="6"/>
      <c r="DO29" s="77" t="str">
        <f>IFERROR(IF($E29=1,RANK(CI29,CI:CI,1)+COUNTIF(CI$4:CI29,CI29)-1,"-"),"-")</f>
        <v>-</v>
      </c>
      <c r="DP29" s="77" t="str">
        <f>IFERROR(IF($E29=1,RANK(CJ29,CJ:CJ,1)+COUNTIF(CJ$4:CJ29,CJ29)-1,"-"),"-")</f>
        <v>-</v>
      </c>
      <c r="DQ29" s="77" t="str">
        <f>IFERROR(IF($E29=1,RANK(CK29,CK:CK,1)+COUNTIF(CK$4:CK29,CK29)-1,"-"),"-")</f>
        <v>-</v>
      </c>
      <c r="DR29" s="77" t="str">
        <f>IFERROR(IF($E29=1,RANK(CL29,CL:CL,1)+COUNTIF(CL$4:CL29,CL29)-1,"-"),"-")</f>
        <v>-</v>
      </c>
      <c r="DS29" s="77" t="str">
        <f>IFERROR(IF($E29=1,RANK(CM29,CM:CM,1)+COUNTIF(CM$4:CM29,CM29)-1,"-"),"-")</f>
        <v>-</v>
      </c>
      <c r="DT29" s="77" t="str">
        <f>IFERROR(IF($E29=1,RANK(CN29,CN:CN,1)+COUNTIF(CN$4:CN29,CN29)-1,"-"),"-")</f>
        <v>-</v>
      </c>
      <c r="DU29">
        <f>DU28-1</f>
        <v>98</v>
      </c>
      <c r="DV29" s="83">
        <f>DV28+1</f>
        <v>2</v>
      </c>
      <c r="DW29" s="82" t="str">
        <f>IFERROR(INDEX($A:$DD,IF($EI$4="Entrants",MATCH($DU29,$CR:$CR,0),MATCH($DU29,$DA:$DA,0)),11),"")</f>
        <v>LE HAVRE</v>
      </c>
      <c r="DX29" s="80">
        <f>IFERROR(INDEX($A:$DD,IF($EI$4="Entrants",MATCH($DU29,$CR:$CR,0),MATCH($DU29,$DA:$DA,0)),IF($EI$4="Entrants",64,23)),"")</f>
        <v>9.26</v>
      </c>
      <c r="DY29">
        <f>DY28-1</f>
        <v>94</v>
      </c>
      <c r="DZ29" s="83">
        <f>MAX(DZ28+1,0)</f>
        <v>2</v>
      </c>
      <c r="EA29" s="82" t="str">
        <f>IFERROR(INDEX($A:$DT,IF($EI$4="Entrants",MATCH($DY29,$DH:$DH,0),MATCH($DY29,$DQ:$DQ,0)),11),"")</f>
        <v>LA ROCHELLE VILLE</v>
      </c>
      <c r="EB29" s="135">
        <f>IFERROR(INDEX($A:$DT,IF($EI$4="Entrants",MATCH($DY29,$DH:$DH,0),MATCH($DY29,$DQ:$DQ,0)),IF($EI$4="Entrants",80,51)),"")</f>
        <v>0.6</v>
      </c>
      <c r="EC29" s="81">
        <f>IFERROR(INDEX($A:$DT,IF($EI$4="Entrants",MATCH($DY29,$DH:$DH,0),MATCH($DY29,$DQ:$DQ,0)),IF($EI$4="Entrants",64,23)),"")</f>
        <v>8.91</v>
      </c>
      <c r="ED29" s="80" t="str">
        <f>IFERROR(IF(EB29&gt;0,"+"&amp;ROUND(EB29,2),ROUND(EB29,2)),"")</f>
        <v>+0,6</v>
      </c>
      <c r="EJ29" s="145" t="str">
        <f t="shared" si="13"/>
        <v>Bordeaux Métropole</v>
      </c>
      <c r="EK29">
        <v>23</v>
      </c>
      <c r="EN29" s="145" t="s">
        <v>228</v>
      </c>
      <c r="EO29" s="145" t="s">
        <v>125</v>
      </c>
      <c r="EP29">
        <f t="shared" si="14"/>
        <v>1</v>
      </c>
      <c r="EQ29">
        <f>IF(EP29=1,SUM(EP$6:EP29),0)</f>
        <v>23</v>
      </c>
      <c r="EU29">
        <v>7.56</v>
      </c>
      <c r="EV29">
        <v>8.01</v>
      </c>
      <c r="EW29">
        <v>8.6199999999999992</v>
      </c>
      <c r="EX29">
        <v>8.36</v>
      </c>
      <c r="EY29">
        <v>7.78</v>
      </c>
      <c r="EZ29">
        <v>7.87</v>
      </c>
      <c r="FA29">
        <v>6.45</v>
      </c>
      <c r="FB29">
        <v>6.44</v>
      </c>
      <c r="FK29">
        <v>8.01</v>
      </c>
      <c r="FL29">
        <v>8.58</v>
      </c>
      <c r="FM29">
        <v>8.92</v>
      </c>
      <c r="FN29">
        <v>8.73</v>
      </c>
      <c r="FO29">
        <v>8.17</v>
      </c>
      <c r="FP29">
        <v>8.2100000000000009</v>
      </c>
      <c r="FQ29">
        <v>6.74</v>
      </c>
      <c r="FR29">
        <v>6.66</v>
      </c>
    </row>
    <row r="30" spans="1:174" ht="19.8" x14ac:dyDescent="0.3">
      <c r="A30" s="8">
        <f t="shared" si="2"/>
        <v>1</v>
      </c>
      <c r="B30" s="8">
        <f t="shared" si="3"/>
        <v>1</v>
      </c>
      <c r="C30" s="8">
        <f t="shared" si="11"/>
        <v>1</v>
      </c>
      <c r="D30" s="8">
        <f t="shared" si="4"/>
        <v>1</v>
      </c>
      <c r="E30" s="8">
        <f t="shared" si="5"/>
        <v>1</v>
      </c>
      <c r="F30" s="145" t="s">
        <v>226</v>
      </c>
      <c r="G30" s="145" t="s">
        <v>180</v>
      </c>
      <c r="H30" s="7">
        <v>1</v>
      </c>
      <c r="I30" s="141" t="s">
        <v>210</v>
      </c>
      <c r="J30" s="141">
        <v>696005</v>
      </c>
      <c r="K30" s="141" t="s">
        <v>37</v>
      </c>
      <c r="L30" s="141" t="s">
        <v>7</v>
      </c>
      <c r="M30" s="141" t="s">
        <v>8</v>
      </c>
      <c r="N30" s="139">
        <v>7.46</v>
      </c>
      <c r="O30" s="120">
        <v>8.57</v>
      </c>
      <c r="P30" s="120">
        <v>8.6300000000000008</v>
      </c>
      <c r="Q30" s="139">
        <v>7.98</v>
      </c>
      <c r="R30" s="139">
        <v>7.63</v>
      </c>
      <c r="S30" s="139">
        <v>7.1</v>
      </c>
      <c r="T30" s="13">
        <v>5.92</v>
      </c>
      <c r="U30" s="106">
        <v>7.5</v>
      </c>
      <c r="V30" s="79"/>
      <c r="AD30" s="139">
        <v>7.58</v>
      </c>
      <c r="AE30" s="161">
        <v>8.3699999999999992</v>
      </c>
      <c r="AF30" s="161">
        <v>8.6300000000000008</v>
      </c>
      <c r="AG30" s="139">
        <v>7.97</v>
      </c>
      <c r="AH30" s="139">
        <v>7.7</v>
      </c>
      <c r="AI30" s="139">
        <v>7.16</v>
      </c>
      <c r="AJ30" s="106">
        <v>6.06</v>
      </c>
      <c r="AK30" s="106">
        <v>7.25</v>
      </c>
      <c r="AL30" s="79"/>
      <c r="AT30" s="78">
        <f t="shared" si="6"/>
        <v>-0.12</v>
      </c>
      <c r="AU30" s="78">
        <f t="shared" si="6"/>
        <v>0.2</v>
      </c>
      <c r="AV30" s="78">
        <f t="shared" si="6"/>
        <v>0</v>
      </c>
      <c r="AW30" s="78">
        <f t="shared" si="6"/>
        <v>0.01</v>
      </c>
      <c r="AX30" s="78">
        <f t="shared" si="6"/>
        <v>-7.0000000000000007E-2</v>
      </c>
      <c r="AY30" s="78">
        <f t="shared" si="6"/>
        <v>-0.06</v>
      </c>
      <c r="AZ30" s="78">
        <f t="shared" si="6"/>
        <v>-0.14000000000000001</v>
      </c>
      <c r="BA30" s="78">
        <f t="shared" si="6"/>
        <v>0.25</v>
      </c>
      <c r="BB30" s="79"/>
      <c r="BJ30" s="78">
        <f t="shared" si="12"/>
        <v>7.46</v>
      </c>
      <c r="BK30" s="78">
        <f t="shared" si="7"/>
        <v>8.57</v>
      </c>
      <c r="BL30" s="78">
        <f t="shared" si="7"/>
        <v>8.6300000000000008</v>
      </c>
      <c r="BM30" s="78">
        <f t="shared" si="7"/>
        <v>7.98</v>
      </c>
      <c r="BN30" s="78">
        <f t="shared" si="7"/>
        <v>7.63</v>
      </c>
      <c r="BO30" s="78">
        <f t="shared" si="8"/>
        <v>7.1</v>
      </c>
      <c r="BP30" s="78">
        <f t="shared" si="9"/>
        <v>5.92</v>
      </c>
      <c r="BQ30" s="78">
        <f t="shared" si="9"/>
        <v>7.5</v>
      </c>
      <c r="BR30" s="79"/>
      <c r="BZ30" s="78">
        <f t="shared" si="10"/>
        <v>-0.12</v>
      </c>
      <c r="CA30" s="78">
        <f t="shared" si="10"/>
        <v>0.2</v>
      </c>
      <c r="CB30" s="78">
        <f t="shared" si="10"/>
        <v>0</v>
      </c>
      <c r="CC30" s="78">
        <f t="shared" si="10"/>
        <v>0.01</v>
      </c>
      <c r="CD30" s="78">
        <f t="shared" si="10"/>
        <v>-7.0000000000000007E-2</v>
      </c>
      <c r="CE30" s="78">
        <f t="shared" si="10"/>
        <v>-0.06</v>
      </c>
      <c r="CF30" s="78">
        <f t="shared" si="10"/>
        <v>-0.14000000000000001</v>
      </c>
      <c r="CG30" s="78">
        <f t="shared" si="10"/>
        <v>0.25</v>
      </c>
      <c r="CH30" s="79"/>
      <c r="CP30" s="77">
        <f>IFERROR(IF($E30=1,RANK(BJ30,BJ:BJ,1)+COUNTIF(BJ$4:BJ30,BJ30)-1,"-"),"-")</f>
        <v>23</v>
      </c>
      <c r="CQ30" s="77">
        <f>IFERROR(IF($E30=1,RANK(BK30,BK:BK,1)+COUNTIF(BK$4:BK30,BK30)-1,"-"),"-")</f>
        <v>74</v>
      </c>
      <c r="CR30" s="77">
        <f>IFERROR(IF($E30=1,RANK(BL30,BL:BL,1)+COUNTIF(BL$4:BL30,BL30)-1,"-"),"-")</f>
        <v>36</v>
      </c>
      <c r="CS30" s="77">
        <f>IFERROR(IF($E30=1,RANK(BM30,BM:BM,1)+COUNTIF(BM$4:BM30,BM30)-1,"-"),"-")</f>
        <v>21</v>
      </c>
      <c r="CT30" s="77">
        <f>IFERROR(IF($E30=1,RANK(BN30,BN:BN,1)+COUNTIF(BN$4:BN30,BN30)-1,"-"),"-")</f>
        <v>28</v>
      </c>
      <c r="CU30" s="77">
        <f>IFERROR(IF($E30=1,RANK(BO30,BO:BO,1)+COUNTIF(BO$4:BO30,BO30)-1,"-"),"-")</f>
        <v>17</v>
      </c>
      <c r="CV30" s="77">
        <f>IFERROR(IF($E30=1,RANK(BP30,BP:BP,1)+COUNTIF(BP$4:BP30,BP30)-1,"-"),"-")</f>
        <v>20</v>
      </c>
      <c r="CW30" s="77">
        <f>IFERROR(IF($E30=1,RANK(BQ30,BQ:BQ,1)+COUNTIF(BQ$4:BQ30,BQ30)-1,"-"),"-")</f>
        <v>80</v>
      </c>
      <c r="CX30" s="79"/>
      <c r="DF30" s="77">
        <f>IFERROR(IF($E30=1,RANK(BZ30,BZ:BZ,1)+COUNTIF(BZ$3:BZ29,BZ30),"-"),"-")</f>
        <v>55</v>
      </c>
      <c r="DG30" s="77">
        <f>IFERROR(IF($E30=1,RANK(CA30,CA:CA,1)+COUNTIF(CA$3:CA29,CA30),"-"),"-")</f>
        <v>87</v>
      </c>
      <c r="DH30" s="77">
        <f>IFERROR(IF($E30=1,RANK(CB30,CB:CB,1)+COUNTIF(CB$3:CB29,CB30),"-"),"-")</f>
        <v>52</v>
      </c>
      <c r="DI30" s="77">
        <f>IFERROR(IF($E30=1,RANK(CC30,CC:CC,1)+COUNTIF(CC$3:CC29,CC30),"-"),"-")</f>
        <v>63</v>
      </c>
      <c r="DJ30" s="77">
        <f>IFERROR(IF($E30=1,RANK(CD30,CD:CD,1)+COUNTIF(CD$3:CD29,CD30),"-"),"-")</f>
        <v>59</v>
      </c>
      <c r="DK30" s="77">
        <f>IFERROR(IF($E30=1,RANK(CE30,CE:CE,1)+COUNTIF(CE$3:CE29,CE30),"-"),"-")</f>
        <v>59</v>
      </c>
      <c r="DL30" s="77">
        <f>IFERROR(IF($E30=1,RANK(CF30,CF:CF,1)+COUNTIF(CF$3:CF29,CF30),"-"),"-")</f>
        <v>37</v>
      </c>
      <c r="DM30" s="77">
        <f>IFERROR(IF($E30=1,RANK(CG30,CG:CG,1)+COUNTIF(CG$3:CG29,CG30),"-"),"-")</f>
        <v>73</v>
      </c>
      <c r="DN30" s="6"/>
      <c r="DO30" s="77" t="str">
        <f>IFERROR(IF($E30=1,RANK(CI30,CI:CI,1)+COUNTIF(CI$4:CI30,CI30)-1,"-"),"-")</f>
        <v>-</v>
      </c>
      <c r="DP30" s="77" t="str">
        <f>IFERROR(IF($E30=1,RANK(CJ30,CJ:CJ,1)+COUNTIF(CJ$4:CJ30,CJ30)-1,"-"),"-")</f>
        <v>-</v>
      </c>
      <c r="DQ30" s="77" t="str">
        <f>IFERROR(IF($E30=1,RANK(CK30,CK:CK,1)+COUNTIF(CK$4:CK30,CK30)-1,"-"),"-")</f>
        <v>-</v>
      </c>
      <c r="DR30" s="77" t="str">
        <f>IFERROR(IF($E30=1,RANK(CL30,CL:CL,1)+COUNTIF(CL$4:CL30,CL30)-1,"-"),"-")</f>
        <v>-</v>
      </c>
      <c r="DS30" s="77" t="str">
        <f>IFERROR(IF($E30=1,RANK(CM30,CM:CM,1)+COUNTIF(CM$4:CM30,CM30)-1,"-"),"-")</f>
        <v>-</v>
      </c>
      <c r="DT30" s="77" t="str">
        <f>IFERROR(IF($E30=1,RANK(CN30,CN:CN,1)+COUNTIF(CN$4:CN30,CN30)-1,"-"),"-")</f>
        <v>-</v>
      </c>
      <c r="DU30">
        <f>DU29-1</f>
        <v>97</v>
      </c>
      <c r="DV30" s="83">
        <f>DV29+1</f>
        <v>3</v>
      </c>
      <c r="DW30" s="82" t="str">
        <f>IFERROR(INDEX($A:$DD,IF($EI$4="Entrants",MATCH($DU30,$CR:$CR,0),MATCH($DU30,$DA:$DA,0)),11),"")</f>
        <v>TOURS</v>
      </c>
      <c r="DX30" s="80">
        <f>IFERROR(INDEX($A:$DD,IF($EI$4="Entrants",MATCH($DU30,$CR:$CR,0),MATCH($DU30,$DA:$DA,0)),IF($EI$4="Entrants",64,23)),"")</f>
        <v>9.25</v>
      </c>
      <c r="DY30">
        <f>DY29-1</f>
        <v>93</v>
      </c>
      <c r="DZ30" s="83">
        <f>MAX(DZ29+1,0)</f>
        <v>3</v>
      </c>
      <c r="EA30" s="82" t="str">
        <f>IFERROR(INDEX($A:$DT,IF($EI$4="Entrants",MATCH($DY30,$DH:$DH,0),MATCH($DY30,$DQ:$DQ,0)),11),"")</f>
        <v>BESANCON FRANCHE COMTE TGV</v>
      </c>
      <c r="EB30" s="135">
        <f>IFERROR(INDEX($A:$DT,IF($EI$4="Entrants",MATCH($DY30,$DH:$DH,0),MATCH($DY30,$DQ:$DQ,0)),IF($EI$4="Entrants",80,51)),"")</f>
        <v>0.44</v>
      </c>
      <c r="EC30" s="81">
        <f>IFERROR(INDEX($A:$DT,IF($EI$4="Entrants",MATCH($DY30,$DH:$DH,0),MATCH($DY30,$DQ:$DQ,0)),IF($EI$4="Entrants",64,23)),"")</f>
        <v>8.99</v>
      </c>
      <c r="ED30" s="80" t="str">
        <f>IFERROR(IF(EB30&gt;0,"+"&amp;ROUND(EB30,2),ROUND(EB30,2)),"")</f>
        <v>+0,44</v>
      </c>
      <c r="EJ30" s="145" t="str">
        <f t="shared" si="13"/>
        <v>Limousin</v>
      </c>
      <c r="EK30">
        <v>24</v>
      </c>
      <c r="EN30" s="145" t="s">
        <v>200</v>
      </c>
      <c r="EO30" s="145" t="s">
        <v>125</v>
      </c>
      <c r="EP30">
        <f t="shared" si="14"/>
        <v>1</v>
      </c>
      <c r="EQ30">
        <f>IF(EP30=1,SUM(EP$6:EP30),0)</f>
        <v>24</v>
      </c>
      <c r="EU30">
        <v>7.27</v>
      </c>
      <c r="EV30">
        <v>8.39</v>
      </c>
      <c r="EW30">
        <v>8.9700000000000006</v>
      </c>
      <c r="EX30">
        <v>7.94</v>
      </c>
      <c r="EY30">
        <v>7.55</v>
      </c>
      <c r="EZ30">
        <v>7.5</v>
      </c>
      <c r="FA30">
        <v>4.87</v>
      </c>
      <c r="FB30">
        <v>5.4</v>
      </c>
      <c r="FK30">
        <v>7.58</v>
      </c>
      <c r="FL30">
        <v>8.2100000000000009</v>
      </c>
      <c r="FM30">
        <v>8.4</v>
      </c>
      <c r="FN30">
        <v>7.87</v>
      </c>
      <c r="FO30">
        <v>7.49</v>
      </c>
      <c r="FP30">
        <v>7.05</v>
      </c>
      <c r="FQ30">
        <v>5.47</v>
      </c>
      <c r="FR30">
        <v>5.91</v>
      </c>
    </row>
    <row r="31" spans="1:174" ht="19.8" x14ac:dyDescent="0.3">
      <c r="A31" s="8">
        <f t="shared" si="2"/>
        <v>1</v>
      </c>
      <c r="B31" s="8">
        <f t="shared" si="3"/>
        <v>1</v>
      </c>
      <c r="C31" s="8" t="str">
        <f t="shared" si="11"/>
        <v/>
      </c>
      <c r="D31" s="8">
        <f t="shared" si="4"/>
        <v>1</v>
      </c>
      <c r="E31" s="8">
        <f t="shared" si="5"/>
        <v>0</v>
      </c>
      <c r="F31" s="145" t="s">
        <v>226</v>
      </c>
      <c r="G31" s="145" t="s">
        <v>181</v>
      </c>
      <c r="H31" s="141" t="s">
        <v>17</v>
      </c>
      <c r="I31" s="141" t="s">
        <v>210</v>
      </c>
      <c r="J31" s="141">
        <v>726000</v>
      </c>
      <c r="K31" s="141" t="s">
        <v>38</v>
      </c>
      <c r="L31" s="141" t="s">
        <v>7</v>
      </c>
      <c r="M31" s="141" t="s">
        <v>8</v>
      </c>
      <c r="N31" s="139">
        <v>7.89</v>
      </c>
      <c r="O31" s="120">
        <v>8.09</v>
      </c>
      <c r="P31" s="120">
        <v>8.89</v>
      </c>
      <c r="Q31" s="120">
        <v>8.17</v>
      </c>
      <c r="R31" s="120">
        <v>8.0299999999999994</v>
      </c>
      <c r="S31" s="139">
        <v>7.49</v>
      </c>
      <c r="T31" s="106">
        <v>6.69</v>
      </c>
      <c r="U31" s="106">
        <v>7.55</v>
      </c>
      <c r="V31" s="79"/>
      <c r="AD31" s="161">
        <v>8.02</v>
      </c>
      <c r="AE31" s="161">
        <v>8.09</v>
      </c>
      <c r="AF31" s="161">
        <v>8.77</v>
      </c>
      <c r="AG31" s="161">
        <v>8.36</v>
      </c>
      <c r="AH31" s="161">
        <v>8.2799999999999994</v>
      </c>
      <c r="AI31" s="139">
        <v>7.28</v>
      </c>
      <c r="AJ31" s="106">
        <v>6.91</v>
      </c>
      <c r="AK31" s="106">
        <v>7.53</v>
      </c>
      <c r="AL31" s="79"/>
      <c r="AT31" s="78">
        <f t="shared" si="6"/>
        <v>-0.13</v>
      </c>
      <c r="AU31" s="78">
        <f t="shared" si="6"/>
        <v>0</v>
      </c>
      <c r="AV31" s="78">
        <f t="shared" si="6"/>
        <v>0.12</v>
      </c>
      <c r="AW31" s="78">
        <f t="shared" si="6"/>
        <v>-0.19</v>
      </c>
      <c r="AX31" s="78">
        <f t="shared" si="6"/>
        <v>-0.25</v>
      </c>
      <c r="AY31" s="78">
        <f t="shared" si="6"/>
        <v>0.21</v>
      </c>
      <c r="AZ31" s="78">
        <f t="shared" si="6"/>
        <v>-0.22</v>
      </c>
      <c r="BA31" s="78">
        <f t="shared" si="6"/>
        <v>0.02</v>
      </c>
      <c r="BB31" s="79"/>
      <c r="BJ31" s="78" t="str">
        <f t="shared" si="12"/>
        <v>-</v>
      </c>
      <c r="BK31" s="78" t="str">
        <f t="shared" si="7"/>
        <v>-</v>
      </c>
      <c r="BL31" s="78" t="str">
        <f t="shared" si="7"/>
        <v>-</v>
      </c>
      <c r="BM31" s="78" t="str">
        <f t="shared" si="7"/>
        <v>-</v>
      </c>
      <c r="BN31" s="78" t="str">
        <f t="shared" si="7"/>
        <v>-</v>
      </c>
      <c r="BO31" s="78" t="str">
        <f t="shared" si="8"/>
        <v>-</v>
      </c>
      <c r="BP31" s="78" t="str">
        <f t="shared" si="9"/>
        <v>-</v>
      </c>
      <c r="BQ31" s="78" t="str">
        <f t="shared" si="9"/>
        <v>-</v>
      </c>
      <c r="BR31" s="79"/>
      <c r="BZ31" s="78" t="str">
        <f t="shared" si="10"/>
        <v>-</v>
      </c>
      <c r="CA31" s="78" t="str">
        <f t="shared" si="10"/>
        <v>-</v>
      </c>
      <c r="CB31" s="78" t="str">
        <f t="shared" si="10"/>
        <v>-</v>
      </c>
      <c r="CC31" s="78" t="str">
        <f t="shared" si="10"/>
        <v>-</v>
      </c>
      <c r="CD31" s="78" t="str">
        <f t="shared" si="10"/>
        <v>-</v>
      </c>
      <c r="CE31" s="78" t="str">
        <f t="shared" si="10"/>
        <v>-</v>
      </c>
      <c r="CF31" s="78" t="str">
        <f t="shared" si="10"/>
        <v>-</v>
      </c>
      <c r="CG31" s="78" t="str">
        <f t="shared" si="10"/>
        <v>-</v>
      </c>
      <c r="CH31" s="79"/>
      <c r="CP31" s="77" t="str">
        <f>IFERROR(IF($E31=1,RANK(BJ31,BJ:BJ,1)+COUNTIF(BJ$4:BJ31,BJ31)-1,"-"),"-")</f>
        <v>-</v>
      </c>
      <c r="CQ31" s="77" t="str">
        <f>IFERROR(IF($E31=1,RANK(BK31,BK:BK,1)+COUNTIF(BK$4:BK31,BK31)-1,"-"),"-")</f>
        <v>-</v>
      </c>
      <c r="CR31" s="77" t="str">
        <f>IFERROR(IF($E31=1,RANK(BL31,BL:BL,1)+COUNTIF(BL$4:BL31,BL31)-1,"-"),"-")</f>
        <v>-</v>
      </c>
      <c r="CS31" s="77" t="str">
        <f>IFERROR(IF($E31=1,RANK(BM31,BM:BM,1)+COUNTIF(BM$4:BM31,BM31)-1,"-"),"-")</f>
        <v>-</v>
      </c>
      <c r="CT31" s="77" t="str">
        <f>IFERROR(IF($E31=1,RANK(BN31,BN:BN,1)+COUNTIF(BN$4:BN31,BN31)-1,"-"),"-")</f>
        <v>-</v>
      </c>
      <c r="CU31" s="77" t="str">
        <f>IFERROR(IF($E31=1,RANK(BO31,BO:BO,1)+COUNTIF(BO$4:BO31,BO31)-1,"-"),"-")</f>
        <v>-</v>
      </c>
      <c r="CV31" s="77" t="str">
        <f>IFERROR(IF($E31=1,RANK(BP31,BP:BP,1)+COUNTIF(BP$4:BP31,BP31)-1,"-"),"-")</f>
        <v>-</v>
      </c>
      <c r="CW31" s="77" t="str">
        <f>IFERROR(IF($E31=1,RANK(BQ31,BQ:BQ,1)+COUNTIF(BQ$4:BQ31,BQ31)-1,"-"),"-")</f>
        <v>-</v>
      </c>
      <c r="CX31" s="79"/>
      <c r="DF31" s="77" t="str">
        <f>IFERROR(IF($E31=1,RANK(BZ31,BZ:BZ,1)+COUNTIF(BZ$3:BZ30,BZ31),"-"),"-")</f>
        <v>-</v>
      </c>
      <c r="DG31" s="77" t="str">
        <f>IFERROR(IF($E31=1,RANK(CA31,CA:CA,1)+COUNTIF(CA$3:CA30,CA31),"-"),"-")</f>
        <v>-</v>
      </c>
      <c r="DH31" s="77" t="str">
        <f>IFERROR(IF($E31=1,RANK(CB31,CB:CB,1)+COUNTIF(CB$3:CB30,CB31),"-"),"-")</f>
        <v>-</v>
      </c>
      <c r="DI31" s="77" t="str">
        <f>IFERROR(IF($E31=1,RANK(CC31,CC:CC,1)+COUNTIF(CC$3:CC30,CC31),"-"),"-")</f>
        <v>-</v>
      </c>
      <c r="DJ31" s="77" t="str">
        <f>IFERROR(IF($E31=1,RANK(CD31,CD:CD,1)+COUNTIF(CD$3:CD30,CD31),"-"),"-")</f>
        <v>-</v>
      </c>
      <c r="DK31" s="77" t="str">
        <f>IFERROR(IF($E31=1,RANK(CE31,CE:CE,1)+COUNTIF(CE$3:CE30,CE31),"-"),"-")</f>
        <v>-</v>
      </c>
      <c r="DL31" s="77" t="str">
        <f>IFERROR(IF($E31=1,RANK(CF31,CF:CF,1)+COUNTIF(CF$3:CF30,CF31),"-"),"-")</f>
        <v>-</v>
      </c>
      <c r="DM31" s="77" t="str">
        <f>IFERROR(IF($E31=1,RANK(CG31,CG:CG,1)+COUNTIF(CG$3:CG30,CG31),"-"),"-")</f>
        <v>-</v>
      </c>
      <c r="DN31" s="6"/>
      <c r="DO31" s="77" t="str">
        <f>IFERROR(IF($E31=1,RANK(CI31,CI:CI,1)+COUNTIF(CI$4:CI31,CI31)-1,"-"),"-")</f>
        <v>-</v>
      </c>
      <c r="DP31" s="77" t="str">
        <f>IFERROR(IF($E31=1,RANK(CJ31,CJ:CJ,1)+COUNTIF(CJ$4:CJ31,CJ31)-1,"-"),"-")</f>
        <v>-</v>
      </c>
      <c r="DQ31" s="77" t="str">
        <f>IFERROR(IF($E31=1,RANK(CK31,CK:CK,1)+COUNTIF(CK$4:CK31,CK31)-1,"-"),"-")</f>
        <v>-</v>
      </c>
      <c r="DR31" s="77" t="str">
        <f>IFERROR(IF($E31=1,RANK(CL31,CL:CL,1)+COUNTIF(CL$4:CL31,CL31)-1,"-"),"-")</f>
        <v>-</v>
      </c>
      <c r="DS31" s="77" t="str">
        <f>IFERROR(IF($E31=1,RANK(CM31,CM:CM,1)+COUNTIF(CM$4:CM31,CM31)-1,"-"),"-")</f>
        <v>-</v>
      </c>
      <c r="DT31" s="77" t="str">
        <f>IFERROR(IF($E31=1,RANK(CN31,CN:CN,1)+COUNTIF(CN$4:CN31,CN31)-1,"-"),"-")</f>
        <v>-</v>
      </c>
      <c r="DU31">
        <f>DU30-1</f>
        <v>96</v>
      </c>
      <c r="DV31" s="83">
        <f>DV30+1</f>
        <v>4</v>
      </c>
      <c r="DW31" s="82" t="str">
        <f>IFERROR(INDEX($A:$DD,IF($EI$4="Entrants",MATCH($DU31,$CR:$CR,0),MATCH($DU31,$DA:$DA,0)),11),"")</f>
        <v>CLERMONT FERRAND</v>
      </c>
      <c r="DX31" s="80">
        <f>IFERROR(INDEX($A:$DD,IF($EI$4="Entrants",MATCH($DU31,$CR:$CR,0),MATCH($DU31,$DA:$DA,0)),IF($EI$4="Entrants",64,23)),"")</f>
        <v>9.2100000000000009</v>
      </c>
      <c r="DY31">
        <f>DY30-1</f>
        <v>92</v>
      </c>
      <c r="DZ31" s="83">
        <f>MAX(DZ30+1,0)</f>
        <v>4</v>
      </c>
      <c r="EA31" s="82" t="str">
        <f>IFERROR(INDEX($A:$DT,IF($EI$4="Entrants",MATCH($DY31,$DH:$DH,0),MATCH($DY31,$DQ:$DQ,0)),11),"")</f>
        <v>BELFORT MONTBELIARD TGV</v>
      </c>
      <c r="EB31" s="135">
        <f>IFERROR(INDEX($A:$DT,IF($EI$4="Entrants",MATCH($DY31,$DH:$DH,0),MATCH($DY31,$DQ:$DQ,0)),IF($EI$4="Entrants",80,51)),"")</f>
        <v>0.41</v>
      </c>
      <c r="EC31" s="81">
        <f>IFERROR(INDEX($A:$DT,IF($EI$4="Entrants",MATCH($DY31,$DH:$DH,0),MATCH($DY31,$DQ:$DQ,0)),IF($EI$4="Entrants",64,23)),"")</f>
        <v>9.44</v>
      </c>
      <c r="ED31" s="80" t="str">
        <f>IFERROR(IF(EB31&gt;0,"+"&amp;ROUND(EB31,2),ROUND(EB31,2)),"")</f>
        <v>+0,41</v>
      </c>
      <c r="EU31">
        <v>8.11</v>
      </c>
      <c r="EV31">
        <v>8.1999999999999993</v>
      </c>
      <c r="EW31">
        <v>8.41</v>
      </c>
      <c r="EX31">
        <v>8.65</v>
      </c>
      <c r="EY31">
        <v>7.96</v>
      </c>
      <c r="EZ31">
        <v>7.14</v>
      </c>
      <c r="FA31">
        <v>5.71</v>
      </c>
      <c r="FB31">
        <v>7.28</v>
      </c>
      <c r="FK31">
        <v>8.02</v>
      </c>
      <c r="FL31">
        <v>8.82</v>
      </c>
      <c r="FM31">
        <v>8.83</v>
      </c>
      <c r="FN31">
        <v>9.02</v>
      </c>
      <c r="FO31">
        <v>8.2200000000000006</v>
      </c>
      <c r="FP31">
        <v>6.51</v>
      </c>
      <c r="FQ31">
        <v>5.79</v>
      </c>
      <c r="FR31">
        <v>6.99</v>
      </c>
    </row>
    <row r="32" spans="1:174" ht="20.399999999999999" thickBot="1" x14ac:dyDescent="0.35">
      <c r="A32" s="8">
        <f t="shared" si="2"/>
        <v>1</v>
      </c>
      <c r="B32" s="8">
        <f t="shared" si="3"/>
        <v>1</v>
      </c>
      <c r="C32" s="8">
        <f t="shared" si="11"/>
        <v>1</v>
      </c>
      <c r="D32" s="8">
        <f t="shared" si="4"/>
        <v>1</v>
      </c>
      <c r="E32" s="8">
        <f t="shared" si="5"/>
        <v>1</v>
      </c>
      <c r="F32" s="145" t="s">
        <v>226</v>
      </c>
      <c r="G32" s="145" t="s">
        <v>181</v>
      </c>
      <c r="H32" s="7">
        <v>1</v>
      </c>
      <c r="I32" s="141" t="s">
        <v>208</v>
      </c>
      <c r="J32" s="141">
        <v>763029</v>
      </c>
      <c r="K32" s="141" t="s">
        <v>39</v>
      </c>
      <c r="L32" s="141" t="s">
        <v>7</v>
      </c>
      <c r="M32" s="141" t="s">
        <v>8</v>
      </c>
      <c r="N32" s="120">
        <v>8</v>
      </c>
      <c r="O32" s="120">
        <v>8.67</v>
      </c>
      <c r="P32" s="120">
        <v>8.83</v>
      </c>
      <c r="Q32" s="120">
        <v>8.82</v>
      </c>
      <c r="R32" s="120">
        <v>8.5</v>
      </c>
      <c r="S32" s="139">
        <v>7.92</v>
      </c>
      <c r="T32" s="106">
        <v>6.92</v>
      </c>
      <c r="U32" s="106">
        <v>7.85</v>
      </c>
      <c r="V32" s="79"/>
      <c r="AD32" s="161">
        <v>8.42</v>
      </c>
      <c r="AE32" s="161">
        <v>8.91</v>
      </c>
      <c r="AF32" s="161">
        <v>8.89</v>
      </c>
      <c r="AG32" s="161">
        <v>8.93</v>
      </c>
      <c r="AH32" s="161">
        <v>8.4600000000000009</v>
      </c>
      <c r="AI32" s="120">
        <v>8.1300000000000008</v>
      </c>
      <c r="AJ32" s="106">
        <v>7.2</v>
      </c>
      <c r="AK32" s="12">
        <v>8.1</v>
      </c>
      <c r="AL32" s="79"/>
      <c r="AT32" s="78">
        <f t="shared" si="6"/>
        <v>-0.42</v>
      </c>
      <c r="AU32" s="78">
        <f t="shared" si="6"/>
        <v>-0.24</v>
      </c>
      <c r="AV32" s="78">
        <f t="shared" si="6"/>
        <v>-0.06</v>
      </c>
      <c r="AW32" s="78">
        <f t="shared" si="6"/>
        <v>-0.11</v>
      </c>
      <c r="AX32" s="78">
        <f t="shared" si="6"/>
        <v>0.04</v>
      </c>
      <c r="AY32" s="78">
        <f t="shared" si="6"/>
        <v>-0.21</v>
      </c>
      <c r="AZ32" s="78">
        <f t="shared" si="6"/>
        <v>-0.28000000000000003</v>
      </c>
      <c r="BA32" s="78">
        <f t="shared" si="6"/>
        <v>-0.25</v>
      </c>
      <c r="BB32" s="79"/>
      <c r="BJ32" s="78">
        <f t="shared" si="12"/>
        <v>8</v>
      </c>
      <c r="BK32" s="78">
        <f t="shared" si="7"/>
        <v>8.67</v>
      </c>
      <c r="BL32" s="78">
        <f t="shared" si="7"/>
        <v>8.83</v>
      </c>
      <c r="BM32" s="78">
        <f t="shared" si="7"/>
        <v>8.82</v>
      </c>
      <c r="BN32" s="78">
        <f t="shared" si="7"/>
        <v>8.5</v>
      </c>
      <c r="BO32" s="78">
        <f t="shared" si="8"/>
        <v>7.92</v>
      </c>
      <c r="BP32" s="78">
        <f t="shared" si="9"/>
        <v>6.92</v>
      </c>
      <c r="BQ32" s="78">
        <f t="shared" si="9"/>
        <v>7.85</v>
      </c>
      <c r="BR32" s="79"/>
      <c r="BZ32" s="78">
        <f t="shared" si="10"/>
        <v>-0.42</v>
      </c>
      <c r="CA32" s="78">
        <f t="shared" si="10"/>
        <v>-0.24</v>
      </c>
      <c r="CB32" s="78">
        <f t="shared" si="10"/>
        <v>-0.06</v>
      </c>
      <c r="CC32" s="78">
        <f t="shared" si="10"/>
        <v>-0.11</v>
      </c>
      <c r="CD32" s="78">
        <f t="shared" si="10"/>
        <v>0.04</v>
      </c>
      <c r="CE32" s="78">
        <f t="shared" si="10"/>
        <v>-0.21</v>
      </c>
      <c r="CF32" s="78">
        <f t="shared" si="10"/>
        <v>-0.28000000000000003</v>
      </c>
      <c r="CG32" s="78">
        <f t="shared" si="10"/>
        <v>-0.25</v>
      </c>
      <c r="CH32" s="79"/>
      <c r="CP32" s="77">
        <f>IFERROR(IF($E32=1,RANK(BJ32,BJ:BJ,1)+COUNTIF(BJ$4:BJ32,BJ32)-1,"-"),"-")</f>
        <v>80</v>
      </c>
      <c r="CQ32" s="77">
        <f>IFERROR(IF($E32=1,RANK(BK32,BK:BK,1)+COUNTIF(BK$4:BK32,BK32)-1,"-"),"-")</f>
        <v>84</v>
      </c>
      <c r="CR32" s="77">
        <f>IFERROR(IF($E32=1,RANK(BL32,BL:BL,1)+COUNTIF(BL$4:BL32,BL32)-1,"-"),"-")</f>
        <v>57</v>
      </c>
      <c r="CS32" s="77">
        <f>IFERROR(IF($E32=1,RANK(BM32,BM:BM,1)+COUNTIF(BM$4:BM32,BM32)-1,"-"),"-")</f>
        <v>85</v>
      </c>
      <c r="CT32" s="77">
        <f>IFERROR(IF($E32=1,RANK(BN32,BN:BN,1)+COUNTIF(BN$4:BN32,BN32)-1,"-"),"-")</f>
        <v>95</v>
      </c>
      <c r="CU32" s="77">
        <f>IFERROR(IF($E32=1,RANK(BO32,BO:BO,1)+COUNTIF(BO$4:BO32,BO32)-1,"-"),"-")</f>
        <v>92</v>
      </c>
      <c r="CV32" s="77">
        <f>IFERROR(IF($E32=1,RANK(BP32,BP:BP,1)+COUNTIF(BP$4:BP32,BP32)-1,"-"),"-")</f>
        <v>69</v>
      </c>
      <c r="CW32" s="77">
        <f>IFERROR(IF($E32=1,RANK(BQ32,BQ:BQ,1)+COUNTIF(BQ$4:BQ32,BQ32)-1,"-"),"-")</f>
        <v>98</v>
      </c>
      <c r="CX32" s="79"/>
      <c r="DF32" s="77">
        <f>IFERROR(IF($E32=1,RANK(BZ32,BZ:BZ,1)+COUNTIF(BZ$3:BZ31,BZ32),"-"),"-")</f>
        <v>10</v>
      </c>
      <c r="DG32" s="77">
        <f>IFERROR(IF($E32=1,RANK(CA32,CA:CA,1)+COUNTIF(CA$3:CA31,CA32),"-"),"-")</f>
        <v>22</v>
      </c>
      <c r="DH32" s="77">
        <f>IFERROR(IF($E32=1,RANK(CB32,CB:CB,1)+COUNTIF(CB$3:CB31,CB32),"-"),"-")</f>
        <v>40</v>
      </c>
      <c r="DI32" s="77">
        <f>IFERROR(IF($E32=1,RANK(CC32,CC:CC,1)+COUNTIF(CC$3:CC31,CC32),"-"),"-")</f>
        <v>36</v>
      </c>
      <c r="DJ32" s="77">
        <f>IFERROR(IF($E32=1,RANK(CD32,CD:CD,1)+COUNTIF(CD$3:CD31,CD32),"-"),"-")</f>
        <v>74</v>
      </c>
      <c r="DK32" s="77">
        <f>IFERROR(IF($E32=1,RANK(CE32,CE:CE,1)+COUNTIF(CE$3:CE31,CE32),"-"),"-")</f>
        <v>40</v>
      </c>
      <c r="DL32" s="77">
        <f>IFERROR(IF($E32=1,RANK(CF32,CF:CF,1)+COUNTIF(CF$3:CF31,CF32),"-"),"-")</f>
        <v>27</v>
      </c>
      <c r="DM32" s="77">
        <f>IFERROR(IF($E32=1,RANK(CG32,CG:CG,1)+COUNTIF(CG$3:CG31,CG32),"-"),"-")</f>
        <v>17</v>
      </c>
      <c r="DN32" s="6"/>
      <c r="DO32" s="77" t="str">
        <f>IFERROR(IF($E32=1,RANK(CI32,CI:CI,1)+COUNTIF(CI$4:CI32,CI32)-1,"-"),"-")</f>
        <v>-</v>
      </c>
      <c r="DP32" s="77" t="str">
        <f>IFERROR(IF($E32=1,RANK(CJ32,CJ:CJ,1)+COUNTIF(CJ$4:CJ32,CJ32)-1,"-"),"-")</f>
        <v>-</v>
      </c>
      <c r="DQ32" s="77" t="str">
        <f>IFERROR(IF($E32=1,RANK(CK32,CK:CK,1)+COUNTIF(CK$4:CK32,CK32)-1,"-"),"-")</f>
        <v>-</v>
      </c>
      <c r="DR32" s="77" t="str">
        <f>IFERROR(IF($E32=1,RANK(CL32,CL:CL,1)+COUNTIF(CL$4:CL32,CL32)-1,"-"),"-")</f>
        <v>-</v>
      </c>
      <c r="DS32" s="77" t="str">
        <f>IFERROR(IF($E32=1,RANK(CM32,CM:CM,1)+COUNTIF(CM$4:CM32,CM32)-1,"-"),"-")</f>
        <v>-</v>
      </c>
      <c r="DT32" s="77" t="str">
        <f>IFERROR(IF($E32=1,RANK(CN32,CN:CN,1)+COUNTIF(CN$4:CN32,CN32)-1,"-"),"-")</f>
        <v>-</v>
      </c>
      <c r="DU32">
        <f>DU31-1</f>
        <v>95</v>
      </c>
      <c r="DV32" s="83">
        <f>DV31+1</f>
        <v>5</v>
      </c>
      <c r="DW32" s="82" t="str">
        <f>IFERROR(INDEX($A:$DD,IF($EI$4="Entrants",MATCH($DU32,$CR:$CR,0),MATCH($DU32,$DA:$DA,0)),11),"")</f>
        <v>LORRAINE TGV</v>
      </c>
      <c r="DX32" s="80">
        <f>IFERROR(INDEX($A:$DD,IF($EI$4="Entrants",MATCH($DU32,$CR:$CR,0),MATCH($DU32,$DA:$DA,0)),IF($EI$4="Entrants",64,23)),"")</f>
        <v>9.17</v>
      </c>
      <c r="DY32">
        <f>DY31-1</f>
        <v>91</v>
      </c>
      <c r="DZ32" s="83">
        <f>MAX(DZ31+1,0)</f>
        <v>5</v>
      </c>
      <c r="EA32" s="82" t="str">
        <f>IFERROR(INDEX($A:$DT,IF($EI$4="Entrants",MATCH($DY32,$DH:$DH,0),MATCH($DY32,$DQ:$DQ,0)),11),"")</f>
        <v>TROYES</v>
      </c>
      <c r="EB32" s="135">
        <f>IFERROR(INDEX($A:$DT,IF($EI$4="Entrants",MATCH($DY32,$DH:$DH,0),MATCH($DY32,$DQ:$DQ,0)),IF($EI$4="Entrants",80,51)),"")</f>
        <v>0.39</v>
      </c>
      <c r="EC32" s="81">
        <f>IFERROR(INDEX($A:$DT,IF($EI$4="Entrants",MATCH($DY32,$DH:$DH,0),MATCH($DY32,$DQ:$DQ,0)),IF($EI$4="Entrants",64,23)),"")</f>
        <v>8.86</v>
      </c>
      <c r="ED32" s="80" t="str">
        <f>IFERROR(IF(EB32&gt;0,"+"&amp;ROUND(EB32,2),ROUND(EB32,2)),"")</f>
        <v>+0,39</v>
      </c>
      <c r="EU32">
        <v>7.03</v>
      </c>
      <c r="EV32">
        <v>7.93</v>
      </c>
      <c r="EW32">
        <v>7.91</v>
      </c>
      <c r="EX32">
        <v>7.63</v>
      </c>
      <c r="EY32">
        <v>6.6</v>
      </c>
      <c r="EZ32">
        <v>7.4</v>
      </c>
      <c r="FA32">
        <v>5.21</v>
      </c>
      <c r="FB32">
        <v>6.23</v>
      </c>
      <c r="FK32">
        <v>7.1</v>
      </c>
      <c r="FL32">
        <v>8</v>
      </c>
      <c r="FM32">
        <v>8.19</v>
      </c>
      <c r="FN32">
        <v>7.81</v>
      </c>
      <c r="FO32">
        <v>6.81</v>
      </c>
      <c r="FP32">
        <v>7.39</v>
      </c>
      <c r="FQ32">
        <v>5.08</v>
      </c>
      <c r="FR32">
        <v>5.95</v>
      </c>
    </row>
    <row r="33" spans="1:174" ht="15.6" thickTop="1" thickBot="1" x14ac:dyDescent="0.35">
      <c r="A33" s="8">
        <f t="shared" si="2"/>
        <v>1</v>
      </c>
      <c r="B33" s="8">
        <f t="shared" si="3"/>
        <v>1</v>
      </c>
      <c r="C33" s="8" t="str">
        <f t="shared" si="11"/>
        <v/>
      </c>
      <c r="D33" s="8">
        <f t="shared" si="4"/>
        <v>1</v>
      </c>
      <c r="E33" s="8">
        <f t="shared" si="5"/>
        <v>0</v>
      </c>
      <c r="F33" s="9" t="s">
        <v>226</v>
      </c>
      <c r="G33" s="9" t="s">
        <v>182</v>
      </c>
      <c r="H33" s="7" t="s">
        <v>17</v>
      </c>
      <c r="I33" s="141" t="s">
        <v>210</v>
      </c>
      <c r="J33" s="141">
        <v>732008</v>
      </c>
      <c r="K33" s="5" t="s">
        <v>40</v>
      </c>
      <c r="L33" s="7" t="s">
        <v>7</v>
      </c>
      <c r="M33" s="141" t="s">
        <v>8</v>
      </c>
      <c r="N33" s="139">
        <v>7.93</v>
      </c>
      <c r="O33" s="120">
        <v>8.49</v>
      </c>
      <c r="P33" s="120">
        <v>8.98</v>
      </c>
      <c r="Q33" s="120">
        <v>8.2899999999999991</v>
      </c>
      <c r="R33" s="120">
        <v>8.1199999999999992</v>
      </c>
      <c r="S33" s="139">
        <v>7.97</v>
      </c>
      <c r="T33" s="106">
        <v>6.99</v>
      </c>
      <c r="U33" s="106">
        <v>7.73</v>
      </c>
      <c r="V33" s="79"/>
      <c r="AD33" s="139">
        <v>7.98</v>
      </c>
      <c r="AE33" s="161">
        <v>8.19</v>
      </c>
      <c r="AF33" s="161">
        <v>8.51</v>
      </c>
      <c r="AG33" s="161">
        <v>8.3800000000000008</v>
      </c>
      <c r="AH33" s="139">
        <v>7.99</v>
      </c>
      <c r="AI33" s="139">
        <v>7.23</v>
      </c>
      <c r="AJ33" s="106">
        <v>7.63</v>
      </c>
      <c r="AK33" s="106">
        <v>7.54</v>
      </c>
      <c r="AL33" s="79"/>
      <c r="AT33" s="78">
        <f t="shared" si="6"/>
        <v>-0.05</v>
      </c>
      <c r="AU33" s="78">
        <f t="shared" si="6"/>
        <v>0.3</v>
      </c>
      <c r="AV33" s="78">
        <f t="shared" si="6"/>
        <v>0.47</v>
      </c>
      <c r="AW33" s="78">
        <f t="shared" si="6"/>
        <v>-0.09</v>
      </c>
      <c r="AX33" s="78">
        <f t="shared" si="6"/>
        <v>0.13</v>
      </c>
      <c r="AY33" s="78">
        <f t="shared" si="6"/>
        <v>0.74</v>
      </c>
      <c r="AZ33" s="78">
        <f t="shared" si="6"/>
        <v>-0.64</v>
      </c>
      <c r="BA33" s="78">
        <f t="shared" si="6"/>
        <v>0.19</v>
      </c>
      <c r="BB33" s="79"/>
      <c r="BJ33" s="78" t="str">
        <f t="shared" si="12"/>
        <v>-</v>
      </c>
      <c r="BK33" s="78" t="str">
        <f t="shared" si="7"/>
        <v>-</v>
      </c>
      <c r="BL33" s="78" t="str">
        <f t="shared" si="7"/>
        <v>-</v>
      </c>
      <c r="BM33" s="78" t="str">
        <f t="shared" si="7"/>
        <v>-</v>
      </c>
      <c r="BN33" s="78" t="str">
        <f t="shared" si="7"/>
        <v>-</v>
      </c>
      <c r="BO33" s="78" t="str">
        <f t="shared" si="8"/>
        <v>-</v>
      </c>
      <c r="BP33" s="78" t="str">
        <f t="shared" si="9"/>
        <v>-</v>
      </c>
      <c r="BQ33" s="78" t="str">
        <f t="shared" si="9"/>
        <v>-</v>
      </c>
      <c r="BR33" s="79"/>
      <c r="BZ33" s="78" t="str">
        <f t="shared" si="10"/>
        <v>-</v>
      </c>
      <c r="CA33" s="78" t="str">
        <f t="shared" si="10"/>
        <v>-</v>
      </c>
      <c r="CB33" s="78" t="str">
        <f t="shared" si="10"/>
        <v>-</v>
      </c>
      <c r="CC33" s="78" t="str">
        <f t="shared" si="10"/>
        <v>-</v>
      </c>
      <c r="CD33" s="78" t="str">
        <f t="shared" si="10"/>
        <v>-</v>
      </c>
      <c r="CE33" s="78" t="str">
        <f t="shared" si="10"/>
        <v>-</v>
      </c>
      <c r="CF33" s="78" t="str">
        <f t="shared" si="10"/>
        <v>-</v>
      </c>
      <c r="CG33" s="78" t="str">
        <f t="shared" si="10"/>
        <v>-</v>
      </c>
      <c r="CH33" s="79"/>
      <c r="CP33" s="77" t="str">
        <f>IFERROR(IF($E33=1,RANK(BJ33,BJ:BJ,1)+COUNTIF(BJ$4:BJ33,BJ33)-1,"-"),"-")</f>
        <v>-</v>
      </c>
      <c r="CQ33" s="77" t="str">
        <f>IFERROR(IF($E33=1,RANK(BK33,BK:BK,1)+COUNTIF(BK$4:BK33,BK33)-1,"-"),"-")</f>
        <v>-</v>
      </c>
      <c r="CR33" s="77" t="str">
        <f>IFERROR(IF($E33=1,RANK(BL33,BL:BL,1)+COUNTIF(BL$4:BL33,BL33)-1,"-"),"-")</f>
        <v>-</v>
      </c>
      <c r="CS33" s="77" t="str">
        <f>IFERROR(IF($E33=1,RANK(BM33,BM:BM,1)+COUNTIF(BM$4:BM33,BM33)-1,"-"),"-")</f>
        <v>-</v>
      </c>
      <c r="CT33" s="77" t="str">
        <f>IFERROR(IF($E33=1,RANK(BN33,BN:BN,1)+COUNTIF(BN$4:BN33,BN33)-1,"-"),"-")</f>
        <v>-</v>
      </c>
      <c r="CU33" s="77" t="str">
        <f>IFERROR(IF($E33=1,RANK(BO33,BO:BO,1)+COUNTIF(BO$4:BO33,BO33)-1,"-"),"-")</f>
        <v>-</v>
      </c>
      <c r="CV33" s="77" t="str">
        <f>IFERROR(IF($E33=1,RANK(BP33,BP:BP,1)+COUNTIF(BP$4:BP33,BP33)-1,"-"),"-")</f>
        <v>-</v>
      </c>
      <c r="CW33" s="77" t="str">
        <f>IFERROR(IF($E33=1,RANK(BQ33,BQ:BQ,1)+COUNTIF(BQ$4:BQ33,BQ33)-1,"-"),"-")</f>
        <v>-</v>
      </c>
      <c r="CX33" s="79"/>
      <c r="DF33" s="77" t="str">
        <f>IFERROR(IF($E33=1,RANK(BZ33,BZ:BZ,1)+COUNTIF(BZ$3:BZ32,BZ33),"-"),"-")</f>
        <v>-</v>
      </c>
      <c r="DG33" s="77" t="str">
        <f>IFERROR(IF($E33=1,RANK(CA33,CA:CA,1)+COUNTIF(CA$3:CA32,CA33),"-"),"-")</f>
        <v>-</v>
      </c>
      <c r="DH33" s="77" t="str">
        <f>IFERROR(IF($E33=1,RANK(CB33,CB:CB,1)+COUNTIF(CB$3:CB32,CB33),"-"),"-")</f>
        <v>-</v>
      </c>
      <c r="DI33" s="77" t="str">
        <f>IFERROR(IF($E33=1,RANK(CC33,CC:CC,1)+COUNTIF(CC$3:CC32,CC33),"-"),"-")</f>
        <v>-</v>
      </c>
      <c r="DJ33" s="77" t="str">
        <f>IFERROR(IF($E33=1,RANK(CD33,CD:CD,1)+COUNTIF(CD$3:CD32,CD33),"-"),"-")</f>
        <v>-</v>
      </c>
      <c r="DK33" s="77" t="str">
        <f>IFERROR(IF($E33=1,RANK(CE33,CE:CE,1)+COUNTIF(CE$3:CE32,CE33),"-"),"-")</f>
        <v>-</v>
      </c>
      <c r="DL33" s="77" t="str">
        <f>IFERROR(IF($E33=1,RANK(CF33,CF:CF,1)+COUNTIF(CF$3:CF32,CF33),"-"),"-")</f>
        <v>-</v>
      </c>
      <c r="DM33" s="77" t="str">
        <f>IFERROR(IF($E33=1,RANK(CG33,CG:CG,1)+COUNTIF(CG$3:CG32,CG33),"-"),"-")</f>
        <v>-</v>
      </c>
      <c r="DN33" s="6"/>
      <c r="DO33" s="77" t="str">
        <f>IFERROR(IF($E33=1,RANK(CI33,CI:CI,1)+COUNTIF(CI$4:CI33,CI33)-1,"-"),"-")</f>
        <v>-</v>
      </c>
      <c r="DP33" s="77" t="str">
        <f>IFERROR(IF($E33=1,RANK(CJ33,CJ:CJ,1)+COUNTIF(CJ$4:CJ33,CJ33)-1,"-"),"-")</f>
        <v>-</v>
      </c>
      <c r="DQ33" s="77" t="str">
        <f>IFERROR(IF($E33=1,RANK(CK33,CK:CK,1)+COUNTIF(CK$4:CK33,CK33)-1,"-"),"-")</f>
        <v>-</v>
      </c>
      <c r="DR33" s="77" t="str">
        <f>IFERROR(IF($E33=1,RANK(CL33,CL:CL,1)+COUNTIF(CL$4:CL33,CL33)-1,"-"),"-")</f>
        <v>-</v>
      </c>
      <c r="DS33" s="77" t="str">
        <f>IFERROR(IF($E33=1,RANK(CM33,CM:CM,1)+COUNTIF(CM$4:CM33,CM33)-1,"-"),"-")</f>
        <v>-</v>
      </c>
      <c r="DT33" s="77" t="str">
        <f>IFERROR(IF($E33=1,RANK(CN33,CN:CN,1)+COUNTIF(CN$4:CN33,CN33)-1,"-"),"-")</f>
        <v>-</v>
      </c>
      <c r="DW33" s="85" t="s">
        <v>231</v>
      </c>
      <c r="DX33" s="84" t="s">
        <v>229</v>
      </c>
      <c r="EA33" s="85" t="s">
        <v>230</v>
      </c>
      <c r="EB33" s="84" t="s">
        <v>173</v>
      </c>
      <c r="EC33" s="84" t="s">
        <v>229</v>
      </c>
      <c r="ED33" s="84" t="s">
        <v>173</v>
      </c>
      <c r="EU33">
        <v>7.38</v>
      </c>
      <c r="EV33">
        <v>8.08</v>
      </c>
      <c r="EW33">
        <v>8.59</v>
      </c>
      <c r="EX33">
        <v>8.23</v>
      </c>
      <c r="EY33">
        <v>7.9</v>
      </c>
      <c r="EZ33">
        <v>7.66</v>
      </c>
      <c r="FA33">
        <v>5.52</v>
      </c>
      <c r="FB33">
        <v>6.2</v>
      </c>
      <c r="FK33">
        <v>7.51</v>
      </c>
      <c r="FL33">
        <v>8.0299999999999994</v>
      </c>
      <c r="FM33">
        <v>8.5</v>
      </c>
      <c r="FN33">
        <v>8.26</v>
      </c>
      <c r="FO33">
        <v>7.78</v>
      </c>
      <c r="FP33">
        <v>7.68</v>
      </c>
      <c r="FQ33">
        <v>5.78</v>
      </c>
      <c r="FR33">
        <v>6.56</v>
      </c>
    </row>
    <row r="34" spans="1:174" ht="20.399999999999999" thickTop="1" x14ac:dyDescent="0.3">
      <c r="A34" s="8">
        <f t="shared" si="2"/>
        <v>1</v>
      </c>
      <c r="B34" s="8">
        <f t="shared" si="3"/>
        <v>1</v>
      </c>
      <c r="C34" s="8">
        <f t="shared" si="11"/>
        <v>1</v>
      </c>
      <c r="D34" s="8">
        <f t="shared" si="4"/>
        <v>1</v>
      </c>
      <c r="E34" s="8">
        <f t="shared" si="5"/>
        <v>1</v>
      </c>
      <c r="F34" s="145" t="s">
        <v>224</v>
      </c>
      <c r="G34" s="145" t="s">
        <v>183</v>
      </c>
      <c r="H34" s="7">
        <v>1</v>
      </c>
      <c r="I34" s="5" t="s">
        <v>210</v>
      </c>
      <c r="J34" s="7">
        <v>484006</v>
      </c>
      <c r="K34" s="141" t="s">
        <v>41</v>
      </c>
      <c r="L34" s="141" t="s">
        <v>7</v>
      </c>
      <c r="M34" s="7" t="s">
        <v>8</v>
      </c>
      <c r="N34" s="139">
        <v>7.7</v>
      </c>
      <c r="O34" s="120">
        <v>8.33</v>
      </c>
      <c r="P34" s="120">
        <v>8.48</v>
      </c>
      <c r="Q34" s="139">
        <v>7.96</v>
      </c>
      <c r="R34" s="139">
        <v>7.75</v>
      </c>
      <c r="S34" s="139">
        <v>7.62</v>
      </c>
      <c r="T34" s="106">
        <v>6.86</v>
      </c>
      <c r="U34" s="106">
        <v>7.19</v>
      </c>
      <c r="V34" s="79"/>
      <c r="AD34" s="161">
        <v>8.09</v>
      </c>
      <c r="AE34" s="161">
        <v>8.33</v>
      </c>
      <c r="AF34" s="161">
        <v>8.57</v>
      </c>
      <c r="AG34" s="161">
        <v>8.3800000000000008</v>
      </c>
      <c r="AH34" s="161">
        <v>8.25</v>
      </c>
      <c r="AI34" s="120">
        <v>8</v>
      </c>
      <c r="AJ34" s="106">
        <v>7.42</v>
      </c>
      <c r="AK34" s="106">
        <v>7.14</v>
      </c>
      <c r="AL34" s="79"/>
      <c r="AT34" s="78">
        <f t="shared" si="6"/>
        <v>-0.39</v>
      </c>
      <c r="AU34" s="78">
        <f t="shared" si="6"/>
        <v>0</v>
      </c>
      <c r="AV34" s="78">
        <f t="shared" si="6"/>
        <v>-0.09</v>
      </c>
      <c r="AW34" s="78">
        <f t="shared" si="6"/>
        <v>-0.42</v>
      </c>
      <c r="AX34" s="78">
        <f t="shared" si="6"/>
        <v>-0.5</v>
      </c>
      <c r="AY34" s="78">
        <f t="shared" si="6"/>
        <v>-0.38</v>
      </c>
      <c r="AZ34" s="78">
        <f t="shared" si="6"/>
        <v>-0.56000000000000005</v>
      </c>
      <c r="BA34" s="78">
        <f t="shared" si="6"/>
        <v>0.05</v>
      </c>
      <c r="BB34" s="79"/>
      <c r="BJ34" s="78">
        <f t="shared" si="12"/>
        <v>7.7</v>
      </c>
      <c r="BK34" s="78">
        <f t="shared" si="7"/>
        <v>8.33</v>
      </c>
      <c r="BL34" s="78">
        <f t="shared" si="7"/>
        <v>8.48</v>
      </c>
      <c r="BM34" s="78">
        <f t="shared" si="7"/>
        <v>7.96</v>
      </c>
      <c r="BN34" s="78">
        <f t="shared" si="7"/>
        <v>7.75</v>
      </c>
      <c r="BO34" s="78">
        <f t="shared" si="8"/>
        <v>7.62</v>
      </c>
      <c r="BP34" s="78">
        <f t="shared" si="9"/>
        <v>6.86</v>
      </c>
      <c r="BQ34" s="78">
        <f t="shared" si="9"/>
        <v>7.19</v>
      </c>
      <c r="BR34" s="79"/>
      <c r="BZ34" s="78">
        <f t="shared" si="10"/>
        <v>-0.39</v>
      </c>
      <c r="CA34" s="78">
        <f t="shared" si="10"/>
        <v>0</v>
      </c>
      <c r="CB34" s="78">
        <f t="shared" si="10"/>
        <v>-0.09</v>
      </c>
      <c r="CC34" s="78">
        <f t="shared" si="10"/>
        <v>-0.42</v>
      </c>
      <c r="CD34" s="78">
        <f t="shared" si="10"/>
        <v>-0.5</v>
      </c>
      <c r="CE34" s="78">
        <f t="shared" si="10"/>
        <v>-0.38</v>
      </c>
      <c r="CF34" s="78">
        <f t="shared" si="10"/>
        <v>-0.56000000000000005</v>
      </c>
      <c r="CG34" s="78">
        <f t="shared" si="10"/>
        <v>0.05</v>
      </c>
      <c r="CH34" s="79"/>
      <c r="CP34" s="77">
        <f>IFERROR(IF($E34=1,RANK(BJ34,BJ:BJ,1)+COUNTIF(BJ$4:BJ34,BJ34)-1,"-"),"-")</f>
        <v>47</v>
      </c>
      <c r="CQ34" s="77">
        <f>IFERROR(IF($E34=1,RANK(BK34,BK:BK,1)+COUNTIF(BK$4:BK34,BK34)-1,"-"),"-")</f>
        <v>44</v>
      </c>
      <c r="CR34" s="77">
        <f>IFERROR(IF($E34=1,RANK(BL34,BL:BL,1)+COUNTIF(BL$4:BL34,BL34)-1,"-"),"-")</f>
        <v>24</v>
      </c>
      <c r="CS34" s="77">
        <f>IFERROR(IF($E34=1,RANK(BM34,BM:BM,1)+COUNTIF(BM$4:BM34,BM34)-1,"-"),"-")</f>
        <v>18</v>
      </c>
      <c r="CT34" s="77">
        <f>IFERROR(IF($E34=1,RANK(BN34,BN:BN,1)+COUNTIF(BN$4:BN34,BN34)-1,"-"),"-")</f>
        <v>37</v>
      </c>
      <c r="CU34" s="77">
        <f>IFERROR(IF($E34=1,RANK(BO34,BO:BO,1)+COUNTIF(BO$4:BO34,BO34)-1,"-"),"-")</f>
        <v>62</v>
      </c>
      <c r="CV34" s="77">
        <f>IFERROR(IF($E34=1,RANK(BP34,BP:BP,1)+COUNTIF(BP$4:BP34,BP34)-1,"-"),"-")</f>
        <v>65</v>
      </c>
      <c r="CW34" s="77">
        <f>IFERROR(IF($E34=1,RANK(BQ34,BQ:BQ,1)+COUNTIF(BQ$4:BQ34,BQ34)-1,"-"),"-")</f>
        <v>56</v>
      </c>
      <c r="CX34" s="79"/>
      <c r="DF34" s="77">
        <f>IFERROR(IF($E34=1,RANK(BZ34,BZ:BZ,1)+COUNTIF(BZ$3:BZ33,BZ34),"-"),"-")</f>
        <v>14</v>
      </c>
      <c r="DG34" s="77">
        <f>IFERROR(IF($E34=1,RANK(CA34,CA:CA,1)+COUNTIF(CA$3:CA33,CA34),"-"),"-")</f>
        <v>64</v>
      </c>
      <c r="DH34" s="77">
        <f>IFERROR(IF($E34=1,RANK(CB34,CB:CB,1)+COUNTIF(CB$3:CB33,CB34),"-"),"-")</f>
        <v>34</v>
      </c>
      <c r="DI34" s="77">
        <f>IFERROR(IF($E34=1,RANK(CC34,CC:CC,1)+COUNTIF(CC$3:CC33,CC34),"-"),"-")</f>
        <v>6</v>
      </c>
      <c r="DJ34" s="77">
        <f>IFERROR(IF($E34=1,RANK(CD34,CD:CD,1)+COUNTIF(CD$3:CD33,CD34),"-"),"-")</f>
        <v>6</v>
      </c>
      <c r="DK34" s="77">
        <f>IFERROR(IF($E34=1,RANK(CE34,CE:CE,1)+COUNTIF(CE$3:CE33,CE34),"-"),"-")</f>
        <v>21</v>
      </c>
      <c r="DL34" s="77">
        <f>IFERROR(IF($E34=1,RANK(CF34,CF:CF,1)+COUNTIF(CF$3:CF33,CF34),"-"),"-")</f>
        <v>8</v>
      </c>
      <c r="DM34" s="77">
        <f>IFERROR(IF($E34=1,RANK(CG34,CG:CG,1)+COUNTIF(CG$3:CG33,CG34),"-"),"-")</f>
        <v>59</v>
      </c>
      <c r="DN34" s="6"/>
      <c r="DO34" s="77" t="str">
        <f>IFERROR(IF($E34=1,RANK(CI34,CI:CI,1)+COUNTIF(CI$4:CI34,CI34)-1,"-"),"-")</f>
        <v>-</v>
      </c>
      <c r="DP34" s="77" t="str">
        <f>IFERROR(IF($E34=1,RANK(CJ34,CJ:CJ,1)+COUNTIF(CJ$4:CJ34,CJ34)-1,"-"),"-")</f>
        <v>-</v>
      </c>
      <c r="DQ34" s="77" t="str">
        <f>IFERROR(IF($E34=1,RANK(CK34,CK:CK,1)+COUNTIF(CK$4:CK34,CK34)-1,"-"),"-")</f>
        <v>-</v>
      </c>
      <c r="DR34" s="77" t="str">
        <f>IFERROR(IF($E34=1,RANK(CL34,CL:CL,1)+COUNTIF(CL$4:CL34,CL34)-1,"-"),"-")</f>
        <v>-</v>
      </c>
      <c r="DS34" s="77" t="str">
        <f>IFERROR(IF($E34=1,RANK(CM34,CM:CM,1)+COUNTIF(CM$4:CM34,CM34)-1,"-"),"-")</f>
        <v>-</v>
      </c>
      <c r="DT34" s="77" t="str">
        <f>IFERROR(IF($E34=1,RANK(CN34,CN:CN,1)+COUNTIF(CN$4:CN34,CN34)-1,"-"),"-")</f>
        <v>-</v>
      </c>
      <c r="DU34">
        <f>$F$2+1-DV34</f>
        <v>1</v>
      </c>
      <c r="DV34" s="83">
        <f>IF($EI$4="Entrants",MAX($CR:$CR),MAX($DA:$DA))</f>
        <v>99</v>
      </c>
      <c r="DW34" s="82" t="str">
        <f>IFERROR(INDEX($A:$DD,IF($EI$4="Entrants",MATCH($DU34,$CR:$CR,0),MATCH($DU34,$DA:$DA,0)),11),"")</f>
        <v>TOULOUSE MATABIAU</v>
      </c>
      <c r="DX34" s="80">
        <f>IFERROR(INDEX($A:$DD,IF($EI$4="Entrants",MATCH($DU34,$CR:$CR,0),MATCH($DU34,$DA:$DA,0)),IF($EI$4="Entrants",64,23)),"")</f>
        <v>7.8</v>
      </c>
      <c r="DY34">
        <v>1</v>
      </c>
      <c r="DZ34" s="83">
        <f>IF($EI$4="Entrants",MAX($DH:$DH),MAX($DQ:$DQ))</f>
        <v>95</v>
      </c>
      <c r="EA34" s="82" t="str">
        <f>IFERROR(INDEX($A:$DT,IF($EI$4="Entrants",MATCH($DY34,$DH:$DH,0),MATCH($DY34,$DQ:$DQ,0)),11),"")</f>
        <v>QUIMPER</v>
      </c>
      <c r="EB34" s="135">
        <f>IFERROR(INDEX($A:$DT,IF($EI$4="Entrants",MATCH($DY34,$DH:$DH,0),MATCH($DY34,$DQ:$DQ,0)),IF($EI$4="Entrants",80,51)),"")</f>
        <v>-0.71</v>
      </c>
      <c r="EC34" s="81">
        <f>IFERROR(INDEX($A:$DT,IF($EI$4="Entrants",MATCH($DY34,$DH:$DH,0),MATCH($DY34,$DQ:$DQ,0)),IF($EI$4="Entrants",64,23)),"")</f>
        <v>7.89</v>
      </c>
      <c r="ED34" s="80">
        <f>IFERROR(IF(EB34&gt;0,"+"&amp;ROUND(EB34,2),ROUND(EB34,2)),"")</f>
        <v>-0.71</v>
      </c>
      <c r="EU34">
        <v>8.09</v>
      </c>
      <c r="EV34">
        <v>8.6199999999999992</v>
      </c>
      <c r="EW34">
        <v>8.86</v>
      </c>
      <c r="EX34">
        <v>8.9700000000000006</v>
      </c>
      <c r="EY34">
        <v>8.32</v>
      </c>
      <c r="EZ34">
        <v>7.22</v>
      </c>
      <c r="FA34">
        <v>6.41</v>
      </c>
      <c r="FB34">
        <v>6.56</v>
      </c>
      <c r="FK34">
        <v>8.33</v>
      </c>
      <c r="FL34">
        <v>8.84</v>
      </c>
      <c r="FM34">
        <v>9.08</v>
      </c>
      <c r="FN34">
        <v>9.0299999999999994</v>
      </c>
      <c r="FO34">
        <v>7.84</v>
      </c>
      <c r="FP34">
        <v>6.97</v>
      </c>
      <c r="FQ34">
        <v>6.43</v>
      </c>
      <c r="FR34">
        <v>6.74</v>
      </c>
    </row>
    <row r="35" spans="1:174" ht="19.8" x14ac:dyDescent="0.3">
      <c r="A35" s="8">
        <f t="shared" si="2"/>
        <v>1</v>
      </c>
      <c r="B35" s="8">
        <f t="shared" si="3"/>
        <v>1</v>
      </c>
      <c r="C35" s="8">
        <f t="shared" si="11"/>
        <v>1</v>
      </c>
      <c r="D35" s="8">
        <f t="shared" si="4"/>
        <v>1</v>
      </c>
      <c r="E35" s="8">
        <f t="shared" si="5"/>
        <v>1</v>
      </c>
      <c r="F35" s="145" t="s">
        <v>224</v>
      </c>
      <c r="G35" s="145" t="s">
        <v>184</v>
      </c>
      <c r="H35" s="7">
        <v>1</v>
      </c>
      <c r="I35" s="141" t="s">
        <v>210</v>
      </c>
      <c r="J35" s="141">
        <v>476200</v>
      </c>
      <c r="K35" s="141" t="s">
        <v>42</v>
      </c>
      <c r="L35" s="141" t="s">
        <v>7</v>
      </c>
      <c r="M35" s="141" t="s">
        <v>8</v>
      </c>
      <c r="N35" s="120">
        <v>8.2200000000000006</v>
      </c>
      <c r="O35" s="120">
        <v>8.59</v>
      </c>
      <c r="P35" s="120">
        <v>8.7899999999999991</v>
      </c>
      <c r="Q35" s="121">
        <v>9.0500000000000007</v>
      </c>
      <c r="R35" s="120">
        <v>8.36</v>
      </c>
      <c r="S35" s="139">
        <v>7.69</v>
      </c>
      <c r="T35" s="106">
        <v>6.82</v>
      </c>
      <c r="U35" s="106">
        <v>7.22</v>
      </c>
      <c r="V35" s="79"/>
      <c r="AD35" s="161">
        <v>8.0500000000000007</v>
      </c>
      <c r="AE35" s="161">
        <v>8.7200000000000006</v>
      </c>
      <c r="AF35" s="161">
        <v>8.64</v>
      </c>
      <c r="AG35" s="161">
        <v>8.81</v>
      </c>
      <c r="AH35" s="161">
        <v>8.19</v>
      </c>
      <c r="AI35" s="139">
        <v>7.92</v>
      </c>
      <c r="AJ35" s="106">
        <v>6.47</v>
      </c>
      <c r="AK35" s="106">
        <v>7.38</v>
      </c>
      <c r="AL35" s="79"/>
      <c r="AT35" s="78">
        <f t="shared" si="6"/>
        <v>0.17</v>
      </c>
      <c r="AU35" s="78">
        <f t="shared" si="6"/>
        <v>-0.13</v>
      </c>
      <c r="AV35" s="78">
        <f t="shared" si="6"/>
        <v>0.15</v>
      </c>
      <c r="AW35" s="78">
        <f t="shared" si="6"/>
        <v>0.24</v>
      </c>
      <c r="AX35" s="78">
        <f t="shared" si="6"/>
        <v>0.17</v>
      </c>
      <c r="AY35" s="78">
        <f t="shared" si="6"/>
        <v>-0.23</v>
      </c>
      <c r="AZ35" s="78">
        <f t="shared" si="6"/>
        <v>0.35</v>
      </c>
      <c r="BA35" s="78">
        <f t="shared" ref="BA35:BA98" si="15">IFERROR(ROUND(U35-AK35,2),"-")</f>
        <v>-0.16</v>
      </c>
      <c r="BB35" s="79"/>
      <c r="BJ35" s="78">
        <f t="shared" si="12"/>
        <v>8.2200000000000006</v>
      </c>
      <c r="BK35" s="78">
        <f t="shared" si="7"/>
        <v>8.59</v>
      </c>
      <c r="BL35" s="78">
        <f t="shared" si="7"/>
        <v>8.7899999999999991</v>
      </c>
      <c r="BM35" s="78">
        <f t="shared" si="7"/>
        <v>9.0500000000000007</v>
      </c>
      <c r="BN35" s="78">
        <f t="shared" si="7"/>
        <v>8.36</v>
      </c>
      <c r="BO35" s="78">
        <f t="shared" si="8"/>
        <v>7.69</v>
      </c>
      <c r="BP35" s="78">
        <f t="shared" si="9"/>
        <v>6.82</v>
      </c>
      <c r="BQ35" s="78">
        <f t="shared" si="9"/>
        <v>7.22</v>
      </c>
      <c r="BR35" s="79"/>
      <c r="BZ35" s="78">
        <f t="shared" si="10"/>
        <v>0.17</v>
      </c>
      <c r="CA35" s="78">
        <f t="shared" si="10"/>
        <v>-0.13</v>
      </c>
      <c r="CB35" s="78">
        <f t="shared" si="10"/>
        <v>0.15</v>
      </c>
      <c r="CC35" s="78">
        <f t="shared" si="10"/>
        <v>0.24</v>
      </c>
      <c r="CD35" s="78">
        <f t="shared" si="10"/>
        <v>0.17</v>
      </c>
      <c r="CE35" s="78">
        <f t="shared" si="10"/>
        <v>-0.23</v>
      </c>
      <c r="CF35" s="78">
        <f t="shared" si="10"/>
        <v>0.35</v>
      </c>
      <c r="CG35" s="78">
        <f t="shared" ref="CG35:CG98" si="16">IF($E35=1,BA35,"-")</f>
        <v>-0.16</v>
      </c>
      <c r="CH35" s="79"/>
      <c r="CP35" s="77">
        <f>IFERROR(IF($E35=1,RANK(BJ35,BJ:BJ,1)+COUNTIF(BJ$4:BJ35,BJ35)-1,"-"),"-")</f>
        <v>96</v>
      </c>
      <c r="CQ35" s="77">
        <f>IFERROR(IF($E35=1,RANK(BK35,BK:BK,1)+COUNTIF(BK$4:BK35,BK35)-1,"-"),"-")</f>
        <v>76</v>
      </c>
      <c r="CR35" s="77">
        <f>IFERROR(IF($E35=1,RANK(BL35,BL:BL,1)+COUNTIF(BL$4:BL35,BL35)-1,"-"),"-")</f>
        <v>52</v>
      </c>
      <c r="CS35" s="77">
        <f>IFERROR(IF($E35=1,RANK(BM35,BM:BM,1)+COUNTIF(BM$4:BM35,BM35)-1,"-"),"-")</f>
        <v>94</v>
      </c>
      <c r="CT35" s="77">
        <f>IFERROR(IF($E35=1,RANK(BN35,BN:BN,1)+COUNTIF(BN$4:BN35,BN35)-1,"-"),"-")</f>
        <v>90</v>
      </c>
      <c r="CU35" s="77">
        <f>IFERROR(IF($E35=1,RANK(BO35,BO:BO,1)+COUNTIF(BO$4:BO35,BO35)-1,"-"),"-")</f>
        <v>70</v>
      </c>
      <c r="CV35" s="77">
        <f>IFERROR(IF($E35=1,RANK(BP35,BP:BP,1)+COUNTIF(BP$4:BP35,BP35)-1,"-"),"-")</f>
        <v>62</v>
      </c>
      <c r="CW35" s="77">
        <f>IFERROR(IF($E35=1,RANK(BQ35,BQ:BQ,1)+COUNTIF(BQ$4:BQ35,BQ35)-1,"-"),"-")</f>
        <v>60</v>
      </c>
      <c r="CX35" s="79"/>
      <c r="DF35" s="77">
        <f>IFERROR(IF($E35=1,RANK(BZ35,BZ:BZ,1)+COUNTIF(BZ$3:BZ34,BZ35),"-"),"-")</f>
        <v>88</v>
      </c>
      <c r="DG35" s="77">
        <f>IFERROR(IF($E35=1,RANK(CA35,CA:CA,1)+COUNTIF(CA$3:CA34,CA35),"-"),"-")</f>
        <v>36</v>
      </c>
      <c r="DH35" s="77">
        <f>IFERROR(IF($E35=1,RANK(CB35,CB:CB,1)+COUNTIF(CB$3:CB34,CB35),"-"),"-")</f>
        <v>74</v>
      </c>
      <c r="DI35" s="77">
        <f>IFERROR(IF($E35=1,RANK(CC35,CC:CC,1)+COUNTIF(CC$3:CC34,CC35),"-"),"-")</f>
        <v>89</v>
      </c>
      <c r="DJ35" s="77">
        <f>IFERROR(IF($E35=1,RANK(CD35,CD:CD,1)+COUNTIF(CD$3:CD34,CD35),"-"),"-")</f>
        <v>85</v>
      </c>
      <c r="DK35" s="77">
        <f>IFERROR(IF($E35=1,RANK(CE35,CE:CE,1)+COUNTIF(CE$3:CE34,CE35),"-"),"-")</f>
        <v>37</v>
      </c>
      <c r="DL35" s="77">
        <f>IFERROR(IF($E35=1,RANK(CF35,CF:CF,1)+COUNTIF(CF$3:CF34,CF35),"-"),"-")</f>
        <v>85</v>
      </c>
      <c r="DM35" s="77">
        <f>IFERROR(IF($E35=1,RANK(CG35,CG:CG,1)+COUNTIF(CG$3:CG34,CG35),"-"),"-")</f>
        <v>30</v>
      </c>
      <c r="DN35" s="6"/>
      <c r="DO35" s="77" t="str">
        <f>IFERROR(IF($E35=1,RANK(CI35,CI:CI,1)+COUNTIF(CI$4:CI35,CI35)-1,"-"),"-")</f>
        <v>-</v>
      </c>
      <c r="DP35" s="77" t="str">
        <f>IFERROR(IF($E35=1,RANK(CJ35,CJ:CJ,1)+COUNTIF(CJ$4:CJ35,CJ35)-1,"-"),"-")</f>
        <v>-</v>
      </c>
      <c r="DQ35" s="77" t="str">
        <f>IFERROR(IF($E35=1,RANK(CK35,CK:CK,1)+COUNTIF(CK$4:CK35,CK35)-1,"-"),"-")</f>
        <v>-</v>
      </c>
      <c r="DR35" s="77" t="str">
        <f>IFERROR(IF($E35=1,RANK(CL35,CL:CL,1)+COUNTIF(CL$4:CL35,CL35)-1,"-"),"-")</f>
        <v>-</v>
      </c>
      <c r="DS35" s="77" t="str">
        <f>IFERROR(IF($E35=1,RANK(CM35,CM:CM,1)+COUNTIF(CM$4:CM35,CM35)-1,"-"),"-")</f>
        <v>-</v>
      </c>
      <c r="DT35" s="77" t="str">
        <f>IFERROR(IF($E35=1,RANK(CN35,CN:CN,1)+COUNTIF(CN$4:CN35,CN35)-1,"-"),"-")</f>
        <v>-</v>
      </c>
      <c r="DU35">
        <f>DU34+1</f>
        <v>2</v>
      </c>
      <c r="DV35" s="83">
        <f>DV34-1</f>
        <v>98</v>
      </c>
      <c r="DW35" s="82" t="str">
        <f>IFERROR(INDEX($A:$DD,IF($EI$4="Entrants",MATCH($DU35,$CR:$CR,0),MATCH($DU35,$DA:$DA,0)),11),"")</f>
        <v>QUIMPER</v>
      </c>
      <c r="DX35" s="80">
        <f>IFERROR(INDEX($A:$DD,IF($EI$4="Entrants",MATCH($DU35,$CR:$CR,0),MATCH($DU35,$DA:$DA,0)),IF($EI$4="Entrants",64,23)),"")</f>
        <v>7.89</v>
      </c>
      <c r="DY35">
        <f>DY34+1</f>
        <v>2</v>
      </c>
      <c r="DZ35" s="83">
        <f>MAX(DZ34-1,0)</f>
        <v>94</v>
      </c>
      <c r="EA35" s="82" t="str">
        <f>IFERROR(INDEX($A:$DT,IF($EI$4="Entrants",MATCH($DY35,$DH:$DH,0),MATCH($DY35,$DQ:$DQ,0)),11),"")</f>
        <v>DIJON VILLE</v>
      </c>
      <c r="EB35" s="135">
        <f>IFERROR(INDEX($A:$DT,IF($EI$4="Entrants",MATCH($DY35,$DH:$DH,0),MATCH($DY35,$DQ:$DQ,0)),IF($EI$4="Entrants",80,51)),"")</f>
        <v>-0.62</v>
      </c>
      <c r="EC35" s="81">
        <f>IFERROR(INDEX($A:$DT,IF($EI$4="Entrants",MATCH($DY35,$DH:$DH,0),MATCH($DY35,$DQ:$DQ,0)),IF($EI$4="Entrants",64,23)),"")</f>
        <v>8.56</v>
      </c>
      <c r="ED35" s="80">
        <f>IFERROR(IF(EB35&gt;0,"+"&amp;ROUND(EB35,2),ROUND(EB35,2)),"")</f>
        <v>-0.62</v>
      </c>
      <c r="EI35" s="8"/>
      <c r="EU35">
        <v>8.2200000000000006</v>
      </c>
      <c r="EV35">
        <v>8.4600000000000009</v>
      </c>
      <c r="EW35">
        <v>8.83</v>
      </c>
      <c r="EX35">
        <v>8.76</v>
      </c>
      <c r="EY35">
        <v>8.5399999999999991</v>
      </c>
      <c r="EZ35">
        <v>7.68</v>
      </c>
      <c r="FA35">
        <v>7.7</v>
      </c>
      <c r="FB35">
        <v>6.99</v>
      </c>
      <c r="FK35" t="s">
        <v>147</v>
      </c>
      <c r="FL35" t="s">
        <v>147</v>
      </c>
      <c r="FM35" t="s">
        <v>147</v>
      </c>
      <c r="FN35" t="s">
        <v>147</v>
      </c>
      <c r="FO35" t="s">
        <v>147</v>
      </c>
      <c r="FP35" t="s">
        <v>147</v>
      </c>
      <c r="FQ35" t="s">
        <v>147</v>
      </c>
      <c r="FR35" t="s">
        <v>147</v>
      </c>
    </row>
    <row r="36" spans="1:174" ht="19.8" x14ac:dyDescent="0.3">
      <c r="A36" s="8">
        <f t="shared" si="2"/>
        <v>1</v>
      </c>
      <c r="B36" s="8">
        <f t="shared" si="3"/>
        <v>1</v>
      </c>
      <c r="C36" s="8" t="str">
        <f t="shared" si="11"/>
        <v/>
      </c>
      <c r="D36" s="8">
        <f t="shared" si="4"/>
        <v>1</v>
      </c>
      <c r="E36" s="8">
        <f t="shared" si="5"/>
        <v>0</v>
      </c>
      <c r="F36" s="145" t="s">
        <v>224</v>
      </c>
      <c r="G36" s="145" t="s">
        <v>185</v>
      </c>
      <c r="H36" s="7" t="s">
        <v>17</v>
      </c>
      <c r="I36" s="141" t="s">
        <v>210</v>
      </c>
      <c r="J36" s="141">
        <v>574004</v>
      </c>
      <c r="K36" s="141" t="s">
        <v>43</v>
      </c>
      <c r="L36" s="141" t="s">
        <v>7</v>
      </c>
      <c r="M36" s="141" t="s">
        <v>8</v>
      </c>
      <c r="N36" s="139">
        <v>7.54</v>
      </c>
      <c r="O36" s="120">
        <v>8.25</v>
      </c>
      <c r="P36" s="120">
        <v>8.51</v>
      </c>
      <c r="Q36" s="120">
        <v>8.42</v>
      </c>
      <c r="R36" s="139">
        <v>7.86</v>
      </c>
      <c r="S36" s="139">
        <v>7.47</v>
      </c>
      <c r="T36" s="106">
        <v>7.2</v>
      </c>
      <c r="U36" s="106">
        <v>6.98</v>
      </c>
      <c r="V36" s="79"/>
      <c r="AD36" s="139">
        <v>7.77</v>
      </c>
      <c r="AE36" s="161">
        <v>8.11</v>
      </c>
      <c r="AF36" s="161">
        <v>8.3800000000000008</v>
      </c>
      <c r="AG36" s="161">
        <v>8.34</v>
      </c>
      <c r="AH36" s="139">
        <v>7.77</v>
      </c>
      <c r="AI36" s="139">
        <v>7.51</v>
      </c>
      <c r="AJ36" s="106">
        <v>6.58</v>
      </c>
      <c r="AK36" s="106">
        <v>6.73</v>
      </c>
      <c r="AL36" s="79"/>
      <c r="AT36" s="78">
        <f t="shared" ref="AT36:AZ67" si="17">IFERROR(ROUND(N36-AD36,2),"-")</f>
        <v>-0.23</v>
      </c>
      <c r="AU36" s="78">
        <f t="shared" si="17"/>
        <v>0.14000000000000001</v>
      </c>
      <c r="AV36" s="78">
        <f t="shared" si="17"/>
        <v>0.13</v>
      </c>
      <c r="AW36" s="78">
        <f t="shared" si="17"/>
        <v>0.08</v>
      </c>
      <c r="AX36" s="78">
        <f t="shared" si="17"/>
        <v>0.09</v>
      </c>
      <c r="AY36" s="78">
        <f t="shared" si="17"/>
        <v>-0.04</v>
      </c>
      <c r="AZ36" s="78">
        <f t="shared" si="17"/>
        <v>0.62</v>
      </c>
      <c r="BA36" s="78">
        <f t="shared" si="15"/>
        <v>0.25</v>
      </c>
      <c r="BB36" s="79"/>
      <c r="BJ36" s="78" t="str">
        <f t="shared" si="12"/>
        <v>-</v>
      </c>
      <c r="BK36" s="78" t="str">
        <f t="shared" si="12"/>
        <v>-</v>
      </c>
      <c r="BL36" s="78" t="str">
        <f t="shared" si="12"/>
        <v>-</v>
      </c>
      <c r="BM36" s="78" t="str">
        <f t="shared" si="12"/>
        <v>-</v>
      </c>
      <c r="BN36" s="78" t="str">
        <f t="shared" si="12"/>
        <v>-</v>
      </c>
      <c r="BO36" s="78" t="str">
        <f t="shared" si="8"/>
        <v>-</v>
      </c>
      <c r="BP36" s="78" t="str">
        <f t="shared" ref="BP36:BQ67" si="18">IF($E36=1,ROUND(T36,2),"-")</f>
        <v>-</v>
      </c>
      <c r="BQ36" s="78" t="str">
        <f t="shared" si="18"/>
        <v>-</v>
      </c>
      <c r="BR36" s="79"/>
      <c r="BZ36" s="78" t="str">
        <f t="shared" ref="BZ36:CF67" si="19">IF($E36=1,AT36,"-")</f>
        <v>-</v>
      </c>
      <c r="CA36" s="78" t="str">
        <f t="shared" si="19"/>
        <v>-</v>
      </c>
      <c r="CB36" s="78" t="str">
        <f t="shared" si="19"/>
        <v>-</v>
      </c>
      <c r="CC36" s="78" t="str">
        <f t="shared" si="19"/>
        <v>-</v>
      </c>
      <c r="CD36" s="78" t="str">
        <f t="shared" si="19"/>
        <v>-</v>
      </c>
      <c r="CE36" s="78" t="str">
        <f t="shared" si="19"/>
        <v>-</v>
      </c>
      <c r="CF36" s="78" t="str">
        <f t="shared" si="19"/>
        <v>-</v>
      </c>
      <c r="CG36" s="78" t="str">
        <f t="shared" si="16"/>
        <v>-</v>
      </c>
      <c r="CH36" s="79"/>
      <c r="CP36" s="77" t="str">
        <f>IFERROR(IF($E36=1,RANK(BJ36,BJ:BJ,1)+COUNTIF(BJ$4:BJ36,BJ36)-1,"-"),"-")</f>
        <v>-</v>
      </c>
      <c r="CQ36" s="77" t="str">
        <f>IFERROR(IF($E36=1,RANK(BK36,BK:BK,1)+COUNTIF(BK$4:BK36,BK36)-1,"-"),"-")</f>
        <v>-</v>
      </c>
      <c r="CR36" s="77" t="str">
        <f>IFERROR(IF($E36=1,RANK(BL36,BL:BL,1)+COUNTIF(BL$4:BL36,BL36)-1,"-"),"-")</f>
        <v>-</v>
      </c>
      <c r="CS36" s="77" t="str">
        <f>IFERROR(IF($E36=1,RANK(BM36,BM:BM,1)+COUNTIF(BM$4:BM36,BM36)-1,"-"),"-")</f>
        <v>-</v>
      </c>
      <c r="CT36" s="77" t="str">
        <f>IFERROR(IF($E36=1,RANK(BN36,BN:BN,1)+COUNTIF(BN$4:BN36,BN36)-1,"-"),"-")</f>
        <v>-</v>
      </c>
      <c r="CU36" s="77" t="str">
        <f>IFERROR(IF($E36=1,RANK(BO36,BO:BO,1)+COUNTIF(BO$4:BO36,BO36)-1,"-"),"-")</f>
        <v>-</v>
      </c>
      <c r="CV36" s="77" t="str">
        <f>IFERROR(IF($E36=1,RANK(BP36,BP:BP,1)+COUNTIF(BP$4:BP36,BP36)-1,"-"),"-")</f>
        <v>-</v>
      </c>
      <c r="CW36" s="77" t="str">
        <f>IFERROR(IF($E36=1,RANK(BQ36,BQ:BQ,1)+COUNTIF(BQ$4:BQ36,BQ36)-1,"-"),"-")</f>
        <v>-</v>
      </c>
      <c r="CX36" s="79"/>
      <c r="DF36" s="77" t="str">
        <f>IFERROR(IF($E36=1,RANK(BZ36,BZ:BZ,1)+COUNTIF(BZ$3:BZ35,BZ36),"-"),"-")</f>
        <v>-</v>
      </c>
      <c r="DG36" s="77" t="str">
        <f>IFERROR(IF($E36=1,RANK(CA36,CA:CA,1)+COUNTIF(CA$3:CA35,CA36),"-"),"-")</f>
        <v>-</v>
      </c>
      <c r="DH36" s="77" t="str">
        <f>IFERROR(IF($E36=1,RANK(CB36,CB:CB,1)+COUNTIF(CB$3:CB35,CB36),"-"),"-")</f>
        <v>-</v>
      </c>
      <c r="DI36" s="77" t="str">
        <f>IFERROR(IF($E36=1,RANK(CC36,CC:CC,1)+COUNTIF(CC$3:CC35,CC36),"-"),"-")</f>
        <v>-</v>
      </c>
      <c r="DJ36" s="77" t="str">
        <f>IFERROR(IF($E36=1,RANK(CD36,CD:CD,1)+COUNTIF(CD$3:CD35,CD36),"-"),"-")</f>
        <v>-</v>
      </c>
      <c r="DK36" s="77" t="str">
        <f>IFERROR(IF($E36=1,RANK(CE36,CE:CE,1)+COUNTIF(CE$3:CE35,CE36),"-"),"-")</f>
        <v>-</v>
      </c>
      <c r="DL36" s="77" t="str">
        <f>IFERROR(IF($E36=1,RANK(CF36,CF:CF,1)+COUNTIF(CF$3:CF35,CF36),"-"),"-")</f>
        <v>-</v>
      </c>
      <c r="DM36" s="77" t="str">
        <f>IFERROR(IF($E36=1,RANK(CG36,CG:CG,1)+COUNTIF(CG$3:CG35,CG36),"-"),"-")</f>
        <v>-</v>
      </c>
      <c r="DN36" s="6"/>
      <c r="DO36" s="77" t="str">
        <f>IFERROR(IF($E36=1,RANK(CI36,CI:CI,1)+COUNTIF(CI$4:CI36,CI36)-1,"-"),"-")</f>
        <v>-</v>
      </c>
      <c r="DP36" s="77" t="str">
        <f>IFERROR(IF($E36=1,RANK(CJ36,CJ:CJ,1)+COUNTIF(CJ$4:CJ36,CJ36)-1,"-"),"-")</f>
        <v>-</v>
      </c>
      <c r="DQ36" s="77" t="str">
        <f>IFERROR(IF($E36=1,RANK(CK36,CK:CK,1)+COUNTIF(CK$4:CK36,CK36)-1,"-"),"-")</f>
        <v>-</v>
      </c>
      <c r="DR36" s="77" t="str">
        <f>IFERROR(IF($E36=1,RANK(CL36,CL:CL,1)+COUNTIF(CL$4:CL36,CL36)-1,"-"),"-")</f>
        <v>-</v>
      </c>
      <c r="DS36" s="77" t="str">
        <f>IFERROR(IF($E36=1,RANK(CM36,CM:CM,1)+COUNTIF(CM$4:CM36,CM36)-1,"-"),"-")</f>
        <v>-</v>
      </c>
      <c r="DT36" s="77" t="str">
        <f>IFERROR(IF($E36=1,RANK(CN36,CN:CN,1)+COUNTIF(CN$4:CN36,CN36)-1,"-"),"-")</f>
        <v>-</v>
      </c>
      <c r="DU36">
        <f>DU35+1</f>
        <v>3</v>
      </c>
      <c r="DV36" s="83">
        <f>DV35-1</f>
        <v>97</v>
      </c>
      <c r="DW36" s="82" t="str">
        <f>IFERROR(INDEX($A:$DD,IF($EI$4="Entrants",MATCH($DU36,$CR:$CR,0),MATCH($DU36,$DA:$DA,0)),11),"")</f>
        <v>LONGUEAU</v>
      </c>
      <c r="DX36" s="80">
        <f>IFERROR(INDEX($A:$DD,IF($EI$4="Entrants",MATCH($DU36,$CR:$CR,0),MATCH($DU36,$DA:$DA,0)),IF($EI$4="Entrants",64,23)),"")</f>
        <v>7.89</v>
      </c>
      <c r="DY36">
        <f>DY35+1</f>
        <v>3</v>
      </c>
      <c r="DZ36" s="83">
        <f>MAX(DZ35-1,0)</f>
        <v>93</v>
      </c>
      <c r="EA36" s="82" t="str">
        <f>IFERROR(INDEX($A:$DT,IF($EI$4="Entrants",MATCH($DY36,$DH:$DH,0),MATCH($DY36,$DQ:$DQ,0)),11),"")</f>
        <v>TOULOUSE MATABIAU</v>
      </c>
      <c r="EB36" s="135">
        <f>IFERROR(INDEX($A:$DT,IF($EI$4="Entrants",MATCH($DY36,$DH:$DH,0),MATCH($DY36,$DQ:$DQ,0)),IF($EI$4="Entrants",80,51)),"")</f>
        <v>-0.42</v>
      </c>
      <c r="EC36" s="81">
        <f>IFERROR(INDEX($A:$DT,IF($EI$4="Entrants",MATCH($DY36,$DH:$DH,0),MATCH($DY36,$DQ:$DQ,0)),IF($EI$4="Entrants",64,23)),"")</f>
        <v>7.8</v>
      </c>
      <c r="ED36" s="80">
        <f>IFERROR(IF(EB36&gt;0,"+"&amp;ROUND(EB36,2),ROUND(EB36,2)),"")</f>
        <v>-0.42</v>
      </c>
      <c r="EI36" s="145"/>
      <c r="EU36">
        <v>7.93</v>
      </c>
      <c r="EV36">
        <v>9.06</v>
      </c>
      <c r="EW36">
        <v>9.0399999999999991</v>
      </c>
      <c r="EX36">
        <v>9.41</v>
      </c>
      <c r="EY36">
        <v>8.2899999999999991</v>
      </c>
      <c r="EZ36">
        <v>6.86</v>
      </c>
      <c r="FA36">
        <v>5.55</v>
      </c>
      <c r="FB36">
        <v>6.53</v>
      </c>
      <c r="FK36">
        <v>7.84</v>
      </c>
      <c r="FL36">
        <v>9.07</v>
      </c>
      <c r="FM36">
        <v>9.01</v>
      </c>
      <c r="FN36">
        <v>9.3699999999999992</v>
      </c>
      <c r="FO36">
        <v>7.8</v>
      </c>
      <c r="FP36" t="s">
        <v>147</v>
      </c>
      <c r="FQ36">
        <v>5.62</v>
      </c>
      <c r="FR36">
        <v>6.64</v>
      </c>
    </row>
    <row r="37" spans="1:174" ht="19.8" x14ac:dyDescent="0.3">
      <c r="A37" s="8">
        <f t="shared" si="2"/>
        <v>1</v>
      </c>
      <c r="B37" s="8">
        <f t="shared" si="3"/>
        <v>1</v>
      </c>
      <c r="C37" s="8" t="str">
        <f t="shared" si="11"/>
        <v/>
      </c>
      <c r="D37" s="8">
        <f t="shared" si="4"/>
        <v>1</v>
      </c>
      <c r="E37" s="8">
        <f t="shared" si="5"/>
        <v>0</v>
      </c>
      <c r="F37" s="145" t="s">
        <v>224</v>
      </c>
      <c r="G37" s="145" t="s">
        <v>185</v>
      </c>
      <c r="H37" s="7" t="s">
        <v>17</v>
      </c>
      <c r="I37" s="141" t="s">
        <v>210</v>
      </c>
      <c r="J37" s="141">
        <v>576207</v>
      </c>
      <c r="K37" s="141" t="s">
        <v>44</v>
      </c>
      <c r="L37" s="141" t="s">
        <v>7</v>
      </c>
      <c r="M37" s="141" t="s">
        <v>8</v>
      </c>
      <c r="N37" s="139">
        <v>7.25</v>
      </c>
      <c r="O37" s="120">
        <v>8.51</v>
      </c>
      <c r="P37" s="120">
        <v>8.8699999999999992</v>
      </c>
      <c r="Q37" s="139">
        <v>7.88</v>
      </c>
      <c r="R37" s="139">
        <v>7.35</v>
      </c>
      <c r="S37" s="139">
        <v>6.84</v>
      </c>
      <c r="T37" s="13">
        <v>5.43</v>
      </c>
      <c r="U37" s="106">
        <v>6.67</v>
      </c>
      <c r="V37" s="79"/>
      <c r="AD37" s="139">
        <v>7.39</v>
      </c>
      <c r="AE37" s="161">
        <v>8.41</v>
      </c>
      <c r="AF37" s="161">
        <v>8.77</v>
      </c>
      <c r="AG37" s="139">
        <v>7.86</v>
      </c>
      <c r="AH37" s="139">
        <v>7.44</v>
      </c>
      <c r="AI37" s="139">
        <v>6.88</v>
      </c>
      <c r="AJ37" s="13">
        <v>5.77</v>
      </c>
      <c r="AK37" s="106">
        <v>6.79</v>
      </c>
      <c r="AL37" s="79"/>
      <c r="AT37" s="78">
        <f t="shared" si="17"/>
        <v>-0.14000000000000001</v>
      </c>
      <c r="AU37" s="78">
        <f t="shared" si="17"/>
        <v>0.1</v>
      </c>
      <c r="AV37" s="78">
        <f t="shared" si="17"/>
        <v>0.1</v>
      </c>
      <c r="AW37" s="78">
        <f t="shared" si="17"/>
        <v>0.02</v>
      </c>
      <c r="AX37" s="78">
        <f t="shared" si="17"/>
        <v>-0.09</v>
      </c>
      <c r="AY37" s="78">
        <f t="shared" si="17"/>
        <v>-0.04</v>
      </c>
      <c r="AZ37" s="78">
        <f t="shared" si="17"/>
        <v>-0.34</v>
      </c>
      <c r="BA37" s="78">
        <f t="shared" si="15"/>
        <v>-0.12</v>
      </c>
      <c r="BB37" s="79"/>
      <c r="BJ37" s="78" t="str">
        <f t="shared" ref="BJ37:BN68" si="20">IF($E37=1,ROUND(N37,2),"-")</f>
        <v>-</v>
      </c>
      <c r="BK37" s="78" t="str">
        <f t="shared" si="20"/>
        <v>-</v>
      </c>
      <c r="BL37" s="78" t="str">
        <f t="shared" si="20"/>
        <v>-</v>
      </c>
      <c r="BM37" s="78" t="str">
        <f t="shared" si="20"/>
        <v>-</v>
      </c>
      <c r="BN37" s="78" t="str">
        <f t="shared" si="20"/>
        <v>-</v>
      </c>
      <c r="BO37" s="78" t="str">
        <f t="shared" si="8"/>
        <v>-</v>
      </c>
      <c r="BP37" s="78" t="str">
        <f t="shared" si="18"/>
        <v>-</v>
      </c>
      <c r="BQ37" s="78" t="str">
        <f t="shared" si="18"/>
        <v>-</v>
      </c>
      <c r="BR37" s="79"/>
      <c r="BZ37" s="78" t="str">
        <f t="shared" si="19"/>
        <v>-</v>
      </c>
      <c r="CA37" s="78" t="str">
        <f t="shared" si="19"/>
        <v>-</v>
      </c>
      <c r="CB37" s="78" t="str">
        <f t="shared" si="19"/>
        <v>-</v>
      </c>
      <c r="CC37" s="78" t="str">
        <f t="shared" si="19"/>
        <v>-</v>
      </c>
      <c r="CD37" s="78" t="str">
        <f t="shared" si="19"/>
        <v>-</v>
      </c>
      <c r="CE37" s="78" t="str">
        <f t="shared" si="19"/>
        <v>-</v>
      </c>
      <c r="CF37" s="78" t="str">
        <f t="shared" si="19"/>
        <v>-</v>
      </c>
      <c r="CG37" s="78" t="str">
        <f t="shared" si="16"/>
        <v>-</v>
      </c>
      <c r="CH37" s="79"/>
      <c r="CP37" s="77" t="str">
        <f>IFERROR(IF($E37=1,RANK(BJ37,BJ:BJ,1)+COUNTIF(BJ$4:BJ37,BJ37)-1,"-"),"-")</f>
        <v>-</v>
      </c>
      <c r="CQ37" s="77" t="str">
        <f>IFERROR(IF($E37=1,RANK(BK37,BK:BK,1)+COUNTIF(BK$4:BK37,BK37)-1,"-"),"-")</f>
        <v>-</v>
      </c>
      <c r="CR37" s="77" t="str">
        <f>IFERROR(IF($E37=1,RANK(BL37,BL:BL,1)+COUNTIF(BL$4:BL37,BL37)-1,"-"),"-")</f>
        <v>-</v>
      </c>
      <c r="CS37" s="77" t="str">
        <f>IFERROR(IF($E37=1,RANK(BM37,BM:BM,1)+COUNTIF(BM$4:BM37,BM37)-1,"-"),"-")</f>
        <v>-</v>
      </c>
      <c r="CT37" s="77" t="str">
        <f>IFERROR(IF($E37=1,RANK(BN37,BN:BN,1)+COUNTIF(BN$4:BN37,BN37)-1,"-"),"-")</f>
        <v>-</v>
      </c>
      <c r="CU37" s="77" t="str">
        <f>IFERROR(IF($E37=1,RANK(BO37,BO:BO,1)+COUNTIF(BO$4:BO37,BO37)-1,"-"),"-")</f>
        <v>-</v>
      </c>
      <c r="CV37" s="77" t="str">
        <f>IFERROR(IF($E37=1,RANK(BP37,BP:BP,1)+COUNTIF(BP$4:BP37,BP37)-1,"-"),"-")</f>
        <v>-</v>
      </c>
      <c r="CW37" s="77" t="str">
        <f>IFERROR(IF($E37=1,RANK(BQ37,BQ:BQ,1)+COUNTIF(BQ$4:BQ37,BQ37)-1,"-"),"-")</f>
        <v>-</v>
      </c>
      <c r="CX37" s="79"/>
      <c r="DF37" s="77" t="str">
        <f>IFERROR(IF($E37=1,RANK(BZ37,BZ:BZ,1)+COUNTIF(BZ$3:BZ36,BZ37),"-"),"-")</f>
        <v>-</v>
      </c>
      <c r="DG37" s="77" t="str">
        <f>IFERROR(IF($E37=1,RANK(CA37,CA:CA,1)+COUNTIF(CA$3:CA36,CA37),"-"),"-")</f>
        <v>-</v>
      </c>
      <c r="DH37" s="77" t="str">
        <f>IFERROR(IF($E37=1,RANK(CB37,CB:CB,1)+COUNTIF(CB$3:CB36,CB37),"-"),"-")</f>
        <v>-</v>
      </c>
      <c r="DI37" s="77" t="str">
        <f>IFERROR(IF($E37=1,RANK(CC37,CC:CC,1)+COUNTIF(CC$3:CC36,CC37),"-"),"-")</f>
        <v>-</v>
      </c>
      <c r="DJ37" s="77" t="str">
        <f>IFERROR(IF($E37=1,RANK(CD37,CD:CD,1)+COUNTIF(CD$3:CD36,CD37),"-"),"-")</f>
        <v>-</v>
      </c>
      <c r="DK37" s="77" t="str">
        <f>IFERROR(IF($E37=1,RANK(CE37,CE:CE,1)+COUNTIF(CE$3:CE36,CE37),"-"),"-")</f>
        <v>-</v>
      </c>
      <c r="DL37" s="77" t="str">
        <f>IFERROR(IF($E37=1,RANK(CF37,CF:CF,1)+COUNTIF(CF$3:CF36,CF37),"-"),"-")</f>
        <v>-</v>
      </c>
      <c r="DM37" s="77" t="str">
        <f>IFERROR(IF($E37=1,RANK(CG37,CG:CG,1)+COUNTIF(CG$3:CG36,CG37),"-"),"-")</f>
        <v>-</v>
      </c>
      <c r="DN37" s="6"/>
      <c r="DO37" s="77" t="str">
        <f>IFERROR(IF($E37=1,RANK(CI37,CI:CI,1)+COUNTIF(CI$4:CI37,CI37)-1,"-"),"-")</f>
        <v>-</v>
      </c>
      <c r="DP37" s="77" t="str">
        <f>IFERROR(IF($E37=1,RANK(CJ37,CJ:CJ,1)+COUNTIF(CJ$4:CJ37,CJ37)-1,"-"),"-")</f>
        <v>-</v>
      </c>
      <c r="DQ37" s="77" t="str">
        <f>IFERROR(IF($E37=1,RANK(CK37,CK:CK,1)+COUNTIF(CK$4:CK37,CK37)-1,"-"),"-")</f>
        <v>-</v>
      </c>
      <c r="DR37" s="77" t="str">
        <f>IFERROR(IF($E37=1,RANK(CL37,CL:CL,1)+COUNTIF(CL$4:CL37,CL37)-1,"-"),"-")</f>
        <v>-</v>
      </c>
      <c r="DS37" s="77" t="str">
        <f>IFERROR(IF($E37=1,RANK(CM37,CM:CM,1)+COUNTIF(CM$4:CM37,CM37)-1,"-"),"-")</f>
        <v>-</v>
      </c>
      <c r="DT37" s="77" t="str">
        <f>IFERROR(IF($E37=1,RANK(CN37,CN:CN,1)+COUNTIF(CN$4:CN37,CN37)-1,"-"),"-")</f>
        <v>-</v>
      </c>
      <c r="DU37">
        <f>DU36+1</f>
        <v>4</v>
      </c>
      <c r="DV37" s="83">
        <f>DV36-1</f>
        <v>96</v>
      </c>
      <c r="DW37" s="82" t="str">
        <f>IFERROR(INDEX($A:$DD,IF($EI$4="Entrants",MATCH($DU37,$CR:$CR,0),MATCH($DU37,$DA:$DA,0)),11),"")</f>
        <v>PARIS AUSTERLITZ (SURFACE)</v>
      </c>
      <c r="DX37" s="80">
        <f>IFERROR(INDEX($A:$DD,IF($EI$4="Entrants",MATCH($DU37,$CR:$CR,0),MATCH($DU37,$DA:$DA,0)),IF($EI$4="Entrants",64,23)),"")</f>
        <v>7.95</v>
      </c>
      <c r="DY37">
        <f>DY36+1</f>
        <v>4</v>
      </c>
      <c r="DZ37" s="83">
        <f>MAX(DZ36-1,0)</f>
        <v>92</v>
      </c>
      <c r="EA37" s="82" t="str">
        <f>IFERROR(INDEX($A:$DT,IF($EI$4="Entrants",MATCH($DY37,$DH:$DH,0),MATCH($DY37,$DQ:$DQ,0)),11),"")</f>
        <v>CARCASSONNE</v>
      </c>
      <c r="EB37" s="135">
        <f>IFERROR(INDEX($A:$DT,IF($EI$4="Entrants",MATCH($DY37,$DH:$DH,0),MATCH($DY37,$DQ:$DQ,0)),IF($EI$4="Entrants",80,51)),"")</f>
        <v>-0.39</v>
      </c>
      <c r="EC37" s="81">
        <f>IFERROR(INDEX($A:$DT,IF($EI$4="Entrants",MATCH($DY37,$DH:$DH,0),MATCH($DY37,$DQ:$DQ,0)),IF($EI$4="Entrants",64,23)),"")</f>
        <v>8.7799999999999994</v>
      </c>
      <c r="ED37" s="80">
        <f>IFERROR(IF(EB37&gt;0,"+"&amp;ROUND(EB37,2),ROUND(EB37,2)),"")</f>
        <v>-0.39</v>
      </c>
      <c r="EI37" s="16"/>
      <c r="EU37">
        <v>7.33</v>
      </c>
      <c r="EV37">
        <v>8.16</v>
      </c>
      <c r="EW37">
        <v>8.4600000000000009</v>
      </c>
      <c r="EX37">
        <v>8.27</v>
      </c>
      <c r="EY37">
        <v>7.65</v>
      </c>
      <c r="EZ37">
        <v>7.87</v>
      </c>
      <c r="FA37">
        <v>5.18</v>
      </c>
      <c r="FB37">
        <v>6.25</v>
      </c>
      <c r="FK37" t="s">
        <v>147</v>
      </c>
      <c r="FL37" t="s">
        <v>147</v>
      </c>
      <c r="FM37" t="s">
        <v>147</v>
      </c>
      <c r="FN37" t="s">
        <v>147</v>
      </c>
      <c r="FO37" t="s">
        <v>147</v>
      </c>
      <c r="FP37" t="s">
        <v>147</v>
      </c>
      <c r="FQ37" t="s">
        <v>147</v>
      </c>
      <c r="FR37" t="s">
        <v>147</v>
      </c>
    </row>
    <row r="38" spans="1:174" ht="19.8" x14ac:dyDescent="0.3">
      <c r="A38" s="8">
        <f t="shared" si="2"/>
        <v>1</v>
      </c>
      <c r="B38" s="8">
        <f t="shared" si="3"/>
        <v>1</v>
      </c>
      <c r="C38" s="8">
        <f t="shared" si="11"/>
        <v>1</v>
      </c>
      <c r="D38" s="8">
        <f t="shared" si="4"/>
        <v>1</v>
      </c>
      <c r="E38" s="8">
        <f t="shared" si="5"/>
        <v>1</v>
      </c>
      <c r="F38" s="145" t="s">
        <v>224</v>
      </c>
      <c r="G38" s="145" t="s">
        <v>184</v>
      </c>
      <c r="H38" s="7">
        <v>1</v>
      </c>
      <c r="I38" s="141" t="s">
        <v>210</v>
      </c>
      <c r="J38" s="141">
        <v>474007</v>
      </c>
      <c r="K38" s="141" t="s">
        <v>45</v>
      </c>
      <c r="L38" s="141" t="s">
        <v>7</v>
      </c>
      <c r="M38" s="141" t="s">
        <v>8</v>
      </c>
      <c r="N38" s="139">
        <v>7.87</v>
      </c>
      <c r="O38" s="120">
        <v>8.9700000000000006</v>
      </c>
      <c r="P38" s="121">
        <v>9.1300000000000008</v>
      </c>
      <c r="Q38" s="120">
        <v>8.6999999999999993</v>
      </c>
      <c r="R38" s="120">
        <v>8.3800000000000008</v>
      </c>
      <c r="S38" s="139">
        <v>7.93</v>
      </c>
      <c r="T38" s="106">
        <v>7.03</v>
      </c>
      <c r="U38" s="106">
        <v>7.3</v>
      </c>
      <c r="V38" s="79"/>
      <c r="AD38" s="161">
        <v>8.18</v>
      </c>
      <c r="AE38" s="161">
        <v>8.83</v>
      </c>
      <c r="AF38" s="163">
        <v>9.07</v>
      </c>
      <c r="AG38" s="161">
        <v>8.6999999999999993</v>
      </c>
      <c r="AH38" s="161">
        <v>8.3800000000000008</v>
      </c>
      <c r="AI38" s="139">
        <v>7.83</v>
      </c>
      <c r="AJ38" s="106">
        <v>6.94</v>
      </c>
      <c r="AK38" s="106">
        <v>7.29</v>
      </c>
      <c r="AL38" s="79"/>
      <c r="AT38" s="78">
        <f t="shared" si="17"/>
        <v>-0.31</v>
      </c>
      <c r="AU38" s="78">
        <f t="shared" si="17"/>
        <v>0.14000000000000001</v>
      </c>
      <c r="AV38" s="78">
        <f t="shared" si="17"/>
        <v>0.06</v>
      </c>
      <c r="AW38" s="78">
        <f t="shared" si="17"/>
        <v>0</v>
      </c>
      <c r="AX38" s="78">
        <f t="shared" si="17"/>
        <v>0</v>
      </c>
      <c r="AY38" s="78">
        <f t="shared" si="17"/>
        <v>0.1</v>
      </c>
      <c r="AZ38" s="78">
        <f t="shared" si="17"/>
        <v>0.09</v>
      </c>
      <c r="BA38" s="78">
        <f t="shared" si="15"/>
        <v>0.01</v>
      </c>
      <c r="BB38" s="79"/>
      <c r="BJ38" s="78">
        <f t="shared" si="20"/>
        <v>7.87</v>
      </c>
      <c r="BK38" s="78">
        <f t="shared" si="20"/>
        <v>8.9700000000000006</v>
      </c>
      <c r="BL38" s="78">
        <f t="shared" si="20"/>
        <v>9.1300000000000008</v>
      </c>
      <c r="BM38" s="78">
        <f t="shared" si="20"/>
        <v>8.6999999999999993</v>
      </c>
      <c r="BN38" s="78">
        <f t="shared" si="20"/>
        <v>8.3800000000000008</v>
      </c>
      <c r="BO38" s="78">
        <f t="shared" si="8"/>
        <v>7.93</v>
      </c>
      <c r="BP38" s="78">
        <f t="shared" si="18"/>
        <v>7.03</v>
      </c>
      <c r="BQ38" s="78">
        <f t="shared" si="18"/>
        <v>7.3</v>
      </c>
      <c r="BR38" s="79"/>
      <c r="BZ38" s="78">
        <f t="shared" si="19"/>
        <v>-0.31</v>
      </c>
      <c r="CA38" s="78">
        <f t="shared" si="19"/>
        <v>0.14000000000000001</v>
      </c>
      <c r="CB38" s="78">
        <f t="shared" si="19"/>
        <v>0.06</v>
      </c>
      <c r="CC38" s="78">
        <f t="shared" si="19"/>
        <v>0</v>
      </c>
      <c r="CD38" s="78">
        <f t="shared" si="19"/>
        <v>0</v>
      </c>
      <c r="CE38" s="78">
        <f t="shared" si="19"/>
        <v>0.1</v>
      </c>
      <c r="CF38" s="78">
        <f t="shared" si="19"/>
        <v>0.09</v>
      </c>
      <c r="CG38" s="78">
        <f t="shared" si="16"/>
        <v>0.01</v>
      </c>
      <c r="CH38" s="79"/>
      <c r="CP38" s="77">
        <f>IFERROR(IF($E38=1,RANK(BJ38,BJ:BJ,1)+COUNTIF(BJ$4:BJ38,BJ38)-1,"-"),"-")</f>
        <v>62</v>
      </c>
      <c r="CQ38" s="77">
        <f>IFERROR(IF($E38=1,RANK(BK38,BK:BK,1)+COUNTIF(BK$4:BK38,BK38)-1,"-"),"-")</f>
        <v>96</v>
      </c>
      <c r="CR38" s="77">
        <f>IFERROR(IF($E38=1,RANK(BL38,BL:BL,1)+COUNTIF(BL$4:BL38,BL38)-1,"-"),"-")</f>
        <v>94</v>
      </c>
      <c r="CS38" s="77">
        <f>IFERROR(IF($E38=1,RANK(BM38,BM:BM,1)+COUNTIF(BM$4:BM38,BM38)-1,"-"),"-")</f>
        <v>78</v>
      </c>
      <c r="CT38" s="77">
        <f>IFERROR(IF($E38=1,RANK(BN38,BN:BN,1)+COUNTIF(BN$4:BN38,BN38)-1,"-"),"-")</f>
        <v>91</v>
      </c>
      <c r="CU38" s="77">
        <f>IFERROR(IF($E38=1,RANK(BO38,BO:BO,1)+COUNTIF(BO$4:BO38,BO38)-1,"-"),"-")</f>
        <v>94</v>
      </c>
      <c r="CV38" s="77">
        <f>IFERROR(IF($E38=1,RANK(BP38,BP:BP,1)+COUNTIF(BP$4:BP38,BP38)-1,"-"),"-")</f>
        <v>75</v>
      </c>
      <c r="CW38" s="77">
        <f>IFERROR(IF($E38=1,RANK(BQ38,BQ:BQ,1)+COUNTIF(BQ$4:BQ38,BQ38)-1,"-"),"-")</f>
        <v>64</v>
      </c>
      <c r="CX38" s="79"/>
      <c r="DF38" s="77">
        <f>IFERROR(IF($E38=1,RANK(BZ38,BZ:BZ,1)+COUNTIF(BZ$3:BZ37,BZ38),"-"),"-")</f>
        <v>26</v>
      </c>
      <c r="DG38" s="77">
        <f>IFERROR(IF($E38=1,RANK(CA38,CA:CA,1)+COUNTIF(CA$3:CA37,CA38),"-"),"-")</f>
        <v>80</v>
      </c>
      <c r="DH38" s="77">
        <f>IFERROR(IF($E38=1,RANK(CB38,CB:CB,1)+COUNTIF(CB$3:CB37,CB38),"-"),"-")</f>
        <v>62</v>
      </c>
      <c r="DI38" s="77">
        <f>IFERROR(IF($E38=1,RANK(CC38,CC:CC,1)+COUNTIF(CC$3:CC37,CC38),"-"),"-")</f>
        <v>62</v>
      </c>
      <c r="DJ38" s="77">
        <f>IFERROR(IF($E38=1,RANK(CD38,CD:CD,1)+COUNTIF(CD$3:CD37,CD38),"-"),"-")</f>
        <v>69</v>
      </c>
      <c r="DK38" s="77">
        <f>IFERROR(IF($E38=1,RANK(CE38,CE:CE,1)+COUNTIF(CE$3:CE37,CE38),"-"),"-")</f>
        <v>80</v>
      </c>
      <c r="DL38" s="77">
        <f>IFERROR(IF($E38=1,RANK(CF38,CF:CF,1)+COUNTIF(CF$3:CF37,CF38),"-"),"-")</f>
        <v>66</v>
      </c>
      <c r="DM38" s="77">
        <f>IFERROR(IF($E38=1,RANK(CG38,CG:CG,1)+COUNTIF(CG$3:CG37,CG38),"-"),"-")</f>
        <v>51</v>
      </c>
      <c r="DN38" s="6"/>
      <c r="DO38" s="77" t="str">
        <f>IFERROR(IF($E38=1,RANK(CI38,CI:CI,1)+COUNTIF(CI$4:CI38,CI38)-1,"-"),"-")</f>
        <v>-</v>
      </c>
      <c r="DP38" s="77" t="str">
        <f>IFERROR(IF($E38=1,RANK(CJ38,CJ:CJ,1)+COUNTIF(CJ$4:CJ38,CJ38)-1,"-"),"-")</f>
        <v>-</v>
      </c>
      <c r="DQ38" s="77" t="str">
        <f>IFERROR(IF($E38=1,RANK(CK38,CK:CK,1)+COUNTIF(CK$4:CK38,CK38)-1,"-"),"-")</f>
        <v>-</v>
      </c>
      <c r="DR38" s="77" t="str">
        <f>IFERROR(IF($E38=1,RANK(CL38,CL:CL,1)+COUNTIF(CL$4:CL38,CL38)-1,"-"),"-")</f>
        <v>-</v>
      </c>
      <c r="DS38" s="77" t="str">
        <f>IFERROR(IF($E38=1,RANK(CM38,CM:CM,1)+COUNTIF(CM$4:CM38,CM38)-1,"-"),"-")</f>
        <v>-</v>
      </c>
      <c r="DT38" s="77" t="str">
        <f>IFERROR(IF($E38=1,RANK(CN38,CN:CN,1)+COUNTIF(CN$4:CN38,CN38)-1,"-"),"-")</f>
        <v>-</v>
      </c>
      <c r="DU38">
        <f>DU37+1</f>
        <v>5</v>
      </c>
      <c r="DV38" s="83">
        <f>DV37-1</f>
        <v>95</v>
      </c>
      <c r="DW38" s="82" t="str">
        <f>IFERROR(INDEX($A:$DD,IF($EI$4="Entrants",MATCH($DU38,$CR:$CR,0),MATCH($DU38,$DA:$DA,0)),11),"")</f>
        <v>SENS</v>
      </c>
      <c r="DX38" s="80">
        <f>IFERROR(INDEX($A:$DD,IF($EI$4="Entrants",MATCH($DU38,$CR:$CR,0),MATCH($DU38,$DA:$DA,0)),IF($EI$4="Entrants",64,23)),"")</f>
        <v>7.96</v>
      </c>
      <c r="DY38">
        <f>DY37+1</f>
        <v>5</v>
      </c>
      <c r="DZ38" s="83">
        <f>MAX(DZ37-1,0)</f>
        <v>91</v>
      </c>
      <c r="EA38" s="82" t="str">
        <f>IFERROR(INDEX($A:$DT,IF($EI$4="Entrants",MATCH($DY38,$DH:$DH,0),MATCH($DY38,$DQ:$DQ,0)),11),"")</f>
        <v>MARSEILLE ST CHARLES</v>
      </c>
      <c r="EB38" s="135">
        <f>IFERROR(INDEX($A:$DT,IF($EI$4="Entrants",MATCH($DY38,$DH:$DH,0),MATCH($DY38,$DQ:$DQ,0)),IF($EI$4="Entrants",80,51)),"")</f>
        <v>-0.37</v>
      </c>
      <c r="EC38" s="81">
        <f>IFERROR(INDEX($A:$DT,IF($EI$4="Entrants",MATCH($DY38,$DH:$DH,0),MATCH($DY38,$DQ:$DQ,0)),IF($EI$4="Entrants",64,23)),"")</f>
        <v>8.02</v>
      </c>
      <c r="ED38" s="80">
        <f>IFERROR(IF(EB38&gt;0,"+"&amp;ROUND(EB38,2),ROUND(EB38,2)),"")</f>
        <v>-0.37</v>
      </c>
      <c r="EI38" s="145"/>
      <c r="EU38">
        <v>7.95</v>
      </c>
      <c r="EV38">
        <v>8.11</v>
      </c>
      <c r="EW38">
        <v>8.5299999999999994</v>
      </c>
      <c r="EX38">
        <v>7.54</v>
      </c>
      <c r="EY38">
        <v>7.09</v>
      </c>
      <c r="EZ38">
        <v>6.36</v>
      </c>
      <c r="FA38">
        <v>5.42</v>
      </c>
      <c r="FB38">
        <v>8.0399999999999991</v>
      </c>
      <c r="FK38" t="s">
        <v>147</v>
      </c>
      <c r="FL38" t="s">
        <v>147</v>
      </c>
      <c r="FM38" t="s">
        <v>147</v>
      </c>
      <c r="FN38" t="s">
        <v>147</v>
      </c>
      <c r="FO38" t="s">
        <v>147</v>
      </c>
      <c r="FP38" t="s">
        <v>147</v>
      </c>
      <c r="FQ38" t="s">
        <v>147</v>
      </c>
      <c r="FR38" t="s">
        <v>147</v>
      </c>
    </row>
    <row r="39" spans="1:174" ht="15.6" x14ac:dyDescent="0.3">
      <c r="A39" s="8">
        <f t="shared" si="2"/>
        <v>1</v>
      </c>
      <c r="B39" s="8">
        <f t="shared" si="3"/>
        <v>1</v>
      </c>
      <c r="C39" s="8" t="str">
        <f t="shared" si="11"/>
        <v/>
      </c>
      <c r="D39" s="8">
        <f t="shared" si="4"/>
        <v>1</v>
      </c>
      <c r="E39" s="8">
        <f t="shared" si="5"/>
        <v>0</v>
      </c>
      <c r="F39" s="145" t="s">
        <v>224</v>
      </c>
      <c r="G39" s="145" t="s">
        <v>185</v>
      </c>
      <c r="H39" s="7" t="s">
        <v>17</v>
      </c>
      <c r="I39" s="141" t="s">
        <v>210</v>
      </c>
      <c r="J39" s="141">
        <v>394007</v>
      </c>
      <c r="K39" s="141" t="s">
        <v>186</v>
      </c>
      <c r="L39" s="141" t="s">
        <v>7</v>
      </c>
      <c r="M39" s="141" t="s">
        <v>8</v>
      </c>
      <c r="N39" s="139">
        <v>7.53</v>
      </c>
      <c r="O39" s="120">
        <v>8.18</v>
      </c>
      <c r="P39" s="120">
        <v>8.33</v>
      </c>
      <c r="Q39" s="120">
        <v>8.1</v>
      </c>
      <c r="R39" s="139">
        <v>7.88</v>
      </c>
      <c r="S39" s="139">
        <v>7.02</v>
      </c>
      <c r="T39" s="13">
        <v>5.83</v>
      </c>
      <c r="U39" s="106">
        <v>7.06</v>
      </c>
      <c r="V39" s="79"/>
      <c r="AD39" s="161">
        <v>8.0299999999999994</v>
      </c>
      <c r="AE39" s="161">
        <v>8.5399999999999991</v>
      </c>
      <c r="AF39" s="161">
        <v>8.67</v>
      </c>
      <c r="AG39" s="161">
        <v>8.4499999999999993</v>
      </c>
      <c r="AH39" s="161">
        <v>8.1300000000000008</v>
      </c>
      <c r="AI39" s="139">
        <v>7.86</v>
      </c>
      <c r="AJ39" s="106">
        <v>6.66</v>
      </c>
      <c r="AK39" s="106">
        <v>7.22</v>
      </c>
      <c r="AL39" s="79"/>
      <c r="AT39" s="78">
        <f t="shared" si="17"/>
        <v>-0.5</v>
      </c>
      <c r="AU39" s="78">
        <f t="shared" si="17"/>
        <v>-0.36</v>
      </c>
      <c r="AV39" s="78">
        <f t="shared" si="17"/>
        <v>-0.34</v>
      </c>
      <c r="AW39" s="78">
        <f t="shared" si="17"/>
        <v>-0.35</v>
      </c>
      <c r="AX39" s="78">
        <f t="shared" si="17"/>
        <v>-0.25</v>
      </c>
      <c r="AY39" s="78">
        <f t="shared" si="17"/>
        <v>-0.84</v>
      </c>
      <c r="AZ39" s="78">
        <f t="shared" si="17"/>
        <v>-0.83</v>
      </c>
      <c r="BA39" s="78">
        <f t="shared" si="15"/>
        <v>-0.16</v>
      </c>
      <c r="BB39" s="79"/>
      <c r="BJ39" s="78" t="str">
        <f t="shared" si="20"/>
        <v>-</v>
      </c>
      <c r="BK39" s="78" t="str">
        <f t="shared" si="20"/>
        <v>-</v>
      </c>
      <c r="BL39" s="78" t="str">
        <f t="shared" si="20"/>
        <v>-</v>
      </c>
      <c r="BM39" s="78" t="str">
        <f t="shared" si="20"/>
        <v>-</v>
      </c>
      <c r="BN39" s="78" t="str">
        <f t="shared" si="20"/>
        <v>-</v>
      </c>
      <c r="BO39" s="78" t="str">
        <f t="shared" si="8"/>
        <v>-</v>
      </c>
      <c r="BP39" s="78" t="str">
        <f t="shared" si="18"/>
        <v>-</v>
      </c>
      <c r="BQ39" s="78" t="str">
        <f t="shared" si="18"/>
        <v>-</v>
      </c>
      <c r="BR39" s="79"/>
      <c r="BZ39" s="78" t="str">
        <f t="shared" si="19"/>
        <v>-</v>
      </c>
      <c r="CA39" s="78" t="str">
        <f t="shared" si="19"/>
        <v>-</v>
      </c>
      <c r="CB39" s="78" t="str">
        <f t="shared" si="19"/>
        <v>-</v>
      </c>
      <c r="CC39" s="78" t="str">
        <f t="shared" si="19"/>
        <v>-</v>
      </c>
      <c r="CD39" s="78" t="str">
        <f t="shared" si="19"/>
        <v>-</v>
      </c>
      <c r="CE39" s="78" t="str">
        <f t="shared" si="19"/>
        <v>-</v>
      </c>
      <c r="CF39" s="78" t="str">
        <f t="shared" si="19"/>
        <v>-</v>
      </c>
      <c r="CG39" s="78" t="str">
        <f t="shared" si="16"/>
        <v>-</v>
      </c>
      <c r="CH39" s="79"/>
      <c r="CP39" s="77" t="str">
        <f>IFERROR(IF($E39=1,RANK(BJ39,BJ:BJ,1)+COUNTIF(BJ$4:BJ39,BJ39)-1,"-"),"-")</f>
        <v>-</v>
      </c>
      <c r="CQ39" s="77" t="str">
        <f>IFERROR(IF($E39=1,RANK(BK39,BK:BK,1)+COUNTIF(BK$4:BK39,BK39)-1,"-"),"-")</f>
        <v>-</v>
      </c>
      <c r="CR39" s="77" t="str">
        <f>IFERROR(IF($E39=1,RANK(BL39,BL:BL,1)+COUNTIF(BL$4:BL39,BL39)-1,"-"),"-")</f>
        <v>-</v>
      </c>
      <c r="CS39" s="77" t="str">
        <f>IFERROR(IF($E39=1,RANK(BM39,BM:BM,1)+COUNTIF(BM$4:BM39,BM39)-1,"-"),"-")</f>
        <v>-</v>
      </c>
      <c r="CT39" s="77" t="str">
        <f>IFERROR(IF($E39=1,RANK(BN39,BN:BN,1)+COUNTIF(BN$4:BN39,BN39)-1,"-"),"-")</f>
        <v>-</v>
      </c>
      <c r="CU39" s="77" t="str">
        <f>IFERROR(IF($E39=1,RANK(BO39,BO:BO,1)+COUNTIF(BO$4:BO39,BO39)-1,"-"),"-")</f>
        <v>-</v>
      </c>
      <c r="CV39" s="77" t="str">
        <f>IFERROR(IF($E39=1,RANK(BP39,BP:BP,1)+COUNTIF(BP$4:BP39,BP39)-1,"-"),"-")</f>
        <v>-</v>
      </c>
      <c r="CW39" s="77" t="str">
        <f>IFERROR(IF($E39=1,RANK(BQ39,BQ:BQ,1)+COUNTIF(BQ$4:BQ39,BQ39)-1,"-"),"-")</f>
        <v>-</v>
      </c>
      <c r="CX39" s="79"/>
      <c r="DF39" s="77" t="str">
        <f>IFERROR(IF($E39=1,RANK(BZ39,BZ:BZ,1)+COUNTIF(BZ$3:BZ38,BZ39),"-"),"-")</f>
        <v>-</v>
      </c>
      <c r="DG39" s="77" t="str">
        <f>IFERROR(IF($E39=1,RANK(CA39,CA:CA,1)+COUNTIF(CA$3:CA38,CA39),"-"),"-")</f>
        <v>-</v>
      </c>
      <c r="DH39" s="77" t="str">
        <f>IFERROR(IF($E39=1,RANK(CB39,CB:CB,1)+COUNTIF(CB$3:CB38,CB39),"-"),"-")</f>
        <v>-</v>
      </c>
      <c r="DI39" s="77" t="str">
        <f>IFERROR(IF($E39=1,RANK(CC39,CC:CC,1)+COUNTIF(CC$3:CC38,CC39),"-"),"-")</f>
        <v>-</v>
      </c>
      <c r="DJ39" s="77" t="str">
        <f>IFERROR(IF($E39=1,RANK(CD39,CD:CD,1)+COUNTIF(CD$3:CD38,CD39),"-"),"-")</f>
        <v>-</v>
      </c>
      <c r="DK39" s="77" t="str">
        <f>IFERROR(IF($E39=1,RANK(CE39,CE:CE,1)+COUNTIF(CE$3:CE38,CE39),"-"),"-")</f>
        <v>-</v>
      </c>
      <c r="DL39" s="77" t="str">
        <f>IFERROR(IF($E39=1,RANK(CF39,CF:CF,1)+COUNTIF(CF$3:CF38,CF39),"-"),"-")</f>
        <v>-</v>
      </c>
      <c r="DM39" s="77" t="str">
        <f>IFERROR(IF($E39=1,RANK(CG39,CG:CG,1)+COUNTIF(CG$3:CG38,CG39),"-"),"-")</f>
        <v>-</v>
      </c>
      <c r="DN39" s="6"/>
      <c r="DO39" s="77" t="str">
        <f>IFERROR(IF($E39=1,RANK(CI39,CI:CI,1)+COUNTIF(CI$4:CI39,CI39)-1,"-"),"-")</f>
        <v>-</v>
      </c>
      <c r="DP39" s="77" t="str">
        <f>IFERROR(IF($E39=1,RANK(CJ39,CJ:CJ,1)+COUNTIF(CJ$4:CJ39,CJ39)-1,"-"),"-")</f>
        <v>-</v>
      </c>
      <c r="DQ39" s="77" t="str">
        <f>IFERROR(IF($E39=1,RANK(CK39,CK:CK,1)+COUNTIF(CK$4:CK39,CK39)-1,"-"),"-")</f>
        <v>-</v>
      </c>
      <c r="DR39" s="77" t="str">
        <f>IFERROR(IF($E39=1,RANK(CL39,CL:CL,1)+COUNTIF(CL$4:CL39,CL39)-1,"-"),"-")</f>
        <v>-</v>
      </c>
      <c r="DS39" s="77" t="str">
        <f>IFERROR(IF($E39=1,RANK(CM39,CM:CM,1)+COUNTIF(CM$4:CM39,CM39)-1,"-"),"-")</f>
        <v>-</v>
      </c>
      <c r="DT39" s="77" t="str">
        <f>IFERROR(IF($E39=1,RANK(CN39,CN:CN,1)+COUNTIF(CN$4:CN39,CN39)-1,"-"),"-")</f>
        <v>-</v>
      </c>
      <c r="DU39" s="90" t="s">
        <v>143</v>
      </c>
      <c r="DV39" s="89" t="s">
        <v>143</v>
      </c>
      <c r="DW39" s="88" t="s">
        <v>234</v>
      </c>
      <c r="DX39" s="87" t="s">
        <v>229</v>
      </c>
      <c r="DY39" s="90" t="s">
        <v>143</v>
      </c>
      <c r="DZ39" s="89" t="s">
        <v>143</v>
      </c>
      <c r="EA39" s="88" t="s">
        <v>232</v>
      </c>
      <c r="EB39" s="87" t="s">
        <v>173</v>
      </c>
      <c r="EC39" s="87" t="s">
        <v>229</v>
      </c>
      <c r="ED39" s="87" t="s">
        <v>173</v>
      </c>
      <c r="EI39" s="8"/>
      <c r="EJ39" s="8"/>
      <c r="EU39">
        <v>7.51</v>
      </c>
      <c r="EV39">
        <v>7.67</v>
      </c>
      <c r="EW39">
        <v>8.31</v>
      </c>
      <c r="EX39">
        <v>7.43</v>
      </c>
      <c r="EY39">
        <v>7.28</v>
      </c>
      <c r="EZ39">
        <v>7.38</v>
      </c>
      <c r="FA39">
        <v>5.17</v>
      </c>
      <c r="FB39">
        <v>6.18</v>
      </c>
      <c r="FK39" t="s">
        <v>147</v>
      </c>
      <c r="FL39" t="s">
        <v>147</v>
      </c>
      <c r="FM39" t="s">
        <v>147</v>
      </c>
      <c r="FN39" t="s">
        <v>147</v>
      </c>
      <c r="FO39" t="s">
        <v>147</v>
      </c>
      <c r="FP39" t="s">
        <v>147</v>
      </c>
      <c r="FQ39" t="s">
        <v>147</v>
      </c>
      <c r="FR39" t="s">
        <v>147</v>
      </c>
    </row>
    <row r="40" spans="1:174" ht="19.8" x14ac:dyDescent="0.3">
      <c r="A40" s="8">
        <f t="shared" si="2"/>
        <v>1</v>
      </c>
      <c r="B40" s="8">
        <f t="shared" si="3"/>
        <v>1</v>
      </c>
      <c r="C40" s="8" t="str">
        <f t="shared" si="11"/>
        <v/>
      </c>
      <c r="D40" s="8">
        <f t="shared" si="4"/>
        <v>1</v>
      </c>
      <c r="E40" s="8">
        <f t="shared" si="5"/>
        <v>0</v>
      </c>
      <c r="F40" s="145" t="s">
        <v>224</v>
      </c>
      <c r="G40" s="145" t="s">
        <v>185</v>
      </c>
      <c r="H40" s="7" t="s">
        <v>17</v>
      </c>
      <c r="I40" s="141" t="s">
        <v>210</v>
      </c>
      <c r="J40" s="141">
        <v>597005</v>
      </c>
      <c r="K40" s="141" t="s">
        <v>46</v>
      </c>
      <c r="L40" s="141" t="s">
        <v>7</v>
      </c>
      <c r="M40" s="141" t="s">
        <v>8</v>
      </c>
      <c r="N40" s="120">
        <v>8.07</v>
      </c>
      <c r="O40" s="120">
        <v>8.6</v>
      </c>
      <c r="P40" s="120">
        <v>8.98</v>
      </c>
      <c r="Q40" s="120">
        <v>8.56</v>
      </c>
      <c r="R40" s="120">
        <v>8.06</v>
      </c>
      <c r="S40" s="139">
        <v>7.76</v>
      </c>
      <c r="T40" s="106">
        <v>6.27</v>
      </c>
      <c r="U40" s="106">
        <v>7.26</v>
      </c>
      <c r="V40" s="79"/>
      <c r="AD40" s="161">
        <v>8.32</v>
      </c>
      <c r="AE40" s="161">
        <v>8.84</v>
      </c>
      <c r="AF40" s="163">
        <v>9.15</v>
      </c>
      <c r="AG40" s="163">
        <v>9.07</v>
      </c>
      <c r="AH40" s="161">
        <v>8.48</v>
      </c>
      <c r="AI40" s="120">
        <v>8.0399999999999991</v>
      </c>
      <c r="AJ40" s="106">
        <v>6.68</v>
      </c>
      <c r="AK40" s="106">
        <v>7.15</v>
      </c>
      <c r="AL40" s="79"/>
      <c r="AT40" s="78">
        <f t="shared" si="17"/>
        <v>-0.25</v>
      </c>
      <c r="AU40" s="78">
        <f t="shared" si="17"/>
        <v>-0.24</v>
      </c>
      <c r="AV40" s="78">
        <f t="shared" si="17"/>
        <v>-0.17</v>
      </c>
      <c r="AW40" s="78">
        <f t="shared" si="17"/>
        <v>-0.51</v>
      </c>
      <c r="AX40" s="78">
        <f t="shared" si="17"/>
        <v>-0.42</v>
      </c>
      <c r="AY40" s="78">
        <f t="shared" si="17"/>
        <v>-0.28000000000000003</v>
      </c>
      <c r="AZ40" s="78">
        <f t="shared" si="17"/>
        <v>-0.41</v>
      </c>
      <c r="BA40" s="78">
        <f t="shared" si="15"/>
        <v>0.11</v>
      </c>
      <c r="BB40" s="79"/>
      <c r="BJ40" s="78" t="str">
        <f t="shared" si="20"/>
        <v>-</v>
      </c>
      <c r="BK40" s="78" t="str">
        <f t="shared" si="20"/>
        <v>-</v>
      </c>
      <c r="BL40" s="78" t="str">
        <f t="shared" si="20"/>
        <v>-</v>
      </c>
      <c r="BM40" s="78" t="str">
        <f t="shared" si="20"/>
        <v>-</v>
      </c>
      <c r="BN40" s="78" t="str">
        <f t="shared" si="20"/>
        <v>-</v>
      </c>
      <c r="BO40" s="78" t="str">
        <f t="shared" si="8"/>
        <v>-</v>
      </c>
      <c r="BP40" s="78" t="str">
        <f t="shared" si="18"/>
        <v>-</v>
      </c>
      <c r="BQ40" s="78" t="str">
        <f t="shared" si="18"/>
        <v>-</v>
      </c>
      <c r="BR40" s="79"/>
      <c r="BZ40" s="78" t="str">
        <f t="shared" si="19"/>
        <v>-</v>
      </c>
      <c r="CA40" s="78" t="str">
        <f t="shared" si="19"/>
        <v>-</v>
      </c>
      <c r="CB40" s="78" t="str">
        <f t="shared" si="19"/>
        <v>-</v>
      </c>
      <c r="CC40" s="78" t="str">
        <f t="shared" si="19"/>
        <v>-</v>
      </c>
      <c r="CD40" s="78" t="str">
        <f t="shared" si="19"/>
        <v>-</v>
      </c>
      <c r="CE40" s="78" t="str">
        <f t="shared" si="19"/>
        <v>-</v>
      </c>
      <c r="CF40" s="78" t="str">
        <f t="shared" si="19"/>
        <v>-</v>
      </c>
      <c r="CG40" s="78" t="str">
        <f t="shared" si="16"/>
        <v>-</v>
      </c>
      <c r="CH40" s="79"/>
      <c r="CP40" s="77" t="str">
        <f>IFERROR(IF($E40=1,RANK(BJ40,BJ:BJ,1)+COUNTIF(BJ$4:BJ40,BJ40)-1,"-"),"-")</f>
        <v>-</v>
      </c>
      <c r="CQ40" s="77" t="str">
        <f>IFERROR(IF($E40=1,RANK(BK40,BK:BK,1)+COUNTIF(BK$4:BK40,BK40)-1,"-"),"-")</f>
        <v>-</v>
      </c>
      <c r="CR40" s="77" t="str">
        <f>IFERROR(IF($E40=1,RANK(BL40,BL:BL,1)+COUNTIF(BL$4:BL40,BL40)-1,"-"),"-")</f>
        <v>-</v>
      </c>
      <c r="CS40" s="77" t="str">
        <f>IFERROR(IF($E40=1,RANK(BM40,BM:BM,1)+COUNTIF(BM$4:BM40,BM40)-1,"-"),"-")</f>
        <v>-</v>
      </c>
      <c r="CT40" s="77" t="str">
        <f>IFERROR(IF($E40=1,RANK(BN40,BN:BN,1)+COUNTIF(BN$4:BN40,BN40)-1,"-"),"-")</f>
        <v>-</v>
      </c>
      <c r="CU40" s="77" t="str">
        <f>IFERROR(IF($E40=1,RANK(BO40,BO:BO,1)+COUNTIF(BO$4:BO40,BO40)-1,"-"),"-")</f>
        <v>-</v>
      </c>
      <c r="CV40" s="77" t="str">
        <f>IFERROR(IF($E40=1,RANK(BP40,BP:BP,1)+COUNTIF(BP$4:BP40,BP40)-1,"-"),"-")</f>
        <v>-</v>
      </c>
      <c r="CW40" s="77" t="str">
        <f>IFERROR(IF($E40=1,RANK(BQ40,BQ:BQ,1)+COUNTIF(BQ$4:BQ40,BQ40)-1,"-"),"-")</f>
        <v>-</v>
      </c>
      <c r="CX40" s="79"/>
      <c r="DF40" s="77" t="str">
        <f>IFERROR(IF($E40=1,RANK(BZ40,BZ:BZ,1)+COUNTIF(BZ$3:BZ39,BZ40),"-"),"-")</f>
        <v>-</v>
      </c>
      <c r="DG40" s="77" t="str">
        <f>IFERROR(IF($E40=1,RANK(CA40,CA:CA,1)+COUNTIF(CA$3:CA39,CA40),"-"),"-")</f>
        <v>-</v>
      </c>
      <c r="DH40" s="77" t="str">
        <f>IFERROR(IF($E40=1,RANK(CB40,CB:CB,1)+COUNTIF(CB$3:CB39,CB40),"-"),"-")</f>
        <v>-</v>
      </c>
      <c r="DI40" s="77" t="str">
        <f>IFERROR(IF($E40=1,RANK(CC40,CC:CC,1)+COUNTIF(CC$3:CC39,CC40),"-"),"-")</f>
        <v>-</v>
      </c>
      <c r="DJ40" s="77" t="str">
        <f>IFERROR(IF($E40=1,RANK(CD40,CD:CD,1)+COUNTIF(CD$3:CD39,CD40),"-"),"-")</f>
        <v>-</v>
      </c>
      <c r="DK40" s="77" t="str">
        <f>IFERROR(IF($E40=1,RANK(CE40,CE:CE,1)+COUNTIF(CE$3:CE39,CE40),"-"),"-")</f>
        <v>-</v>
      </c>
      <c r="DL40" s="77" t="str">
        <f>IFERROR(IF($E40=1,RANK(CF40,CF:CF,1)+COUNTIF(CF$3:CF39,CF40),"-"),"-")</f>
        <v>-</v>
      </c>
      <c r="DM40" s="77" t="str">
        <f>IFERROR(IF($E40=1,RANK(CG40,CG:CG,1)+COUNTIF(CG$3:CG39,CG40),"-"),"-")</f>
        <v>-</v>
      </c>
      <c r="DN40" s="6"/>
      <c r="DO40" s="77" t="str">
        <f>IFERROR(IF($E40=1,RANK(CI40,CI:CI,1)+COUNTIF(CI$4:CI40,CI40)-1,"-"),"-")</f>
        <v>-</v>
      </c>
      <c r="DP40" s="77" t="str">
        <f>IFERROR(IF($E40=1,RANK(CJ40,CJ:CJ,1)+COUNTIF(CJ$4:CJ40,CJ40)-1,"-"),"-")</f>
        <v>-</v>
      </c>
      <c r="DQ40" s="77" t="str">
        <f>IFERROR(IF($E40=1,RANK(CK40,CK:CK,1)+COUNTIF(CK$4:CK40,CK40)-1,"-"),"-")</f>
        <v>-</v>
      </c>
      <c r="DR40" s="77" t="str">
        <f>IFERROR(IF($E40=1,RANK(CL40,CL:CL,1)+COUNTIF(CL$4:CL40,CL40)-1,"-"),"-")</f>
        <v>-</v>
      </c>
      <c r="DS40" s="77" t="str">
        <f>IFERROR(IF($E40=1,RANK(CM40,CM:CM,1)+COUNTIF(CM$4:CM40,CM40)-1,"-"),"-")</f>
        <v>-</v>
      </c>
      <c r="DT40" s="77" t="str">
        <f>IFERROR(IF($E40=1,RANK(CN40,CN:CN,1)+COUNTIF(CN$4:CN40,CN40)-1,"-"),"-")</f>
        <v>-</v>
      </c>
      <c r="DU40">
        <f>$F$2+1-DV40</f>
        <v>99</v>
      </c>
      <c r="DV40" s="83">
        <f>IF($EI$4="Entrants",MIN($CS:$CS),MIN($DB:$DB))</f>
        <v>1</v>
      </c>
      <c r="DW40" s="82" t="str">
        <f>IFERROR(INDEX($A:$DD,IF($EI$4="Entrants",MATCH($DU40,$CS:$CS,0),MATCH($DU40,$DB:$DB,0)),11),"")</f>
        <v>NIMES PONT DU GARD</v>
      </c>
      <c r="DX40" s="80">
        <f>IFERROR(INDEX($A:$DD,IF($EI$4="Entrants",MATCH($DU40,$CS:$CS,0),MATCH($DU40,$DB:$DB,0)),IF($EI$4="Entrants",65,24)),"")</f>
        <v>9.35</v>
      </c>
      <c r="DY40">
        <f>DZ46+1-DZ40</f>
        <v>95</v>
      </c>
      <c r="DZ40" s="83">
        <f>IF($EI$4="Entrants",MIN($DI:$DI),MIN($DR:$DR))</f>
        <v>1</v>
      </c>
      <c r="EA40" s="82" t="str">
        <f>IFERROR(INDEX($A:$DT,IF($EI$4="Entrants",MATCH($DY40,$DI:$DI,0),MATCH($DY40,$DR:$DR,0)),11),"")</f>
        <v>PAU</v>
      </c>
      <c r="EB40" s="135">
        <f>IFERROR(INDEX($A:$DT,IF($EI$4="Entrants",MATCH($DY40,$DI:$DI,0),MATCH($DY40,$DR:$DR,0)),IF($EI$4="Entrants",81,52)),"")</f>
        <v>0.66</v>
      </c>
      <c r="EC40" s="81">
        <f>IFERROR(INDEX($A:$DT,IF($EI$4="Entrants",MATCH($DY40,$DI:$DI,0),MATCH($DY40,$DR:$DR,0)),IF($EI$4="Entrants",65,24)),"")</f>
        <v>8.35</v>
      </c>
      <c r="ED40" s="80" t="str">
        <f>IFERROR(IF(EB40&gt;0,"+"&amp;ROUND(EB40,2),ROUND(EB40,2)),"")</f>
        <v>+0,66</v>
      </c>
      <c r="EI40" s="145"/>
      <c r="EJ40" s="145"/>
      <c r="EU40">
        <v>7.67</v>
      </c>
      <c r="EV40">
        <v>8.2899999999999991</v>
      </c>
      <c r="EW40">
        <v>8.66</v>
      </c>
      <c r="EX40">
        <v>8.15</v>
      </c>
      <c r="EY40">
        <v>7.86</v>
      </c>
      <c r="EZ40">
        <v>7.09</v>
      </c>
      <c r="FA40">
        <v>6.31</v>
      </c>
      <c r="FB40">
        <v>6.94</v>
      </c>
      <c r="FK40">
        <v>7.36</v>
      </c>
      <c r="FL40">
        <v>8.51</v>
      </c>
      <c r="FM40">
        <v>8.9499999999999993</v>
      </c>
      <c r="FN40">
        <v>8.1</v>
      </c>
      <c r="FO40">
        <v>7.64</v>
      </c>
      <c r="FP40" t="s">
        <v>147</v>
      </c>
      <c r="FQ40">
        <v>5.58</v>
      </c>
      <c r="FR40">
        <v>6.2</v>
      </c>
    </row>
    <row r="41" spans="1:174" ht="19.8" x14ac:dyDescent="0.3">
      <c r="A41" s="8">
        <f t="shared" si="2"/>
        <v>1</v>
      </c>
      <c r="B41" s="8">
        <f t="shared" si="3"/>
        <v>1</v>
      </c>
      <c r="C41" s="8" t="str">
        <f t="shared" si="11"/>
        <v/>
      </c>
      <c r="D41" s="8">
        <f t="shared" si="4"/>
        <v>1</v>
      </c>
      <c r="E41" s="8">
        <f t="shared" si="5"/>
        <v>0</v>
      </c>
      <c r="F41" s="145" t="s">
        <v>224</v>
      </c>
      <c r="G41" s="145" t="s">
        <v>183</v>
      </c>
      <c r="H41" s="7" t="s">
        <v>17</v>
      </c>
      <c r="I41" s="141" t="s">
        <v>210</v>
      </c>
      <c r="J41" s="141">
        <v>481754</v>
      </c>
      <c r="K41" s="141" t="s">
        <v>48</v>
      </c>
      <c r="L41" s="141" t="s">
        <v>7</v>
      </c>
      <c r="M41" s="141" t="s">
        <v>8</v>
      </c>
      <c r="N41" s="120">
        <v>8.4700000000000006</v>
      </c>
      <c r="O41" s="120">
        <v>8.92</v>
      </c>
      <c r="P41" s="121">
        <v>9.1199999999999992</v>
      </c>
      <c r="Q41" s="121">
        <v>9.2200000000000006</v>
      </c>
      <c r="R41" s="120">
        <v>8.6999999999999993</v>
      </c>
      <c r="S41" s="139">
        <v>7.22</v>
      </c>
      <c r="T41" s="106">
        <v>7.41</v>
      </c>
      <c r="U41" s="106">
        <v>7.94</v>
      </c>
      <c r="V41" s="79"/>
      <c r="AD41" s="161">
        <v>8.32</v>
      </c>
      <c r="AE41" s="161">
        <v>8.9600000000000009</v>
      </c>
      <c r="AF41" s="163">
        <v>9.24</v>
      </c>
      <c r="AG41" s="163">
        <v>9.11</v>
      </c>
      <c r="AH41" s="161">
        <v>8.91</v>
      </c>
      <c r="AI41" s="139">
        <v>7.95</v>
      </c>
      <c r="AJ41" s="106">
        <v>7.43</v>
      </c>
      <c r="AK41" s="106">
        <v>7.79</v>
      </c>
      <c r="AL41" s="79"/>
      <c r="AT41" s="78">
        <f t="shared" si="17"/>
        <v>0.15</v>
      </c>
      <c r="AU41" s="78">
        <f t="shared" si="17"/>
        <v>-0.04</v>
      </c>
      <c r="AV41" s="78">
        <f t="shared" si="17"/>
        <v>-0.12</v>
      </c>
      <c r="AW41" s="78">
        <f t="shared" si="17"/>
        <v>0.11</v>
      </c>
      <c r="AX41" s="78">
        <f t="shared" si="17"/>
        <v>-0.21</v>
      </c>
      <c r="AY41" s="78">
        <f t="shared" si="17"/>
        <v>-0.73</v>
      </c>
      <c r="AZ41" s="78">
        <f t="shared" si="17"/>
        <v>-0.02</v>
      </c>
      <c r="BA41" s="78">
        <f t="shared" si="15"/>
        <v>0.15</v>
      </c>
      <c r="BB41" s="79"/>
      <c r="BJ41" s="78" t="str">
        <f t="shared" si="20"/>
        <v>-</v>
      </c>
      <c r="BK41" s="78" t="str">
        <f t="shared" si="20"/>
        <v>-</v>
      </c>
      <c r="BL41" s="78" t="str">
        <f t="shared" si="20"/>
        <v>-</v>
      </c>
      <c r="BM41" s="78" t="str">
        <f t="shared" si="20"/>
        <v>-</v>
      </c>
      <c r="BN41" s="78" t="str">
        <f t="shared" si="20"/>
        <v>-</v>
      </c>
      <c r="BO41" s="78" t="str">
        <f t="shared" si="8"/>
        <v>-</v>
      </c>
      <c r="BP41" s="78" t="str">
        <f t="shared" si="18"/>
        <v>-</v>
      </c>
      <c r="BQ41" s="78" t="str">
        <f t="shared" si="18"/>
        <v>-</v>
      </c>
      <c r="BR41" s="79"/>
      <c r="BZ41" s="78" t="str">
        <f t="shared" si="19"/>
        <v>-</v>
      </c>
      <c r="CA41" s="78" t="str">
        <f t="shared" si="19"/>
        <v>-</v>
      </c>
      <c r="CB41" s="78" t="str">
        <f t="shared" si="19"/>
        <v>-</v>
      </c>
      <c r="CC41" s="78" t="str">
        <f t="shared" si="19"/>
        <v>-</v>
      </c>
      <c r="CD41" s="78" t="str">
        <f t="shared" si="19"/>
        <v>-</v>
      </c>
      <c r="CE41" s="78" t="str">
        <f t="shared" si="19"/>
        <v>-</v>
      </c>
      <c r="CF41" s="78" t="str">
        <f t="shared" si="19"/>
        <v>-</v>
      </c>
      <c r="CG41" s="78" t="str">
        <f t="shared" si="16"/>
        <v>-</v>
      </c>
      <c r="CH41" s="79"/>
      <c r="CP41" s="77" t="str">
        <f>IFERROR(IF($E41=1,RANK(BJ41,BJ:BJ,1)+COUNTIF(BJ$4:BJ41,BJ41)-1,"-"),"-")</f>
        <v>-</v>
      </c>
      <c r="CQ41" s="77" t="str">
        <f>IFERROR(IF($E41=1,RANK(BK41,BK:BK,1)+COUNTIF(BK$4:BK41,BK41)-1,"-"),"-")</f>
        <v>-</v>
      </c>
      <c r="CR41" s="77" t="str">
        <f>IFERROR(IF($E41=1,RANK(BL41,BL:BL,1)+COUNTIF(BL$4:BL41,BL41)-1,"-"),"-")</f>
        <v>-</v>
      </c>
      <c r="CS41" s="77" t="str">
        <f>IFERROR(IF($E41=1,RANK(BM41,BM:BM,1)+COUNTIF(BM$4:BM41,BM41)-1,"-"),"-")</f>
        <v>-</v>
      </c>
      <c r="CT41" s="77" t="str">
        <f>IFERROR(IF($E41=1,RANK(BN41,BN:BN,1)+COUNTIF(BN$4:BN41,BN41)-1,"-"),"-")</f>
        <v>-</v>
      </c>
      <c r="CU41" s="77" t="str">
        <f>IFERROR(IF($E41=1,RANK(BO41,BO:BO,1)+COUNTIF(BO$4:BO41,BO41)-1,"-"),"-")</f>
        <v>-</v>
      </c>
      <c r="CV41" s="77" t="str">
        <f>IFERROR(IF($E41=1,RANK(BP41,BP:BP,1)+COUNTIF(BP$4:BP41,BP41)-1,"-"),"-")</f>
        <v>-</v>
      </c>
      <c r="CW41" s="77" t="str">
        <f>IFERROR(IF($E41=1,RANK(BQ41,BQ:BQ,1)+COUNTIF(BQ$4:BQ41,BQ41)-1,"-"),"-")</f>
        <v>-</v>
      </c>
      <c r="CX41" s="79"/>
      <c r="DF41" s="77" t="str">
        <f>IFERROR(IF($E41=1,RANK(BZ41,BZ:BZ,1)+COUNTIF(BZ$3:BZ40,BZ41),"-"),"-")</f>
        <v>-</v>
      </c>
      <c r="DG41" s="77" t="str">
        <f>IFERROR(IF($E41=1,RANK(CA41,CA:CA,1)+COUNTIF(CA$3:CA40,CA41),"-"),"-")</f>
        <v>-</v>
      </c>
      <c r="DH41" s="77" t="str">
        <f>IFERROR(IF($E41=1,RANK(CB41,CB:CB,1)+COUNTIF(CB$3:CB40,CB41),"-"),"-")</f>
        <v>-</v>
      </c>
      <c r="DI41" s="77" t="str">
        <f>IFERROR(IF($E41=1,RANK(CC41,CC:CC,1)+COUNTIF(CC$3:CC40,CC41),"-"),"-")</f>
        <v>-</v>
      </c>
      <c r="DJ41" s="77" t="str">
        <f>IFERROR(IF($E41=1,RANK(CD41,CD:CD,1)+COUNTIF(CD$3:CD40,CD41),"-"),"-")</f>
        <v>-</v>
      </c>
      <c r="DK41" s="77" t="str">
        <f>IFERROR(IF($E41=1,RANK(CE41,CE:CE,1)+COUNTIF(CE$3:CE40,CE41),"-"),"-")</f>
        <v>-</v>
      </c>
      <c r="DL41" s="77" t="str">
        <f>IFERROR(IF($E41=1,RANK(CF41,CF:CF,1)+COUNTIF(CF$3:CF40,CF41),"-"),"-")</f>
        <v>-</v>
      </c>
      <c r="DM41" s="77" t="str">
        <f>IFERROR(IF($E41=1,RANK(CG41,CG:CG,1)+COUNTIF(CG$3:CG40,CG41),"-"),"-")</f>
        <v>-</v>
      </c>
      <c r="DN41" s="6"/>
      <c r="DO41" s="77" t="str">
        <f>IFERROR(IF($E41=1,RANK(CI41,CI:CI,1)+COUNTIF(CI$4:CI41,CI41)-1,"-"),"-")</f>
        <v>-</v>
      </c>
      <c r="DP41" s="77" t="str">
        <f>IFERROR(IF($E41=1,RANK(CJ41,CJ:CJ,1)+COUNTIF(CJ$4:CJ41,CJ41)-1,"-"),"-")</f>
        <v>-</v>
      </c>
      <c r="DQ41" s="77" t="str">
        <f>IFERROR(IF($E41=1,RANK(CK41,CK:CK,1)+COUNTIF(CK$4:CK41,CK41)-1,"-"),"-")</f>
        <v>-</v>
      </c>
      <c r="DR41" s="77" t="str">
        <f>IFERROR(IF($E41=1,RANK(CL41,CL:CL,1)+COUNTIF(CL$4:CL41,CL41)-1,"-"),"-")</f>
        <v>-</v>
      </c>
      <c r="DS41" s="77" t="str">
        <f>IFERROR(IF($E41=1,RANK(CM41,CM:CM,1)+COUNTIF(CM$4:CM41,CM41)-1,"-"),"-")</f>
        <v>-</v>
      </c>
      <c r="DT41" s="77" t="str">
        <f>IFERROR(IF($E41=1,RANK(CN41,CN:CN,1)+COUNTIF(CN$4:CN41,CN41)-1,"-"),"-")</f>
        <v>-</v>
      </c>
      <c r="DU41">
        <f>DU40-1</f>
        <v>98</v>
      </c>
      <c r="DV41" s="83">
        <f>DV40+1</f>
        <v>2</v>
      </c>
      <c r="DW41" s="82" t="str">
        <f>IFERROR(INDEX($A:$DD,IF($EI$4="Entrants",MATCH($DU41,$CS:$CS,0),MATCH($DU41,$DB:$DB,0)),11),"")</f>
        <v>BELFORT MONTBELIARD TGV</v>
      </c>
      <c r="DX41" s="80">
        <f>IFERROR(INDEX($A:$DD,IF($EI$4="Entrants",MATCH($DU41,$CS:$CS,0),MATCH($DU41,$DB:$DB,0)),IF($EI$4="Entrants",65,24)),"")</f>
        <v>9.3000000000000007</v>
      </c>
      <c r="DY41">
        <f>DY40-1</f>
        <v>94</v>
      </c>
      <c r="DZ41" s="83">
        <f>MAX(DZ40+1,0)</f>
        <v>2</v>
      </c>
      <c r="EA41" s="82" t="str">
        <f>IFERROR(INDEX($A:$DT,IF($EI$4="Entrants",MATCH($DY41,$DI:$DI,0),MATCH($DY41,$DR:$DR,0)),11),"")</f>
        <v>PERPIGNAN</v>
      </c>
      <c r="EB41" s="135">
        <f>IFERROR(INDEX($A:$DT,IF($EI$4="Entrants",MATCH($DY41,$DI:$DI,0),MATCH($DY41,$DR:$DR,0)),IF($EI$4="Entrants",81,52)),"")</f>
        <v>0.32</v>
      </c>
      <c r="EC41" s="81">
        <f>IFERROR(INDEX($A:$DT,IF($EI$4="Entrants",MATCH($DY41,$DI:$DI,0),MATCH($DY41,$DR:$DR,0)),IF($EI$4="Entrants",65,24)),"")</f>
        <v>7.88</v>
      </c>
      <c r="ED41" s="80" t="str">
        <f>IFERROR(IF(EB41&gt;0,"+"&amp;ROUND(EB41,2),ROUND(EB41,2)),"")</f>
        <v>+0,32</v>
      </c>
      <c r="EI41" s="145"/>
      <c r="EJ41" s="145"/>
      <c r="EU41">
        <v>8.27</v>
      </c>
      <c r="EV41">
        <v>8.68</v>
      </c>
      <c r="EW41">
        <v>9.1300000000000008</v>
      </c>
      <c r="EX41">
        <v>8.9</v>
      </c>
      <c r="EY41">
        <v>7.93</v>
      </c>
      <c r="EZ41">
        <v>7.68</v>
      </c>
      <c r="FA41">
        <v>6.33</v>
      </c>
      <c r="FB41">
        <v>7.52</v>
      </c>
      <c r="FK41" t="s">
        <v>147</v>
      </c>
      <c r="FL41" t="s">
        <v>147</v>
      </c>
      <c r="FM41" t="s">
        <v>147</v>
      </c>
      <c r="FN41" t="s">
        <v>147</v>
      </c>
      <c r="FO41" t="s">
        <v>147</v>
      </c>
      <c r="FP41" t="s">
        <v>147</v>
      </c>
      <c r="FQ41" t="s">
        <v>147</v>
      </c>
      <c r="FR41" t="s">
        <v>147</v>
      </c>
    </row>
    <row r="42" spans="1:174" ht="19.8" x14ac:dyDescent="0.3">
      <c r="A42" s="8">
        <f t="shared" si="2"/>
        <v>1</v>
      </c>
      <c r="B42" s="8">
        <f t="shared" si="3"/>
        <v>1</v>
      </c>
      <c r="C42" s="8">
        <f t="shared" si="11"/>
        <v>1</v>
      </c>
      <c r="D42" s="8">
        <f t="shared" si="4"/>
        <v>1</v>
      </c>
      <c r="E42" s="8">
        <f t="shared" si="5"/>
        <v>1</v>
      </c>
      <c r="F42" s="145" t="s">
        <v>224</v>
      </c>
      <c r="G42" s="145" t="s">
        <v>183</v>
      </c>
      <c r="H42" s="7">
        <v>1</v>
      </c>
      <c r="I42" s="141" t="s">
        <v>210</v>
      </c>
      <c r="J42" s="141">
        <v>478404</v>
      </c>
      <c r="K42" s="141" t="s">
        <v>50</v>
      </c>
      <c r="L42" s="141" t="s">
        <v>7</v>
      </c>
      <c r="M42" s="141" t="s">
        <v>8</v>
      </c>
      <c r="N42" s="139">
        <v>7.86</v>
      </c>
      <c r="O42" s="120">
        <v>8.5299999999999994</v>
      </c>
      <c r="P42" s="120">
        <v>8.83</v>
      </c>
      <c r="Q42" s="120">
        <v>8.5299999999999994</v>
      </c>
      <c r="R42" s="120">
        <v>8.01</v>
      </c>
      <c r="S42" s="139">
        <v>7.58</v>
      </c>
      <c r="T42" s="106">
        <v>6.37</v>
      </c>
      <c r="U42" s="106">
        <v>7.37</v>
      </c>
      <c r="V42" s="79"/>
      <c r="AD42" s="139">
        <v>7.83</v>
      </c>
      <c r="AE42" s="161">
        <v>8.41</v>
      </c>
      <c r="AF42" s="161">
        <v>8.99</v>
      </c>
      <c r="AG42" s="161">
        <v>8.4600000000000009</v>
      </c>
      <c r="AH42" s="161">
        <v>8.07</v>
      </c>
      <c r="AI42" s="139">
        <v>7.35</v>
      </c>
      <c r="AJ42" s="106">
        <v>6.21</v>
      </c>
      <c r="AK42" s="106">
        <v>6.7</v>
      </c>
      <c r="AL42" s="79"/>
      <c r="AT42" s="78">
        <f t="shared" si="17"/>
        <v>0.03</v>
      </c>
      <c r="AU42" s="78">
        <f t="shared" si="17"/>
        <v>0.12</v>
      </c>
      <c r="AV42" s="78">
        <f t="shared" si="17"/>
        <v>-0.16</v>
      </c>
      <c r="AW42" s="78">
        <f t="shared" si="17"/>
        <v>7.0000000000000007E-2</v>
      </c>
      <c r="AX42" s="78">
        <f t="shared" si="17"/>
        <v>-0.06</v>
      </c>
      <c r="AY42" s="78">
        <f t="shared" si="17"/>
        <v>0.23</v>
      </c>
      <c r="AZ42" s="78">
        <f t="shared" si="17"/>
        <v>0.16</v>
      </c>
      <c r="BA42" s="78">
        <f t="shared" si="15"/>
        <v>0.67</v>
      </c>
      <c r="BB42" s="79"/>
      <c r="BJ42" s="78">
        <f t="shared" si="20"/>
        <v>7.86</v>
      </c>
      <c r="BK42" s="78">
        <f t="shared" si="20"/>
        <v>8.5299999999999994</v>
      </c>
      <c r="BL42" s="78">
        <f t="shared" si="20"/>
        <v>8.83</v>
      </c>
      <c r="BM42" s="78">
        <f t="shared" si="20"/>
        <v>8.5299999999999994</v>
      </c>
      <c r="BN42" s="78">
        <f t="shared" si="20"/>
        <v>8.01</v>
      </c>
      <c r="BO42" s="78">
        <f t="shared" si="8"/>
        <v>7.58</v>
      </c>
      <c r="BP42" s="78">
        <f t="shared" si="18"/>
        <v>6.37</v>
      </c>
      <c r="BQ42" s="78">
        <f t="shared" si="18"/>
        <v>7.37</v>
      </c>
      <c r="BR42" s="79"/>
      <c r="BZ42" s="78">
        <f t="shared" si="19"/>
        <v>0.03</v>
      </c>
      <c r="CA42" s="78">
        <f t="shared" si="19"/>
        <v>0.12</v>
      </c>
      <c r="CB42" s="78">
        <f t="shared" si="19"/>
        <v>-0.16</v>
      </c>
      <c r="CC42" s="78">
        <f t="shared" si="19"/>
        <v>7.0000000000000007E-2</v>
      </c>
      <c r="CD42" s="78">
        <f t="shared" si="19"/>
        <v>-0.06</v>
      </c>
      <c r="CE42" s="78">
        <f t="shared" si="19"/>
        <v>0.23</v>
      </c>
      <c r="CF42" s="78">
        <f t="shared" si="19"/>
        <v>0.16</v>
      </c>
      <c r="CG42" s="78">
        <f t="shared" si="16"/>
        <v>0.67</v>
      </c>
      <c r="CH42" s="79"/>
      <c r="CP42" s="77">
        <f>IFERROR(IF($E42=1,RANK(BJ42,BJ:BJ,1)+COUNTIF(BJ$4:BJ42,BJ42)-1,"-"),"-")</f>
        <v>60</v>
      </c>
      <c r="CQ42" s="77">
        <f>IFERROR(IF($E42=1,RANK(BK42,BK:BK,1)+COUNTIF(BK$4:BK42,BK42)-1,"-"),"-")</f>
        <v>71</v>
      </c>
      <c r="CR42" s="77">
        <f>IFERROR(IF($E42=1,RANK(BL42,BL:BL,1)+COUNTIF(BL$4:BL42,BL42)-1,"-"),"-")</f>
        <v>58</v>
      </c>
      <c r="CS42" s="77">
        <f>IFERROR(IF($E42=1,RANK(BM42,BM:BM,1)+COUNTIF(BM$4:BM42,BM42)-1,"-"),"-")</f>
        <v>67</v>
      </c>
      <c r="CT42" s="77">
        <f>IFERROR(IF($E42=1,RANK(BN42,BN:BN,1)+COUNTIF(BN$4:BN42,BN42)-1,"-"),"-")</f>
        <v>59</v>
      </c>
      <c r="CU42" s="77">
        <f>IFERROR(IF($E42=1,RANK(BO42,BO:BO,1)+COUNTIF(BO$4:BO42,BO42)-1,"-"),"-")</f>
        <v>60</v>
      </c>
      <c r="CV42" s="77">
        <f>IFERROR(IF($E42=1,RANK(BP42,BP:BP,1)+COUNTIF(BP$4:BP42,BP42)-1,"-"),"-")</f>
        <v>40</v>
      </c>
      <c r="CW42" s="77">
        <f>IFERROR(IF($E42=1,RANK(BQ42,BQ:BQ,1)+COUNTIF(BQ$4:BQ42,BQ42)-1,"-"),"-")</f>
        <v>71</v>
      </c>
      <c r="CX42" s="79"/>
      <c r="DF42" s="77">
        <f>IFERROR(IF($E42=1,RANK(BZ42,BZ:BZ,1)+COUNTIF(BZ$3:BZ41,BZ42),"-"),"-")</f>
        <v>78</v>
      </c>
      <c r="DG42" s="77">
        <f>IFERROR(IF($E42=1,RANK(CA42,CA:CA,1)+COUNTIF(CA$3:CA41,CA42),"-"),"-")</f>
        <v>77</v>
      </c>
      <c r="DH42" s="77">
        <f>IFERROR(IF($E42=1,RANK(CB42,CB:CB,1)+COUNTIF(CB$3:CB41,CB42),"-"),"-")</f>
        <v>22</v>
      </c>
      <c r="DI42" s="77">
        <f>IFERROR(IF($E42=1,RANK(CC42,CC:CC,1)+COUNTIF(CC$3:CC41,CC42),"-"),"-")</f>
        <v>72</v>
      </c>
      <c r="DJ42" s="77">
        <f>IFERROR(IF($E42=1,RANK(CD42,CD:CD,1)+COUNTIF(CD$3:CD41,CD42),"-"),"-")</f>
        <v>60</v>
      </c>
      <c r="DK42" s="77">
        <f>IFERROR(IF($E42=1,RANK(CE42,CE:CE,1)+COUNTIF(CE$3:CE41,CE42),"-"),"-")</f>
        <v>86</v>
      </c>
      <c r="DL42" s="77">
        <f>IFERROR(IF($E42=1,RANK(CF42,CF:CF,1)+COUNTIF(CF$3:CF41,CF42),"-"),"-")</f>
        <v>74</v>
      </c>
      <c r="DM42" s="77">
        <f>IFERROR(IF($E42=1,RANK(CG42,CG:CG,1)+COUNTIF(CG$3:CG41,CG42),"-"),"-")</f>
        <v>94</v>
      </c>
      <c r="DN42" s="6"/>
      <c r="DO42" s="77" t="str">
        <f>IFERROR(IF($E42=1,RANK(CI42,CI:CI,1)+COUNTIF(CI$4:CI42,CI42)-1,"-"),"-")</f>
        <v>-</v>
      </c>
      <c r="DP42" s="77" t="str">
        <f>IFERROR(IF($E42=1,RANK(CJ42,CJ:CJ,1)+COUNTIF(CJ$4:CJ42,CJ42)-1,"-"),"-")</f>
        <v>-</v>
      </c>
      <c r="DQ42" s="77" t="str">
        <f>IFERROR(IF($E42=1,RANK(CK42,CK:CK,1)+COUNTIF(CK$4:CK42,CK42)-1,"-"),"-")</f>
        <v>-</v>
      </c>
      <c r="DR42" s="77" t="str">
        <f>IFERROR(IF($E42=1,RANK(CL42,CL:CL,1)+COUNTIF(CL$4:CL42,CL42)-1,"-"),"-")</f>
        <v>-</v>
      </c>
      <c r="DS42" s="77" t="str">
        <f>IFERROR(IF($E42=1,RANK(CM42,CM:CM,1)+COUNTIF(CM$4:CM42,CM42)-1,"-"),"-")</f>
        <v>-</v>
      </c>
      <c r="DT42" s="77" t="str">
        <f>IFERROR(IF($E42=1,RANK(CN42,CN:CN,1)+COUNTIF(CN$4:CN42,CN42)-1,"-"),"-")</f>
        <v>-</v>
      </c>
      <c r="DU42">
        <f>DU41-1</f>
        <v>97</v>
      </c>
      <c r="DV42" s="83">
        <f>DV41+1</f>
        <v>3</v>
      </c>
      <c r="DW42" s="82" t="str">
        <f>IFERROR(INDEX($A:$DD,IF($EI$4="Entrants",MATCH($DU42,$CS:$CS,0),MATCH($DU42,$DB:$DB,0)),11),"")</f>
        <v>MACON LOCHE TGV</v>
      </c>
      <c r="DX42" s="80">
        <f>IFERROR(INDEX($A:$DD,IF($EI$4="Entrants",MATCH($DU42,$CS:$CS,0),MATCH($DU42,$DB:$DB,0)),IF($EI$4="Entrants",65,24)),"")</f>
        <v>9.23</v>
      </c>
      <c r="DY42">
        <f>DY41-1</f>
        <v>93</v>
      </c>
      <c r="DZ42" s="83">
        <f>MAX(DZ41+1,0)</f>
        <v>3</v>
      </c>
      <c r="EA42" s="82" t="str">
        <f>IFERROR(INDEX($A:$DT,IF($EI$4="Entrants",MATCH($DY42,$DI:$DI,0),MATCH($DY42,$DR:$DR,0)),11),"")</f>
        <v>MONTPELLIER SAINT ROCH</v>
      </c>
      <c r="EB42" s="135">
        <f>IFERROR(INDEX($A:$DT,IF($EI$4="Entrants",MATCH($DY42,$DI:$DI,0),MATCH($DY42,$DR:$DR,0)),IF($EI$4="Entrants",81,52)),"")</f>
        <v>0.31</v>
      </c>
      <c r="EC42" s="81">
        <f>IFERROR(INDEX($A:$DT,IF($EI$4="Entrants",MATCH($DY42,$DI:$DI,0),MATCH($DY42,$DR:$DR,0)),IF($EI$4="Entrants",65,24)),"")</f>
        <v>8.23</v>
      </c>
      <c r="ED42" s="80" t="str">
        <f>IFERROR(IF(EB42&gt;0,"+"&amp;ROUND(EB42,2),ROUND(EB42,2)),"")</f>
        <v>+0,31</v>
      </c>
      <c r="EI42" s="145"/>
      <c r="EJ42" s="145"/>
      <c r="EU42">
        <v>8.1300000000000008</v>
      </c>
      <c r="EV42">
        <v>8.75</v>
      </c>
      <c r="EW42">
        <v>8.82</v>
      </c>
      <c r="EX42">
        <v>9.06</v>
      </c>
      <c r="EY42">
        <v>7.95</v>
      </c>
      <c r="EZ42">
        <v>5.75</v>
      </c>
      <c r="FA42">
        <v>5.21</v>
      </c>
      <c r="FB42">
        <v>5.64</v>
      </c>
      <c r="FK42" t="s">
        <v>147</v>
      </c>
      <c r="FL42" t="s">
        <v>147</v>
      </c>
      <c r="FM42" t="s">
        <v>147</v>
      </c>
      <c r="FN42" t="s">
        <v>147</v>
      </c>
      <c r="FO42" t="s">
        <v>147</v>
      </c>
      <c r="FP42" t="s">
        <v>147</v>
      </c>
      <c r="FQ42" t="s">
        <v>147</v>
      </c>
      <c r="FR42" t="s">
        <v>147</v>
      </c>
    </row>
    <row r="43" spans="1:174" ht="19.8" x14ac:dyDescent="0.3">
      <c r="A43" s="8">
        <f t="shared" si="2"/>
        <v>1</v>
      </c>
      <c r="B43" s="8">
        <f t="shared" si="3"/>
        <v>1</v>
      </c>
      <c r="C43" s="8">
        <f t="shared" si="11"/>
        <v>1</v>
      </c>
      <c r="D43" s="8">
        <f t="shared" si="4"/>
        <v>1</v>
      </c>
      <c r="E43" s="8">
        <f t="shared" si="5"/>
        <v>1</v>
      </c>
      <c r="F43" s="145" t="s">
        <v>224</v>
      </c>
      <c r="G43" s="145" t="s">
        <v>183</v>
      </c>
      <c r="H43" s="7">
        <v>1</v>
      </c>
      <c r="I43" s="141" t="s">
        <v>210</v>
      </c>
      <c r="J43" s="141">
        <v>396002</v>
      </c>
      <c r="K43" s="141" t="s">
        <v>51</v>
      </c>
      <c r="L43" s="141" t="s">
        <v>7</v>
      </c>
      <c r="M43" s="141" t="s">
        <v>8</v>
      </c>
      <c r="N43" s="139">
        <v>7.59</v>
      </c>
      <c r="O43" s="120">
        <v>8.44</v>
      </c>
      <c r="P43" s="120">
        <v>8.82</v>
      </c>
      <c r="Q43" s="139">
        <v>7.98</v>
      </c>
      <c r="R43" s="139">
        <v>7.58</v>
      </c>
      <c r="S43" s="139">
        <v>7.39</v>
      </c>
      <c r="T43" s="106">
        <v>6.5</v>
      </c>
      <c r="U43" s="106">
        <v>6.8</v>
      </c>
      <c r="V43" s="79"/>
      <c r="AD43" s="139">
        <v>7.78</v>
      </c>
      <c r="AE43" s="161">
        <v>8.5299999999999994</v>
      </c>
      <c r="AF43" s="161">
        <v>8.93</v>
      </c>
      <c r="AG43" s="161">
        <v>8.2799999999999994</v>
      </c>
      <c r="AH43" s="139">
        <v>7.84</v>
      </c>
      <c r="AI43" s="139">
        <v>7.41</v>
      </c>
      <c r="AJ43" s="106">
        <v>6.64</v>
      </c>
      <c r="AK43" s="106">
        <v>6.89</v>
      </c>
      <c r="AL43" s="79"/>
      <c r="AT43" s="78">
        <f t="shared" si="17"/>
        <v>-0.19</v>
      </c>
      <c r="AU43" s="78">
        <f t="shared" si="17"/>
        <v>-0.09</v>
      </c>
      <c r="AV43" s="78">
        <f t="shared" si="17"/>
        <v>-0.11</v>
      </c>
      <c r="AW43" s="78">
        <f t="shared" si="17"/>
        <v>-0.3</v>
      </c>
      <c r="AX43" s="78">
        <f t="shared" si="17"/>
        <v>-0.26</v>
      </c>
      <c r="AY43" s="78">
        <f t="shared" si="17"/>
        <v>-0.02</v>
      </c>
      <c r="AZ43" s="78">
        <f t="shared" si="17"/>
        <v>-0.14000000000000001</v>
      </c>
      <c r="BA43" s="78">
        <f t="shared" si="15"/>
        <v>-0.09</v>
      </c>
      <c r="BB43" s="79"/>
      <c r="BJ43" s="78">
        <f t="shared" si="20"/>
        <v>7.59</v>
      </c>
      <c r="BK43" s="78">
        <f t="shared" si="20"/>
        <v>8.44</v>
      </c>
      <c r="BL43" s="78">
        <f t="shared" si="20"/>
        <v>8.82</v>
      </c>
      <c r="BM43" s="78">
        <f t="shared" si="20"/>
        <v>7.98</v>
      </c>
      <c r="BN43" s="78">
        <f t="shared" si="20"/>
        <v>7.58</v>
      </c>
      <c r="BO43" s="78">
        <f t="shared" si="8"/>
        <v>7.39</v>
      </c>
      <c r="BP43" s="78">
        <f t="shared" si="18"/>
        <v>6.5</v>
      </c>
      <c r="BQ43" s="78">
        <f t="shared" si="18"/>
        <v>6.8</v>
      </c>
      <c r="BR43" s="79"/>
      <c r="BZ43" s="78">
        <f t="shared" si="19"/>
        <v>-0.19</v>
      </c>
      <c r="CA43" s="78">
        <f t="shared" si="19"/>
        <v>-0.09</v>
      </c>
      <c r="CB43" s="78">
        <f t="shared" si="19"/>
        <v>-0.11</v>
      </c>
      <c r="CC43" s="78">
        <f t="shared" si="19"/>
        <v>-0.3</v>
      </c>
      <c r="CD43" s="78">
        <f t="shared" si="19"/>
        <v>-0.26</v>
      </c>
      <c r="CE43" s="78">
        <f t="shared" si="19"/>
        <v>-0.02</v>
      </c>
      <c r="CF43" s="78">
        <f t="shared" si="19"/>
        <v>-0.14000000000000001</v>
      </c>
      <c r="CG43" s="78">
        <f t="shared" si="16"/>
        <v>-0.09</v>
      </c>
      <c r="CH43" s="79"/>
      <c r="CP43" s="77">
        <f>IFERROR(IF($E43=1,RANK(BJ43,BJ:BJ,1)+COUNTIF(BJ$4:BJ43,BJ43)-1,"-"),"-")</f>
        <v>35</v>
      </c>
      <c r="CQ43" s="77">
        <f>IFERROR(IF($E43=1,RANK(BK43,BK:BK,1)+COUNTIF(BK$4:BK43,BK43)-1,"-"),"-")</f>
        <v>57</v>
      </c>
      <c r="CR43" s="77">
        <f>IFERROR(IF($E43=1,RANK(BL43,BL:BL,1)+COUNTIF(BL$4:BL43,BL43)-1,"-"),"-")</f>
        <v>56</v>
      </c>
      <c r="CS43" s="77">
        <f>IFERROR(IF($E43=1,RANK(BM43,BM:BM,1)+COUNTIF(BM$4:BM43,BM43)-1,"-"),"-")</f>
        <v>22</v>
      </c>
      <c r="CT43" s="77">
        <f>IFERROR(IF($E43=1,RANK(BN43,BN:BN,1)+COUNTIF(BN$4:BN43,BN43)-1,"-"),"-")</f>
        <v>22</v>
      </c>
      <c r="CU43" s="77">
        <f>IFERROR(IF($E43=1,RANK(BO43,BO:BO,1)+COUNTIF(BO$4:BO43,BO43)-1,"-"),"-")</f>
        <v>38</v>
      </c>
      <c r="CV43" s="77">
        <f>IFERROR(IF($E43=1,RANK(BP43,BP:BP,1)+COUNTIF(BP$4:BP43,BP43)-1,"-"),"-")</f>
        <v>47</v>
      </c>
      <c r="CW43" s="77">
        <f>IFERROR(IF($E43=1,RANK(BQ43,BQ:BQ,1)+COUNTIF(BQ$4:BQ43,BQ43)-1,"-"),"-")</f>
        <v>30</v>
      </c>
      <c r="CX43" s="79"/>
      <c r="DF43" s="77">
        <f>IFERROR(IF($E43=1,RANK(BZ43,BZ:BZ,1)+COUNTIF(BZ$3:BZ42,BZ43),"-"),"-")</f>
        <v>43</v>
      </c>
      <c r="DG43" s="77">
        <f>IFERROR(IF($E43=1,RANK(CA43,CA:CA,1)+COUNTIF(CA$3:CA42,CA43),"-"),"-")</f>
        <v>45</v>
      </c>
      <c r="DH43" s="77">
        <f>IFERROR(IF($E43=1,RANK(CB43,CB:CB,1)+COUNTIF(CB$3:CB42,CB43),"-"),"-")</f>
        <v>28</v>
      </c>
      <c r="DI43" s="77">
        <f>IFERROR(IF($E43=1,RANK(CC43,CC:CC,1)+COUNTIF(CC$3:CC42,CC43),"-"),"-")</f>
        <v>12</v>
      </c>
      <c r="DJ43" s="77">
        <f>IFERROR(IF($E43=1,RANK(CD43,CD:CD,1)+COUNTIF(CD$3:CD42,CD43),"-"),"-")</f>
        <v>24</v>
      </c>
      <c r="DK43" s="77">
        <f>IFERROR(IF($E43=1,RANK(CE43,CE:CE,1)+COUNTIF(CE$3:CE42,CE43),"-"),"-")</f>
        <v>62</v>
      </c>
      <c r="DL43" s="77">
        <f>IFERROR(IF($E43=1,RANK(CF43,CF:CF,1)+COUNTIF(CF$3:CF42,CF43),"-"),"-")</f>
        <v>38</v>
      </c>
      <c r="DM43" s="77">
        <f>IFERROR(IF($E43=1,RANK(CG43,CG:CG,1)+COUNTIF(CG$3:CG42,CG43),"-"),"-")</f>
        <v>39</v>
      </c>
      <c r="DN43" s="6"/>
      <c r="DO43" s="77" t="str">
        <f>IFERROR(IF($E43=1,RANK(CI43,CI:CI,1)+COUNTIF(CI$4:CI43,CI43)-1,"-"),"-")</f>
        <v>-</v>
      </c>
      <c r="DP43" s="77" t="str">
        <f>IFERROR(IF($E43=1,RANK(CJ43,CJ:CJ,1)+COUNTIF(CJ$4:CJ43,CJ43)-1,"-"),"-")</f>
        <v>-</v>
      </c>
      <c r="DQ43" s="77" t="str">
        <f>IFERROR(IF($E43=1,RANK(CK43,CK:CK,1)+COUNTIF(CK$4:CK43,CK43)-1,"-"),"-")</f>
        <v>-</v>
      </c>
      <c r="DR43" s="77" t="str">
        <f>IFERROR(IF($E43=1,RANK(CL43,CL:CL,1)+COUNTIF(CL$4:CL43,CL43)-1,"-"),"-")</f>
        <v>-</v>
      </c>
      <c r="DS43" s="77" t="str">
        <f>IFERROR(IF($E43=1,RANK(CM43,CM:CM,1)+COUNTIF(CM$4:CM43,CM43)-1,"-"),"-")</f>
        <v>-</v>
      </c>
      <c r="DT43" s="77" t="str">
        <f>IFERROR(IF($E43=1,RANK(CN43,CN:CN,1)+COUNTIF(CN$4:CN43,CN43)-1,"-"),"-")</f>
        <v>-</v>
      </c>
      <c r="DU43">
        <f>DU42-1</f>
        <v>96</v>
      </c>
      <c r="DV43" s="83">
        <f>DV42+1</f>
        <v>4</v>
      </c>
      <c r="DW43" s="82" t="str">
        <f>IFERROR(INDEX($A:$DD,IF($EI$4="Entrants",MATCH($DU43,$CS:$CS,0),MATCH($DU43,$DB:$DB,0)),11),"")</f>
        <v>TGV HAUTE PICARDIE</v>
      </c>
      <c r="DX43" s="80">
        <f>IFERROR(INDEX($A:$DD,IF($EI$4="Entrants",MATCH($DU43,$CS:$CS,0),MATCH($DU43,$DB:$DB,0)),IF($EI$4="Entrants",65,24)),"")</f>
        <v>9.18</v>
      </c>
      <c r="DY43">
        <f>DY42-1</f>
        <v>92</v>
      </c>
      <c r="DZ43" s="83">
        <f>MAX(DZ42+1,0)</f>
        <v>4</v>
      </c>
      <c r="EA43" s="82" t="str">
        <f>IFERROR(INDEX($A:$DT,IF($EI$4="Entrants",MATCH($DY43,$DI:$DI,0),MATCH($DY43,$DR:$DR,0)),11),"")</f>
        <v>AEROPORT CDG2 TGV</v>
      </c>
      <c r="EB43" s="135">
        <f>IFERROR(INDEX($A:$DT,IF($EI$4="Entrants",MATCH($DY43,$DI:$DI,0),MATCH($DY43,$DR:$DR,0)),IF($EI$4="Entrants",81,52)),"")</f>
        <v>0.31</v>
      </c>
      <c r="EC43" s="81">
        <f>IFERROR(INDEX($A:$DT,IF($EI$4="Entrants",MATCH($DY43,$DI:$DI,0),MATCH($DY43,$DR:$DR,0)),IF($EI$4="Entrants",65,24)),"")</f>
        <v>8.1300000000000008</v>
      </c>
      <c r="ED43" s="80" t="str">
        <f>IFERROR(IF(EB43&gt;0,"+"&amp;ROUND(EB43,2),ROUND(EB43,2)),"")</f>
        <v>+0,31</v>
      </c>
      <c r="EI43" s="3"/>
      <c r="EJ43" s="3"/>
      <c r="EU43">
        <v>7.35</v>
      </c>
      <c r="EV43">
        <v>8.2899999999999991</v>
      </c>
      <c r="EW43">
        <v>8.4499999999999993</v>
      </c>
      <c r="EX43">
        <v>8.3000000000000007</v>
      </c>
      <c r="EY43">
        <v>7.64</v>
      </c>
      <c r="EZ43">
        <v>5.97</v>
      </c>
      <c r="FA43">
        <v>5.19</v>
      </c>
      <c r="FB43">
        <v>5.97</v>
      </c>
      <c r="FK43" t="s">
        <v>147</v>
      </c>
      <c r="FL43" t="s">
        <v>147</v>
      </c>
      <c r="FM43" t="s">
        <v>147</v>
      </c>
      <c r="FN43" t="s">
        <v>147</v>
      </c>
      <c r="FO43" t="s">
        <v>147</v>
      </c>
      <c r="FP43" t="s">
        <v>147</v>
      </c>
      <c r="FQ43" t="s">
        <v>147</v>
      </c>
      <c r="FR43" t="s">
        <v>147</v>
      </c>
    </row>
    <row r="44" spans="1:174" ht="19.8" x14ac:dyDescent="0.3">
      <c r="A44" s="8">
        <f t="shared" si="2"/>
        <v>1</v>
      </c>
      <c r="B44" s="8">
        <f t="shared" si="3"/>
        <v>1</v>
      </c>
      <c r="C44" s="8">
        <f t="shared" si="11"/>
        <v>1</v>
      </c>
      <c r="D44" s="8">
        <f t="shared" si="4"/>
        <v>1</v>
      </c>
      <c r="E44" s="8">
        <f t="shared" si="5"/>
        <v>1</v>
      </c>
      <c r="F44" s="145" t="s">
        <v>224</v>
      </c>
      <c r="G44" s="145" t="s">
        <v>185</v>
      </c>
      <c r="H44" s="7">
        <v>1</v>
      </c>
      <c r="I44" s="141" t="s">
        <v>210</v>
      </c>
      <c r="J44" s="141">
        <v>543017</v>
      </c>
      <c r="K44" s="141" t="s">
        <v>52</v>
      </c>
      <c r="L44" s="141" t="s">
        <v>7</v>
      </c>
      <c r="M44" s="141" t="s">
        <v>8</v>
      </c>
      <c r="N44" s="139">
        <v>7.27</v>
      </c>
      <c r="O44" s="120">
        <v>8.59</v>
      </c>
      <c r="P44" s="121">
        <v>9.06</v>
      </c>
      <c r="Q44" s="120">
        <v>8.4700000000000006</v>
      </c>
      <c r="R44" s="139">
        <v>7.42</v>
      </c>
      <c r="S44" s="139">
        <v>7.25</v>
      </c>
      <c r="T44" s="13">
        <v>5.13</v>
      </c>
      <c r="U44" s="106">
        <v>6.84</v>
      </c>
      <c r="V44" s="79"/>
      <c r="AD44" s="139">
        <v>7.46</v>
      </c>
      <c r="AE44" s="161">
        <v>8.43</v>
      </c>
      <c r="AF44" s="161">
        <v>8.75</v>
      </c>
      <c r="AG44" s="161">
        <v>8.3699999999999992</v>
      </c>
      <c r="AH44" s="139">
        <v>7.55</v>
      </c>
      <c r="AI44" s="139">
        <v>7.63</v>
      </c>
      <c r="AJ44" s="13">
        <v>5.17</v>
      </c>
      <c r="AK44" s="106">
        <v>6.46</v>
      </c>
      <c r="AL44" s="79"/>
      <c r="AT44" s="78">
        <f t="shared" si="17"/>
        <v>-0.19</v>
      </c>
      <c r="AU44" s="78">
        <f t="shared" si="17"/>
        <v>0.16</v>
      </c>
      <c r="AV44" s="78">
        <f t="shared" si="17"/>
        <v>0.31</v>
      </c>
      <c r="AW44" s="78">
        <f t="shared" si="17"/>
        <v>0.1</v>
      </c>
      <c r="AX44" s="78">
        <f t="shared" si="17"/>
        <v>-0.13</v>
      </c>
      <c r="AY44" s="78">
        <f t="shared" si="17"/>
        <v>-0.38</v>
      </c>
      <c r="AZ44" s="78">
        <f t="shared" si="17"/>
        <v>-0.04</v>
      </c>
      <c r="BA44" s="78">
        <f t="shared" si="15"/>
        <v>0.38</v>
      </c>
      <c r="BB44" s="79"/>
      <c r="BJ44" s="78">
        <f t="shared" si="20"/>
        <v>7.27</v>
      </c>
      <c r="BK44" s="78">
        <f t="shared" si="20"/>
        <v>8.59</v>
      </c>
      <c r="BL44" s="78">
        <f t="shared" si="20"/>
        <v>9.06</v>
      </c>
      <c r="BM44" s="78">
        <f t="shared" si="20"/>
        <v>8.4700000000000006</v>
      </c>
      <c r="BN44" s="78">
        <f t="shared" si="20"/>
        <v>7.42</v>
      </c>
      <c r="BO44" s="78">
        <f t="shared" si="8"/>
        <v>7.25</v>
      </c>
      <c r="BP44" s="78">
        <f t="shared" si="18"/>
        <v>5.13</v>
      </c>
      <c r="BQ44" s="78">
        <f t="shared" si="18"/>
        <v>6.84</v>
      </c>
      <c r="BR44" s="79"/>
      <c r="BZ44" s="78">
        <f t="shared" si="19"/>
        <v>-0.19</v>
      </c>
      <c r="CA44" s="78">
        <f t="shared" si="19"/>
        <v>0.16</v>
      </c>
      <c r="CB44" s="78">
        <f t="shared" si="19"/>
        <v>0.31</v>
      </c>
      <c r="CC44" s="78">
        <f t="shared" si="19"/>
        <v>0.1</v>
      </c>
      <c r="CD44" s="78">
        <f t="shared" si="19"/>
        <v>-0.13</v>
      </c>
      <c r="CE44" s="78">
        <f t="shared" si="19"/>
        <v>-0.38</v>
      </c>
      <c r="CF44" s="78">
        <f t="shared" si="19"/>
        <v>-0.04</v>
      </c>
      <c r="CG44" s="78">
        <f t="shared" si="16"/>
        <v>0.38</v>
      </c>
      <c r="CH44" s="79"/>
      <c r="CP44" s="77">
        <f>IFERROR(IF($E44=1,RANK(BJ44,BJ:BJ,1)+COUNTIF(BJ$4:BJ44,BJ44)-1,"-"),"-")</f>
        <v>12</v>
      </c>
      <c r="CQ44" s="77">
        <f>IFERROR(IF($E44=1,RANK(BK44,BK:BK,1)+COUNTIF(BK$4:BK44,BK44)-1,"-"),"-")</f>
        <v>77</v>
      </c>
      <c r="CR44" s="77">
        <f>IFERROR(IF($E44=1,RANK(BL44,BL:BL,1)+COUNTIF(BL$4:BL44,BL44)-1,"-"),"-")</f>
        <v>87</v>
      </c>
      <c r="CS44" s="77">
        <f>IFERROR(IF($E44=1,RANK(BM44,BM:BM,1)+COUNTIF(BM$4:BM44,BM44)-1,"-"),"-")</f>
        <v>62</v>
      </c>
      <c r="CT44" s="77">
        <f>IFERROR(IF($E44=1,RANK(BN44,BN:BN,1)+COUNTIF(BN$4:BN44,BN44)-1,"-"),"-")</f>
        <v>14</v>
      </c>
      <c r="CU44" s="77">
        <f>IFERROR(IF($E44=1,RANK(BO44,BO:BO,1)+COUNTIF(BO$4:BO44,BO44)-1,"-"),"-")</f>
        <v>26</v>
      </c>
      <c r="CV44" s="77">
        <f>IFERROR(IF($E44=1,RANK(BP44,BP:BP,1)+COUNTIF(BP$4:BP44,BP44)-1,"-"),"-")</f>
        <v>2</v>
      </c>
      <c r="CW44" s="77">
        <f>IFERROR(IF($E44=1,RANK(BQ44,BQ:BQ,1)+COUNTIF(BQ$4:BQ44,BQ44)-1,"-"),"-")</f>
        <v>35</v>
      </c>
      <c r="CX44" s="79"/>
      <c r="DF44" s="77">
        <f>IFERROR(IF($E44=1,RANK(BZ44,BZ:BZ,1)+COUNTIF(BZ$3:BZ43,BZ44),"-"),"-")</f>
        <v>44</v>
      </c>
      <c r="DG44" s="77">
        <f>IFERROR(IF($E44=1,RANK(CA44,CA:CA,1)+COUNTIF(CA$3:CA43,CA44),"-"),"-")</f>
        <v>83</v>
      </c>
      <c r="DH44" s="77">
        <f>IFERROR(IF($E44=1,RANK(CB44,CB:CB,1)+COUNTIF(CB$3:CB43,CB44),"-"),"-")</f>
        <v>89</v>
      </c>
      <c r="DI44" s="77">
        <f>IFERROR(IF($E44=1,RANK(CC44,CC:CC,1)+COUNTIF(CC$3:CC43,CC44),"-"),"-")</f>
        <v>74</v>
      </c>
      <c r="DJ44" s="77">
        <f>IFERROR(IF($E44=1,RANK(CD44,CD:CD,1)+COUNTIF(CD$3:CD43,CD44),"-"),"-")</f>
        <v>43</v>
      </c>
      <c r="DK44" s="77">
        <f>IFERROR(IF($E44=1,RANK(CE44,CE:CE,1)+COUNTIF(CE$3:CE43,CE44),"-"),"-")</f>
        <v>22</v>
      </c>
      <c r="DL44" s="77">
        <f>IFERROR(IF($E44=1,RANK(CF44,CF:CF,1)+COUNTIF(CF$3:CF43,CF44),"-"),"-")</f>
        <v>50</v>
      </c>
      <c r="DM44" s="77">
        <f>IFERROR(IF($E44=1,RANK(CG44,CG:CG,1)+COUNTIF(CG$3:CG43,CG44),"-"),"-")</f>
        <v>81</v>
      </c>
      <c r="DN44" s="6"/>
      <c r="DO44" s="77" t="str">
        <f>IFERROR(IF($E44=1,RANK(CI44,CI:CI,1)+COUNTIF(CI$4:CI44,CI44)-1,"-"),"-")</f>
        <v>-</v>
      </c>
      <c r="DP44" s="77" t="str">
        <f>IFERROR(IF($E44=1,RANK(CJ44,CJ:CJ,1)+COUNTIF(CJ$4:CJ44,CJ44)-1,"-"),"-")</f>
        <v>-</v>
      </c>
      <c r="DQ44" s="77" t="str">
        <f>IFERROR(IF($E44=1,RANK(CK44,CK:CK,1)+COUNTIF(CK$4:CK44,CK44)-1,"-"),"-")</f>
        <v>-</v>
      </c>
      <c r="DR44" s="77" t="str">
        <f>IFERROR(IF($E44=1,RANK(CL44,CL:CL,1)+COUNTIF(CL$4:CL44,CL44)-1,"-"),"-")</f>
        <v>-</v>
      </c>
      <c r="DS44" s="77" t="str">
        <f>IFERROR(IF($E44=1,RANK(CM44,CM:CM,1)+COUNTIF(CM$4:CM44,CM44)-1,"-"),"-")</f>
        <v>-</v>
      </c>
      <c r="DT44" s="77" t="str">
        <f>IFERROR(IF($E44=1,RANK(CN44,CN:CN,1)+COUNTIF(CN$4:CN44,CN44)-1,"-"),"-")</f>
        <v>-</v>
      </c>
      <c r="DU44">
        <f>DU43-1</f>
        <v>95</v>
      </c>
      <c r="DV44" s="83">
        <f>DV43+1</f>
        <v>5</v>
      </c>
      <c r="DW44" s="82" t="str">
        <f>IFERROR(INDEX($A:$DD,IF($EI$4="Entrants",MATCH($DU44,$CS:$CS,0),MATCH($DU44,$DB:$DB,0)),11),"")</f>
        <v>BESANCON FRANCHE COMTE TGV</v>
      </c>
      <c r="DX44" s="80">
        <f>IFERROR(INDEX($A:$DD,IF($EI$4="Entrants",MATCH($DU44,$CS:$CS,0),MATCH($DU44,$DB:$DB,0)),IF($EI$4="Entrants",65,24)),"")</f>
        <v>9.06</v>
      </c>
      <c r="DY44">
        <f>DY43-1</f>
        <v>91</v>
      </c>
      <c r="DZ44" s="83">
        <f>MAX(DZ43+1,0)</f>
        <v>5</v>
      </c>
      <c r="EA44" s="82" t="str">
        <f>IFERROR(INDEX($A:$DT,IF($EI$4="Entrants",MATCH($DY44,$DI:$DI,0),MATCH($DY44,$DR:$DR,0)),11),"")</f>
        <v>BRIVE LA GAILLARDE</v>
      </c>
      <c r="EB44" s="135">
        <f>IFERROR(INDEX($A:$DT,IF($EI$4="Entrants",MATCH($DY44,$DI:$DI,0),MATCH($DY44,$DR:$DR,0)),IF($EI$4="Entrants",81,52)),"")</f>
        <v>0.28999999999999998</v>
      </c>
      <c r="EC44" s="81">
        <f>IFERROR(INDEX($A:$DT,IF($EI$4="Entrants",MATCH($DY44,$DI:$DI,0),MATCH($DY44,$DR:$DR,0)),IF($EI$4="Entrants",65,24)),"")</f>
        <v>8.65</v>
      </c>
      <c r="ED44" s="80" t="str">
        <f>IFERROR(IF(EB44&gt;0,"+"&amp;ROUND(EB44,2),ROUND(EB44,2)),"")</f>
        <v>+0,29</v>
      </c>
      <c r="EI44" s="8"/>
      <c r="EJ44" s="8"/>
      <c r="EU44">
        <v>7.93</v>
      </c>
      <c r="EV44">
        <v>8.01</v>
      </c>
      <c r="EW44">
        <v>8.69</v>
      </c>
      <c r="EX44">
        <v>8.23</v>
      </c>
      <c r="EY44">
        <v>7.93</v>
      </c>
      <c r="EZ44">
        <v>6.41</v>
      </c>
      <c r="FA44">
        <v>6.29</v>
      </c>
      <c r="FB44">
        <v>6.9</v>
      </c>
      <c r="FK44">
        <v>7.95</v>
      </c>
      <c r="FL44">
        <v>8.01</v>
      </c>
      <c r="FM44">
        <v>8.42</v>
      </c>
      <c r="FN44">
        <v>8.06</v>
      </c>
      <c r="FO44">
        <v>7.83</v>
      </c>
      <c r="FP44">
        <v>7.29</v>
      </c>
      <c r="FQ44">
        <v>7.09</v>
      </c>
      <c r="FR44">
        <v>7.06</v>
      </c>
    </row>
    <row r="45" spans="1:174" x14ac:dyDescent="0.3">
      <c r="A45" s="8">
        <f t="shared" si="2"/>
        <v>1</v>
      </c>
      <c r="B45" s="8">
        <f t="shared" si="3"/>
        <v>1</v>
      </c>
      <c r="C45" s="8">
        <f t="shared" si="11"/>
        <v>1</v>
      </c>
      <c r="D45" s="8">
        <f t="shared" si="4"/>
        <v>1</v>
      </c>
      <c r="E45" s="8">
        <f t="shared" si="5"/>
        <v>1</v>
      </c>
      <c r="F45" s="145" t="s">
        <v>224</v>
      </c>
      <c r="G45" s="145" t="s">
        <v>184</v>
      </c>
      <c r="H45" s="7">
        <v>1</v>
      </c>
      <c r="I45" s="141" t="s">
        <v>210</v>
      </c>
      <c r="J45" s="141">
        <v>476002</v>
      </c>
      <c r="K45" s="141" t="s">
        <v>146</v>
      </c>
      <c r="L45" s="141" t="s">
        <v>7</v>
      </c>
      <c r="M45" s="141" t="s">
        <v>8</v>
      </c>
      <c r="N45" s="120">
        <v>8.14</v>
      </c>
      <c r="O45" s="120">
        <v>8.6199999999999992</v>
      </c>
      <c r="P45" s="121">
        <v>9.09</v>
      </c>
      <c r="Q45" s="120">
        <v>8.68</v>
      </c>
      <c r="R45" s="120">
        <v>8.2899999999999991</v>
      </c>
      <c r="S45" s="139">
        <v>7.91</v>
      </c>
      <c r="T45" s="106">
        <v>7.19</v>
      </c>
      <c r="U45" s="106">
        <v>7.82</v>
      </c>
      <c r="V45" s="79"/>
      <c r="AD45" s="161">
        <v>8.5</v>
      </c>
      <c r="AE45" s="161">
        <v>8.8000000000000007</v>
      </c>
      <c r="AF45" s="163">
        <v>9.18</v>
      </c>
      <c r="AG45" s="161">
        <v>8.98</v>
      </c>
      <c r="AH45" s="161">
        <v>8.58</v>
      </c>
      <c r="AI45" s="120">
        <v>8.11</v>
      </c>
      <c r="AJ45" s="106">
        <v>7.42</v>
      </c>
      <c r="AK45" s="106">
        <v>7.93</v>
      </c>
      <c r="AL45" s="79"/>
      <c r="AT45" s="78">
        <f t="shared" si="17"/>
        <v>-0.36</v>
      </c>
      <c r="AU45" s="78">
        <f t="shared" si="17"/>
        <v>-0.18</v>
      </c>
      <c r="AV45" s="78">
        <f t="shared" si="17"/>
        <v>-0.09</v>
      </c>
      <c r="AW45" s="78">
        <f t="shared" si="17"/>
        <v>-0.3</v>
      </c>
      <c r="AX45" s="78">
        <f t="shared" si="17"/>
        <v>-0.28999999999999998</v>
      </c>
      <c r="AY45" s="78">
        <f t="shared" si="17"/>
        <v>-0.2</v>
      </c>
      <c r="AZ45" s="78">
        <f t="shared" si="17"/>
        <v>-0.23</v>
      </c>
      <c r="BA45" s="78">
        <f t="shared" si="15"/>
        <v>-0.11</v>
      </c>
      <c r="BB45" s="79"/>
      <c r="BJ45" s="78">
        <f t="shared" si="20"/>
        <v>8.14</v>
      </c>
      <c r="BK45" s="78">
        <f t="shared" si="20"/>
        <v>8.6199999999999992</v>
      </c>
      <c r="BL45" s="78">
        <f t="shared" si="20"/>
        <v>9.09</v>
      </c>
      <c r="BM45" s="78">
        <f t="shared" si="20"/>
        <v>8.68</v>
      </c>
      <c r="BN45" s="78">
        <f t="shared" si="20"/>
        <v>8.2899999999999991</v>
      </c>
      <c r="BO45" s="78">
        <f t="shared" si="8"/>
        <v>7.91</v>
      </c>
      <c r="BP45" s="78">
        <f t="shared" si="18"/>
        <v>7.19</v>
      </c>
      <c r="BQ45" s="78">
        <f t="shared" si="18"/>
        <v>7.82</v>
      </c>
      <c r="BR45" s="79"/>
      <c r="BZ45" s="78">
        <f t="shared" si="19"/>
        <v>-0.36</v>
      </c>
      <c r="CA45" s="78">
        <f t="shared" si="19"/>
        <v>-0.18</v>
      </c>
      <c r="CB45" s="78">
        <f t="shared" si="19"/>
        <v>-0.09</v>
      </c>
      <c r="CC45" s="78">
        <f t="shared" si="19"/>
        <v>-0.3</v>
      </c>
      <c r="CD45" s="78">
        <f t="shared" si="19"/>
        <v>-0.28999999999999998</v>
      </c>
      <c r="CE45" s="78">
        <f t="shared" si="19"/>
        <v>-0.2</v>
      </c>
      <c r="CF45" s="78">
        <f t="shared" si="19"/>
        <v>-0.23</v>
      </c>
      <c r="CG45" s="78">
        <f t="shared" si="16"/>
        <v>-0.11</v>
      </c>
      <c r="CH45" s="79"/>
      <c r="CP45" s="77">
        <f>IFERROR(IF($E45=1,RANK(BJ45,BJ:BJ,1)+COUNTIF(BJ$4:BJ45,BJ45)-1,"-"),"-")</f>
        <v>93</v>
      </c>
      <c r="CQ45" s="77">
        <f>IFERROR(IF($E45=1,RANK(BK45,BK:BK,1)+COUNTIF(BK$4:BK45,BK45)-1,"-"),"-")</f>
        <v>81</v>
      </c>
      <c r="CR45" s="77">
        <f>IFERROR(IF($E45=1,RANK(BL45,BL:BL,1)+COUNTIF(BL$4:BL45,BL45)-1,"-"),"-")</f>
        <v>89</v>
      </c>
      <c r="CS45" s="77">
        <f>IFERROR(IF($E45=1,RANK(BM45,BM:BM,1)+COUNTIF(BM$4:BM45,BM45)-1,"-"),"-")</f>
        <v>77</v>
      </c>
      <c r="CT45" s="77">
        <f>IFERROR(IF($E45=1,RANK(BN45,BN:BN,1)+COUNTIF(BN$4:BN45,BN45)-1,"-"),"-")</f>
        <v>86</v>
      </c>
      <c r="CU45" s="77">
        <f>IFERROR(IF($E45=1,RANK(BO45,BO:BO,1)+COUNTIF(BO$4:BO45,BO45)-1,"-"),"-")</f>
        <v>91</v>
      </c>
      <c r="CV45" s="77">
        <f>IFERROR(IF($E45=1,RANK(BP45,BP:BP,1)+COUNTIF(BP$4:BP45,BP45)-1,"-"),"-")</f>
        <v>85</v>
      </c>
      <c r="CW45" s="77">
        <f>IFERROR(IF($E45=1,RANK(BQ45,BQ:BQ,1)+COUNTIF(BQ$4:BQ45,BQ45)-1,"-"),"-")</f>
        <v>96</v>
      </c>
      <c r="CX45" s="79"/>
      <c r="DF45" s="77">
        <f>IFERROR(IF($E45=1,RANK(BZ45,BZ:BZ,1)+COUNTIF(BZ$3:BZ44,BZ45),"-"),"-")</f>
        <v>19</v>
      </c>
      <c r="DG45" s="77">
        <f>IFERROR(IF($E45=1,RANK(CA45,CA:CA,1)+COUNTIF(CA$3:CA44,CA45),"-"),"-")</f>
        <v>31</v>
      </c>
      <c r="DH45" s="77">
        <f>IFERROR(IF($E45=1,RANK(CB45,CB:CB,1)+COUNTIF(CB$3:CB44,CB45),"-"),"-")</f>
        <v>35</v>
      </c>
      <c r="DI45" s="77">
        <f>IFERROR(IF($E45=1,RANK(CC45,CC:CC,1)+COUNTIF(CC$3:CC44,CC45),"-"),"-")</f>
        <v>13</v>
      </c>
      <c r="DJ45" s="77">
        <f>IFERROR(IF($E45=1,RANK(CD45,CD:CD,1)+COUNTIF(CD$3:CD44,CD45),"-"),"-")</f>
        <v>18</v>
      </c>
      <c r="DK45" s="77">
        <f>IFERROR(IF($E45=1,RANK(CE45,CE:CE,1)+COUNTIF(CE$3:CE44,CE45),"-"),"-")</f>
        <v>44</v>
      </c>
      <c r="DL45" s="77">
        <f>IFERROR(IF($E45=1,RANK(CF45,CF:CF,1)+COUNTIF(CF$3:CF44,CF45),"-"),"-")</f>
        <v>30</v>
      </c>
      <c r="DM45" s="77">
        <f>IFERROR(IF($E45=1,RANK(CG45,CG:CG,1)+COUNTIF(CG$3:CG44,CG45),"-"),"-")</f>
        <v>36</v>
      </c>
      <c r="DN45" s="6"/>
      <c r="DO45" s="77" t="str">
        <f>IFERROR(IF($E45=1,RANK(CI45,CI:CI,1)+COUNTIF(CI$4:CI45,CI45)-1,"-"),"-")</f>
        <v>-</v>
      </c>
      <c r="DP45" s="77" t="str">
        <f>IFERROR(IF($E45=1,RANK(CJ45,CJ:CJ,1)+COUNTIF(CJ$4:CJ45,CJ45)-1,"-"),"-")</f>
        <v>-</v>
      </c>
      <c r="DQ45" s="77" t="str">
        <f>IFERROR(IF($E45=1,RANK(CK45,CK:CK,1)+COUNTIF(CK$4:CK45,CK45)-1,"-"),"-")</f>
        <v>-</v>
      </c>
      <c r="DR45" s="77" t="str">
        <f>IFERROR(IF($E45=1,RANK(CL45,CL:CL,1)+COUNTIF(CL$4:CL45,CL45)-1,"-"),"-")</f>
        <v>-</v>
      </c>
      <c r="DS45" s="77" t="str">
        <f>IFERROR(IF($E45=1,RANK(CM45,CM:CM,1)+COUNTIF(CM$4:CM45,CM45)-1,"-"),"-")</f>
        <v>-</v>
      </c>
      <c r="DT45" s="77" t="str">
        <f>IFERROR(IF($E45=1,RANK(CN45,CN:CN,1)+COUNTIF(CN$4:CN45,CN45)-1,"-"),"-")</f>
        <v>-</v>
      </c>
      <c r="DW45" s="85" t="s">
        <v>231</v>
      </c>
      <c r="DX45" s="84" t="s">
        <v>229</v>
      </c>
      <c r="EA45" s="85" t="s">
        <v>230</v>
      </c>
      <c r="EB45" s="84" t="s">
        <v>173</v>
      </c>
      <c r="EC45" s="84" t="s">
        <v>229</v>
      </c>
      <c r="ED45" s="84" t="s">
        <v>173</v>
      </c>
      <c r="EI45" s="145"/>
      <c r="EJ45" s="145"/>
      <c r="EU45">
        <v>7.95</v>
      </c>
      <c r="EV45">
        <v>8.17</v>
      </c>
      <c r="EW45">
        <v>8.51</v>
      </c>
      <c r="EX45">
        <v>8.6999999999999993</v>
      </c>
      <c r="EY45">
        <v>7.96</v>
      </c>
      <c r="EZ45">
        <v>7.65</v>
      </c>
      <c r="FA45">
        <v>6.38</v>
      </c>
      <c r="FB45">
        <v>7.49</v>
      </c>
      <c r="FK45">
        <v>8.08</v>
      </c>
      <c r="FL45">
        <v>8.4499999999999993</v>
      </c>
      <c r="FM45">
        <v>8.81</v>
      </c>
      <c r="FN45">
        <v>8.92</v>
      </c>
      <c r="FO45">
        <v>8.09</v>
      </c>
      <c r="FP45">
        <v>7.08</v>
      </c>
      <c r="FQ45">
        <v>5.4</v>
      </c>
      <c r="FR45">
        <v>6.79</v>
      </c>
    </row>
    <row r="46" spans="1:174" ht="19.8" x14ac:dyDescent="0.3">
      <c r="A46" s="8">
        <f t="shared" si="2"/>
        <v>1</v>
      </c>
      <c r="B46" s="8">
        <f t="shared" si="3"/>
        <v>1</v>
      </c>
      <c r="C46" s="8">
        <f t="shared" si="11"/>
        <v>1</v>
      </c>
      <c r="D46" s="8">
        <f t="shared" si="4"/>
        <v>1</v>
      </c>
      <c r="E46" s="8">
        <f t="shared" si="5"/>
        <v>1</v>
      </c>
      <c r="F46" s="145" t="s">
        <v>224</v>
      </c>
      <c r="G46" s="145" t="s">
        <v>183</v>
      </c>
      <c r="H46" s="7">
        <v>1</v>
      </c>
      <c r="I46" s="141" t="s">
        <v>210</v>
      </c>
      <c r="J46" s="141">
        <v>684001</v>
      </c>
      <c r="K46" s="141" t="s">
        <v>278</v>
      </c>
      <c r="L46" s="141" t="s">
        <v>7</v>
      </c>
      <c r="M46" s="141" t="s">
        <v>8</v>
      </c>
      <c r="N46" s="139">
        <v>6.9</v>
      </c>
      <c r="O46" s="139">
        <v>7.61</v>
      </c>
      <c r="P46" s="120">
        <v>8.2100000000000009</v>
      </c>
      <c r="Q46" s="139">
        <v>7.2</v>
      </c>
      <c r="R46" s="139">
        <v>6.95</v>
      </c>
      <c r="S46" s="122">
        <v>5.75</v>
      </c>
      <c r="T46" s="13">
        <v>5.3</v>
      </c>
      <c r="U46" s="106">
        <v>6.22</v>
      </c>
      <c r="V46" s="79"/>
      <c r="AD46" s="127" t="s">
        <v>147</v>
      </c>
      <c r="AE46" s="127" t="s">
        <v>147</v>
      </c>
      <c r="AF46" s="127" t="s">
        <v>147</v>
      </c>
      <c r="AG46" s="127" t="s">
        <v>147</v>
      </c>
      <c r="AH46" s="127" t="s">
        <v>147</v>
      </c>
      <c r="AI46" s="127" t="s">
        <v>147</v>
      </c>
      <c r="AJ46" s="68" t="s">
        <v>147</v>
      </c>
      <c r="AK46" s="68" t="s">
        <v>147</v>
      </c>
      <c r="AL46" s="79"/>
      <c r="AT46" s="78" t="str">
        <f t="shared" si="17"/>
        <v>-</v>
      </c>
      <c r="AU46" s="78" t="str">
        <f t="shared" si="17"/>
        <v>-</v>
      </c>
      <c r="AV46" s="78" t="str">
        <f t="shared" si="17"/>
        <v>-</v>
      </c>
      <c r="AW46" s="78" t="str">
        <f t="shared" si="17"/>
        <v>-</v>
      </c>
      <c r="AX46" s="78" t="str">
        <f t="shared" si="17"/>
        <v>-</v>
      </c>
      <c r="AY46" s="78" t="str">
        <f t="shared" si="17"/>
        <v>-</v>
      </c>
      <c r="AZ46" s="78" t="str">
        <f t="shared" si="17"/>
        <v>-</v>
      </c>
      <c r="BA46" s="78" t="str">
        <f t="shared" si="15"/>
        <v>-</v>
      </c>
      <c r="BB46" s="79"/>
      <c r="BJ46" s="78">
        <f t="shared" si="20"/>
        <v>6.9</v>
      </c>
      <c r="BK46" s="78">
        <f t="shared" si="20"/>
        <v>7.61</v>
      </c>
      <c r="BL46" s="78">
        <f t="shared" si="20"/>
        <v>8.2100000000000009</v>
      </c>
      <c r="BM46" s="78">
        <f t="shared" si="20"/>
        <v>7.2</v>
      </c>
      <c r="BN46" s="78">
        <f t="shared" si="20"/>
        <v>6.95</v>
      </c>
      <c r="BO46" s="78">
        <f t="shared" si="8"/>
        <v>5.75</v>
      </c>
      <c r="BP46" s="78">
        <f t="shared" si="18"/>
        <v>5.3</v>
      </c>
      <c r="BQ46" s="78">
        <f t="shared" si="18"/>
        <v>6.22</v>
      </c>
      <c r="BR46" s="79"/>
      <c r="BZ46" s="78" t="str">
        <f t="shared" si="19"/>
        <v>-</v>
      </c>
      <c r="CA46" s="78" t="str">
        <f t="shared" si="19"/>
        <v>-</v>
      </c>
      <c r="CB46" s="78" t="str">
        <f t="shared" si="19"/>
        <v>-</v>
      </c>
      <c r="CC46" s="78" t="str">
        <f t="shared" si="19"/>
        <v>-</v>
      </c>
      <c r="CD46" s="78" t="str">
        <f t="shared" si="19"/>
        <v>-</v>
      </c>
      <c r="CE46" s="78" t="str">
        <f t="shared" si="19"/>
        <v>-</v>
      </c>
      <c r="CF46" s="78" t="str">
        <f t="shared" si="19"/>
        <v>-</v>
      </c>
      <c r="CG46" s="78" t="str">
        <f t="shared" si="16"/>
        <v>-</v>
      </c>
      <c r="CH46" s="79"/>
      <c r="CP46" s="77">
        <f>IFERROR(IF($E46=1,RANK(BJ46,BJ:BJ,1)+COUNTIF(BJ$4:BJ46,BJ46)-1,"-"),"-")</f>
        <v>4</v>
      </c>
      <c r="CQ46" s="77">
        <f>IFERROR(IF($E46=1,RANK(BK46,BK:BK,1)+COUNTIF(BK$4:BK46,BK46)-1,"-"),"-")</f>
        <v>4</v>
      </c>
      <c r="CR46" s="77">
        <f>IFERROR(IF($E46=1,RANK(BL46,BL:BL,1)+COUNTIF(BL$4:BL46,BL46)-1,"-"),"-")</f>
        <v>11</v>
      </c>
      <c r="CS46" s="77">
        <f>IFERROR(IF($E46=1,RANK(BM46,BM:BM,1)+COUNTIF(BM$4:BM46,BM46)-1,"-"),"-")</f>
        <v>2</v>
      </c>
      <c r="CT46" s="77">
        <f>IFERROR(IF($E46=1,RANK(BN46,BN:BN,1)+COUNTIF(BN$4:BN46,BN46)-1,"-"),"-")</f>
        <v>6</v>
      </c>
      <c r="CU46" s="77">
        <f>IFERROR(IF($E46=1,RANK(BO46,BO:BO,1)+COUNTIF(BO$4:BO46,BO46)-1,"-"),"-")</f>
        <v>3</v>
      </c>
      <c r="CV46" s="77">
        <f>IFERROR(IF($E46=1,RANK(BP46,BP:BP,1)+COUNTIF(BP$4:BP46,BP46)-1,"-"),"-")</f>
        <v>4</v>
      </c>
      <c r="CW46" s="77">
        <f>IFERROR(IF($E46=1,RANK(BQ46,BQ:BQ,1)+COUNTIF(BQ$4:BQ46,BQ46)-1,"-"),"-")</f>
        <v>4</v>
      </c>
      <c r="CX46" s="79"/>
      <c r="DF46" s="77" t="str">
        <f>IFERROR(IF($E46=1,RANK(BZ46,BZ:BZ,1)+COUNTIF(BZ$3:BZ45,BZ46),"-"),"-")</f>
        <v>-</v>
      </c>
      <c r="DG46" s="77" t="str">
        <f>IFERROR(IF($E46=1,RANK(CA46,CA:CA,1)+COUNTIF(CA$3:CA45,CA46),"-"),"-")</f>
        <v>-</v>
      </c>
      <c r="DH46" s="77" t="str">
        <f>IFERROR(IF($E46=1,RANK(CB46,CB:CB,1)+COUNTIF(CB$3:CB45,CB46),"-"),"-")</f>
        <v>-</v>
      </c>
      <c r="DI46" s="77" t="str">
        <f>IFERROR(IF($E46=1,RANK(CC46,CC:CC,1)+COUNTIF(CC$3:CC45,CC46),"-"),"-")</f>
        <v>-</v>
      </c>
      <c r="DJ46" s="77" t="str">
        <f>IFERROR(IF($E46=1,RANK(CD46,CD:CD,1)+COUNTIF(CD$3:CD45,CD46),"-"),"-")</f>
        <v>-</v>
      </c>
      <c r="DK46" s="77" t="str">
        <f>IFERROR(IF($E46=1,RANK(CE46,CE:CE,1)+COUNTIF(CE$3:CE45,CE46),"-"),"-")</f>
        <v>-</v>
      </c>
      <c r="DL46" s="77" t="str">
        <f>IFERROR(IF($E46=1,RANK(CF46,CF:CF,1)+COUNTIF(CF$3:CF45,CF46),"-"),"-")</f>
        <v>-</v>
      </c>
      <c r="DM46" s="77" t="str">
        <f>IFERROR(IF($E46=1,RANK(CG46,CG:CG,1)+COUNTIF(CG$3:CG45,CG46),"-"),"-")</f>
        <v>-</v>
      </c>
      <c r="DN46" s="6"/>
      <c r="DO46" s="77" t="str">
        <f>IFERROR(IF($E46=1,RANK(CI46,CI:CI,1)+COUNTIF(CI$4:CI46,CI46)-1,"-"),"-")</f>
        <v>-</v>
      </c>
      <c r="DP46" s="77" t="str">
        <f>IFERROR(IF($E46=1,RANK(CJ46,CJ:CJ,1)+COUNTIF(CJ$4:CJ46,CJ46)-1,"-"),"-")</f>
        <v>-</v>
      </c>
      <c r="DQ46" s="77" t="str">
        <f>IFERROR(IF($E46=1,RANK(CK46,CK:CK,1)+COUNTIF(CK$4:CK46,CK46)-1,"-"),"-")</f>
        <v>-</v>
      </c>
      <c r="DR46" s="77" t="str">
        <f>IFERROR(IF($E46=1,RANK(CL46,CL:CL,1)+COUNTIF(CL$4:CL46,CL46)-1,"-"),"-")</f>
        <v>-</v>
      </c>
      <c r="DS46" s="77" t="str">
        <f>IFERROR(IF($E46=1,RANK(CM46,CM:CM,1)+COUNTIF(CM$4:CM46,CM46)-1,"-"),"-")</f>
        <v>-</v>
      </c>
      <c r="DT46" s="77" t="str">
        <f>IFERROR(IF($E46=1,RANK(CN46,CN:CN,1)+COUNTIF(CN$4:CN46,CN46)-1,"-"),"-")</f>
        <v>-</v>
      </c>
      <c r="DU46">
        <f>$F$2+1-DV46</f>
        <v>1</v>
      </c>
      <c r="DV46" s="83">
        <f>IF($EI$4="Entrants",MAX($CS:$CS),MAX($DB:$DB))</f>
        <v>99</v>
      </c>
      <c r="DW46" s="82" t="str">
        <f>IFERROR(INDEX($A:$DD,IF($EI$4="Entrants",MATCH($DU46,$CS:$CS,0),MATCH($DU46,$DB:$DB,0)),11),"")</f>
        <v>MARSEILLE ST CHARLES</v>
      </c>
      <c r="DX46" s="80">
        <f>IFERROR(INDEX($A:$DD,IF($EI$4="Entrants",MATCH($DU46,$CS:$CS,0),MATCH($DU46,$DB:$DB,0)),IF($EI$4="Entrants",65,24)),"")</f>
        <v>6.95</v>
      </c>
      <c r="DY46">
        <v>1</v>
      </c>
      <c r="DZ46" s="83">
        <f>IF($EI$4="Entrants",MAX($DI:$DI),MAX($DR:$DR))</f>
        <v>95</v>
      </c>
      <c r="EA46" s="82" t="str">
        <f>IFERROR(INDEX($A:$DT,IF($EI$4="Entrants",MATCH($DY46,$DI:$DI,0),MATCH($DY46,$DR:$DR,0)),11),"")</f>
        <v>DIJON VILLE</v>
      </c>
      <c r="EB46" s="135">
        <f>IFERROR(INDEX($A:$DT,IF($EI$4="Entrants",MATCH($DY46,$DI:$DI,0),MATCH($DY46,$DR:$DR,0)),IF($EI$4="Entrants",81,52)),"")</f>
        <v>-0.74</v>
      </c>
      <c r="EC46" s="81">
        <f>IFERROR(INDEX($A:$DT,IF($EI$4="Entrants",MATCH($DY46,$DI:$DI,0),MATCH($DY46,$DR:$DR,0)),IF($EI$4="Entrants",65,24)),"")</f>
        <v>8.1999999999999993</v>
      </c>
      <c r="ED46" s="80">
        <f>IFERROR(IF(EB46&gt;0,"+"&amp;ROUND(EB46,2),ROUND(EB46,2)),"")</f>
        <v>-0.74</v>
      </c>
      <c r="EI46" s="145"/>
      <c r="EJ46" s="145"/>
      <c r="EU46">
        <v>7.63</v>
      </c>
      <c r="EV46">
        <v>8.16</v>
      </c>
      <c r="EW46">
        <v>8.2100000000000009</v>
      </c>
      <c r="EX46">
        <v>7.94</v>
      </c>
      <c r="EY46">
        <v>7.3</v>
      </c>
      <c r="EZ46">
        <v>7.92</v>
      </c>
      <c r="FA46">
        <v>6.81</v>
      </c>
      <c r="FB46">
        <v>6.35</v>
      </c>
      <c r="FK46" t="s">
        <v>147</v>
      </c>
      <c r="FL46" t="s">
        <v>147</v>
      </c>
      <c r="FM46" t="s">
        <v>147</v>
      </c>
      <c r="FN46" t="s">
        <v>147</v>
      </c>
      <c r="FO46" t="s">
        <v>147</v>
      </c>
      <c r="FP46" t="s">
        <v>147</v>
      </c>
      <c r="FQ46" t="s">
        <v>147</v>
      </c>
      <c r="FR46" t="s">
        <v>147</v>
      </c>
    </row>
    <row r="47" spans="1:174" ht="19.8" x14ac:dyDescent="0.3">
      <c r="A47" s="8">
        <f t="shared" si="2"/>
        <v>1</v>
      </c>
      <c r="B47" s="8">
        <f t="shared" si="3"/>
        <v>1</v>
      </c>
      <c r="C47" s="8" t="str">
        <f t="shared" si="11"/>
        <v/>
      </c>
      <c r="D47" s="8">
        <f t="shared" si="4"/>
        <v>1</v>
      </c>
      <c r="E47" s="8">
        <f t="shared" si="5"/>
        <v>0</v>
      </c>
      <c r="F47" s="145" t="s">
        <v>224</v>
      </c>
      <c r="G47" s="145" t="s">
        <v>185</v>
      </c>
      <c r="H47" s="7" t="s">
        <v>17</v>
      </c>
      <c r="I47" s="141" t="s">
        <v>210</v>
      </c>
      <c r="J47" s="141">
        <v>474338</v>
      </c>
      <c r="K47" s="141" t="s">
        <v>53</v>
      </c>
      <c r="L47" s="141" t="s">
        <v>7</v>
      </c>
      <c r="M47" s="141" t="s">
        <v>8</v>
      </c>
      <c r="N47" s="120">
        <v>8.0399999999999991</v>
      </c>
      <c r="O47" s="120">
        <v>8.75</v>
      </c>
      <c r="P47" s="120">
        <v>8.81</v>
      </c>
      <c r="Q47" s="120">
        <v>8.82</v>
      </c>
      <c r="R47" s="120">
        <v>8.57</v>
      </c>
      <c r="S47" s="139">
        <v>7.84</v>
      </c>
      <c r="T47" s="106">
        <v>7.14</v>
      </c>
      <c r="U47" s="106">
        <v>7.49</v>
      </c>
      <c r="V47" s="79"/>
      <c r="AD47" s="161">
        <v>8.4600000000000009</v>
      </c>
      <c r="AE47" s="161">
        <v>8.86</v>
      </c>
      <c r="AF47" s="163">
        <v>9.02</v>
      </c>
      <c r="AG47" s="161">
        <v>8.83</v>
      </c>
      <c r="AH47" s="161">
        <v>8.75</v>
      </c>
      <c r="AI47" s="120">
        <v>8.15</v>
      </c>
      <c r="AJ47" s="106">
        <v>7.24</v>
      </c>
      <c r="AK47" s="106">
        <v>7.75</v>
      </c>
      <c r="AL47" s="79"/>
      <c r="AT47" s="78">
        <f t="shared" si="17"/>
        <v>-0.42</v>
      </c>
      <c r="AU47" s="78">
        <f t="shared" si="17"/>
        <v>-0.11</v>
      </c>
      <c r="AV47" s="78">
        <f t="shared" si="17"/>
        <v>-0.21</v>
      </c>
      <c r="AW47" s="78">
        <f t="shared" si="17"/>
        <v>-0.01</v>
      </c>
      <c r="AX47" s="78">
        <f t="shared" si="17"/>
        <v>-0.18</v>
      </c>
      <c r="AY47" s="78">
        <f t="shared" si="17"/>
        <v>-0.31</v>
      </c>
      <c r="AZ47" s="78">
        <f t="shared" si="17"/>
        <v>-0.1</v>
      </c>
      <c r="BA47" s="78">
        <f t="shared" si="15"/>
        <v>-0.26</v>
      </c>
      <c r="BB47" s="79"/>
      <c r="BJ47" s="78" t="str">
        <f t="shared" si="20"/>
        <v>-</v>
      </c>
      <c r="BK47" s="78" t="str">
        <f t="shared" si="20"/>
        <v>-</v>
      </c>
      <c r="BL47" s="78" t="str">
        <f t="shared" si="20"/>
        <v>-</v>
      </c>
      <c r="BM47" s="78" t="str">
        <f t="shared" si="20"/>
        <v>-</v>
      </c>
      <c r="BN47" s="78" t="str">
        <f t="shared" si="20"/>
        <v>-</v>
      </c>
      <c r="BO47" s="78" t="str">
        <f t="shared" si="8"/>
        <v>-</v>
      </c>
      <c r="BP47" s="78" t="str">
        <f t="shared" si="18"/>
        <v>-</v>
      </c>
      <c r="BQ47" s="78" t="str">
        <f t="shared" si="18"/>
        <v>-</v>
      </c>
      <c r="BR47" s="79"/>
      <c r="BZ47" s="78" t="str">
        <f t="shared" si="19"/>
        <v>-</v>
      </c>
      <c r="CA47" s="78" t="str">
        <f t="shared" si="19"/>
        <v>-</v>
      </c>
      <c r="CB47" s="78" t="str">
        <f t="shared" si="19"/>
        <v>-</v>
      </c>
      <c r="CC47" s="78" t="str">
        <f t="shared" si="19"/>
        <v>-</v>
      </c>
      <c r="CD47" s="78" t="str">
        <f t="shared" si="19"/>
        <v>-</v>
      </c>
      <c r="CE47" s="78" t="str">
        <f t="shared" si="19"/>
        <v>-</v>
      </c>
      <c r="CF47" s="78" t="str">
        <f t="shared" si="19"/>
        <v>-</v>
      </c>
      <c r="CG47" s="78" t="str">
        <f t="shared" si="16"/>
        <v>-</v>
      </c>
      <c r="CH47" s="79"/>
      <c r="CP47" s="77" t="str">
        <f>IFERROR(IF($E47=1,RANK(BJ47,BJ:BJ,1)+COUNTIF(BJ$4:BJ47,BJ47)-1,"-"),"-")</f>
        <v>-</v>
      </c>
      <c r="CQ47" s="77" t="str">
        <f>IFERROR(IF($E47=1,RANK(BK47,BK:BK,1)+COUNTIF(BK$4:BK47,BK47)-1,"-"),"-")</f>
        <v>-</v>
      </c>
      <c r="CR47" s="77" t="str">
        <f>IFERROR(IF($E47=1,RANK(BL47,BL:BL,1)+COUNTIF(BL$4:BL47,BL47)-1,"-"),"-")</f>
        <v>-</v>
      </c>
      <c r="CS47" s="77" t="str">
        <f>IFERROR(IF($E47=1,RANK(BM47,BM:BM,1)+COUNTIF(BM$4:BM47,BM47)-1,"-"),"-")</f>
        <v>-</v>
      </c>
      <c r="CT47" s="77" t="str">
        <f>IFERROR(IF($E47=1,RANK(BN47,BN:BN,1)+COUNTIF(BN$4:BN47,BN47)-1,"-"),"-")</f>
        <v>-</v>
      </c>
      <c r="CU47" s="77" t="str">
        <f>IFERROR(IF($E47=1,RANK(BO47,BO:BO,1)+COUNTIF(BO$4:BO47,BO47)-1,"-"),"-")</f>
        <v>-</v>
      </c>
      <c r="CV47" s="77" t="str">
        <f>IFERROR(IF($E47=1,RANK(BP47,BP:BP,1)+COUNTIF(BP$4:BP47,BP47)-1,"-"),"-")</f>
        <v>-</v>
      </c>
      <c r="CW47" s="77" t="str">
        <f>IFERROR(IF($E47=1,RANK(BQ47,BQ:BQ,1)+COUNTIF(BQ$4:BQ47,BQ47)-1,"-"),"-")</f>
        <v>-</v>
      </c>
      <c r="CX47" s="79"/>
      <c r="DF47" s="77" t="str">
        <f>IFERROR(IF($E47=1,RANK(BZ47,BZ:BZ,1)+COUNTIF(BZ$3:BZ46,BZ47),"-"),"-")</f>
        <v>-</v>
      </c>
      <c r="DG47" s="77" t="str">
        <f>IFERROR(IF($E47=1,RANK(CA47,CA:CA,1)+COUNTIF(CA$3:CA46,CA47),"-"),"-")</f>
        <v>-</v>
      </c>
      <c r="DH47" s="77" t="str">
        <f>IFERROR(IF($E47=1,RANK(CB47,CB:CB,1)+COUNTIF(CB$3:CB46,CB47),"-"),"-")</f>
        <v>-</v>
      </c>
      <c r="DI47" s="77" t="str">
        <f>IFERROR(IF($E47=1,RANK(CC47,CC:CC,1)+COUNTIF(CC$3:CC46,CC47),"-"),"-")</f>
        <v>-</v>
      </c>
      <c r="DJ47" s="77" t="str">
        <f>IFERROR(IF($E47=1,RANK(CD47,CD:CD,1)+COUNTIF(CD$3:CD46,CD47),"-"),"-")</f>
        <v>-</v>
      </c>
      <c r="DK47" s="77" t="str">
        <f>IFERROR(IF($E47=1,RANK(CE47,CE:CE,1)+COUNTIF(CE$3:CE46,CE47),"-"),"-")</f>
        <v>-</v>
      </c>
      <c r="DL47" s="77" t="str">
        <f>IFERROR(IF($E47=1,RANK(CF47,CF:CF,1)+COUNTIF(CF$3:CF46,CF47),"-"),"-")</f>
        <v>-</v>
      </c>
      <c r="DM47" s="77" t="str">
        <f>IFERROR(IF($E47=1,RANK(CG47,CG:CG,1)+COUNTIF(CG$3:CG46,CG47),"-"),"-")</f>
        <v>-</v>
      </c>
      <c r="DN47" s="6"/>
      <c r="DO47" s="77" t="str">
        <f>IFERROR(IF($E47=1,RANK(CI47,CI:CI,1)+COUNTIF(CI$4:CI47,CI47)-1,"-"),"-")</f>
        <v>-</v>
      </c>
      <c r="DP47" s="77" t="str">
        <f>IFERROR(IF($E47=1,RANK(CJ47,CJ:CJ,1)+COUNTIF(CJ$4:CJ47,CJ47)-1,"-"),"-")</f>
        <v>-</v>
      </c>
      <c r="DQ47" s="77" t="str">
        <f>IFERROR(IF($E47=1,RANK(CK47,CK:CK,1)+COUNTIF(CK$4:CK47,CK47)-1,"-"),"-")</f>
        <v>-</v>
      </c>
      <c r="DR47" s="77" t="str">
        <f>IFERROR(IF($E47=1,RANK(CL47,CL:CL,1)+COUNTIF(CL$4:CL47,CL47)-1,"-"),"-")</f>
        <v>-</v>
      </c>
      <c r="DS47" s="77" t="str">
        <f>IFERROR(IF($E47=1,RANK(CM47,CM:CM,1)+COUNTIF(CM$4:CM47,CM47)-1,"-"),"-")</f>
        <v>-</v>
      </c>
      <c r="DT47" s="77" t="str">
        <f>IFERROR(IF($E47=1,RANK(CN47,CN:CN,1)+COUNTIF(CN$4:CN47,CN47)-1,"-"),"-")</f>
        <v>-</v>
      </c>
      <c r="DU47">
        <f>DU46+1</f>
        <v>2</v>
      </c>
      <c r="DV47" s="83">
        <f>DV46-1</f>
        <v>98</v>
      </c>
      <c r="DW47" s="82" t="str">
        <f>IFERROR(INDEX($A:$DD,IF($EI$4="Entrants",MATCH($DU47,$CS:$CS,0),MATCH($DU47,$DB:$DB,0)),11),"")</f>
        <v>MONTARGIS</v>
      </c>
      <c r="DX47" s="80">
        <f>IFERROR(INDEX($A:$DD,IF($EI$4="Entrants",MATCH($DU47,$CS:$CS,0),MATCH($DU47,$DB:$DB,0)),IF($EI$4="Entrants",65,24)),"")</f>
        <v>7.2</v>
      </c>
      <c r="DY47">
        <f>DY46+1</f>
        <v>2</v>
      </c>
      <c r="DZ47" s="83">
        <f>MAX(DZ46-1,0)</f>
        <v>94</v>
      </c>
      <c r="EA47" s="82" t="str">
        <f>IFERROR(INDEX($A:$DT,IF($EI$4="Entrants",MATCH($DY47,$DI:$DI,0),MATCH($DY47,$DR:$DR,0)),11),"")</f>
        <v>CAEN</v>
      </c>
      <c r="EB47" s="135">
        <f>IFERROR(INDEX($A:$DT,IF($EI$4="Entrants",MATCH($DY47,$DI:$DI,0),MATCH($DY47,$DR:$DR,0)),IF($EI$4="Entrants",81,52)),"")</f>
        <v>-0.55000000000000004</v>
      </c>
      <c r="EC47" s="81">
        <f>IFERROR(INDEX($A:$DT,IF($EI$4="Entrants",MATCH($DY47,$DI:$DI,0),MATCH($DY47,$DR:$DR,0)),IF($EI$4="Entrants",65,24)),"")</f>
        <v>7.94</v>
      </c>
      <c r="ED47" s="80">
        <f>IFERROR(IF(EB47&gt;0,"+"&amp;ROUND(EB47,2),ROUND(EB47,2)),"")</f>
        <v>-0.55000000000000004</v>
      </c>
      <c r="EI47" s="145"/>
      <c r="EJ47" s="145"/>
      <c r="EU47">
        <v>8.06</v>
      </c>
      <c r="EV47">
        <v>8.2100000000000009</v>
      </c>
      <c r="EW47">
        <v>8.4700000000000006</v>
      </c>
      <c r="EX47">
        <v>8.4499999999999993</v>
      </c>
      <c r="EY47">
        <v>8.08</v>
      </c>
      <c r="EZ47">
        <v>6.84</v>
      </c>
      <c r="FA47">
        <v>7.52</v>
      </c>
      <c r="FB47">
        <v>7.54</v>
      </c>
      <c r="FK47">
        <v>8.11</v>
      </c>
      <c r="FL47">
        <v>8.5299999999999994</v>
      </c>
      <c r="FM47">
        <v>8.86</v>
      </c>
      <c r="FN47">
        <v>8.34</v>
      </c>
      <c r="FO47">
        <v>7.8</v>
      </c>
      <c r="FP47">
        <v>7.85</v>
      </c>
      <c r="FQ47">
        <v>6.62</v>
      </c>
      <c r="FR47">
        <v>6.83</v>
      </c>
    </row>
    <row r="48" spans="1:174" ht="19.8" x14ac:dyDescent="0.3">
      <c r="A48" s="8">
        <f t="shared" si="2"/>
        <v>1</v>
      </c>
      <c r="B48" s="8">
        <f t="shared" si="3"/>
        <v>1</v>
      </c>
      <c r="C48" s="8">
        <f t="shared" si="11"/>
        <v>1</v>
      </c>
      <c r="D48" s="8">
        <f t="shared" si="4"/>
        <v>1</v>
      </c>
      <c r="E48" s="8">
        <f t="shared" si="5"/>
        <v>1</v>
      </c>
      <c r="F48" s="145" t="s">
        <v>224</v>
      </c>
      <c r="G48" s="145" t="s">
        <v>184</v>
      </c>
      <c r="H48" s="7">
        <v>1</v>
      </c>
      <c r="I48" s="141" t="s">
        <v>209</v>
      </c>
      <c r="J48" s="141">
        <v>481002</v>
      </c>
      <c r="K48" s="141" t="s">
        <v>54</v>
      </c>
      <c r="L48" s="141" t="s">
        <v>7</v>
      </c>
      <c r="M48" s="141" t="s">
        <v>8</v>
      </c>
      <c r="N48" s="139">
        <v>7.93</v>
      </c>
      <c r="O48" s="120">
        <v>8.17</v>
      </c>
      <c r="P48" s="120">
        <v>8.6999999999999993</v>
      </c>
      <c r="Q48" s="120">
        <v>8.1300000000000008</v>
      </c>
      <c r="R48" s="139">
        <v>7.94</v>
      </c>
      <c r="S48" s="139">
        <v>7.74</v>
      </c>
      <c r="T48" s="106">
        <v>7.01</v>
      </c>
      <c r="U48" s="106">
        <v>7.48</v>
      </c>
      <c r="V48" s="79"/>
      <c r="AD48" s="161">
        <v>8.07</v>
      </c>
      <c r="AE48" s="161">
        <v>8.3000000000000007</v>
      </c>
      <c r="AF48" s="161">
        <v>8.58</v>
      </c>
      <c r="AG48" s="161">
        <v>8.24</v>
      </c>
      <c r="AH48" s="161">
        <v>8.1</v>
      </c>
      <c r="AI48" s="139">
        <v>7.99</v>
      </c>
      <c r="AJ48" s="106">
        <v>7.37</v>
      </c>
      <c r="AK48" s="106">
        <v>7.51</v>
      </c>
      <c r="AL48" s="79"/>
      <c r="AT48" s="78">
        <f t="shared" si="17"/>
        <v>-0.14000000000000001</v>
      </c>
      <c r="AU48" s="78">
        <f t="shared" si="17"/>
        <v>-0.13</v>
      </c>
      <c r="AV48" s="78">
        <f t="shared" si="17"/>
        <v>0.12</v>
      </c>
      <c r="AW48" s="78">
        <f t="shared" si="17"/>
        <v>-0.11</v>
      </c>
      <c r="AX48" s="78">
        <f t="shared" si="17"/>
        <v>-0.16</v>
      </c>
      <c r="AY48" s="78">
        <f t="shared" si="17"/>
        <v>-0.25</v>
      </c>
      <c r="AZ48" s="78">
        <f t="shared" si="17"/>
        <v>-0.36</v>
      </c>
      <c r="BA48" s="78">
        <f t="shared" si="15"/>
        <v>-0.03</v>
      </c>
      <c r="BB48" s="79"/>
      <c r="BJ48" s="78">
        <f t="shared" si="20"/>
        <v>7.93</v>
      </c>
      <c r="BK48" s="78">
        <f t="shared" si="20"/>
        <v>8.17</v>
      </c>
      <c r="BL48" s="78">
        <f t="shared" si="20"/>
        <v>8.6999999999999993</v>
      </c>
      <c r="BM48" s="78">
        <f t="shared" si="20"/>
        <v>8.1300000000000008</v>
      </c>
      <c r="BN48" s="78">
        <f t="shared" si="20"/>
        <v>7.94</v>
      </c>
      <c r="BO48" s="78">
        <f t="shared" si="8"/>
        <v>7.74</v>
      </c>
      <c r="BP48" s="78">
        <f t="shared" si="18"/>
        <v>7.01</v>
      </c>
      <c r="BQ48" s="78">
        <f t="shared" si="18"/>
        <v>7.48</v>
      </c>
      <c r="BR48" s="79"/>
      <c r="BZ48" s="78">
        <f t="shared" si="19"/>
        <v>-0.14000000000000001</v>
      </c>
      <c r="CA48" s="78">
        <f t="shared" si="19"/>
        <v>-0.13</v>
      </c>
      <c r="CB48" s="78">
        <f t="shared" si="19"/>
        <v>0.12</v>
      </c>
      <c r="CC48" s="78">
        <f t="shared" si="19"/>
        <v>-0.11</v>
      </c>
      <c r="CD48" s="78">
        <f t="shared" si="19"/>
        <v>-0.16</v>
      </c>
      <c r="CE48" s="78">
        <f t="shared" si="19"/>
        <v>-0.25</v>
      </c>
      <c r="CF48" s="78">
        <f t="shared" si="19"/>
        <v>-0.36</v>
      </c>
      <c r="CG48" s="78">
        <f t="shared" si="16"/>
        <v>-0.03</v>
      </c>
      <c r="CH48" s="79"/>
      <c r="CP48" s="77">
        <f>IFERROR(IF($E48=1,RANK(BJ48,BJ:BJ,1)+COUNTIF(BJ$4:BJ48,BJ48)-1,"-"),"-")</f>
        <v>68</v>
      </c>
      <c r="CQ48" s="77">
        <f>IFERROR(IF($E48=1,RANK(BK48,BK:BK,1)+COUNTIF(BK$4:BK48,BK48)-1,"-"),"-")</f>
        <v>31</v>
      </c>
      <c r="CR48" s="77">
        <f>IFERROR(IF($E48=1,RANK(BL48,BL:BL,1)+COUNTIF(BL$4:BL48,BL48)-1,"-"),"-")</f>
        <v>44</v>
      </c>
      <c r="CS48" s="77">
        <f>IFERROR(IF($E48=1,RANK(BM48,BM:BM,1)+COUNTIF(BM$4:BM48,BM48)-1,"-"),"-")</f>
        <v>34</v>
      </c>
      <c r="CT48" s="77">
        <f>IFERROR(IF($E48=1,RANK(BN48,BN:BN,1)+COUNTIF(BN$4:BN48,BN48)-1,"-"),"-")</f>
        <v>53</v>
      </c>
      <c r="CU48" s="77">
        <f>IFERROR(IF($E48=1,RANK(BO48,BO:BO,1)+COUNTIF(BO$4:BO48,BO48)-1,"-"),"-")</f>
        <v>76</v>
      </c>
      <c r="CV48" s="77">
        <f>IFERROR(IF($E48=1,RANK(BP48,BP:BP,1)+COUNTIF(BP$4:BP48,BP48)-1,"-"),"-")</f>
        <v>74</v>
      </c>
      <c r="CW48" s="77">
        <f>IFERROR(IF($E48=1,RANK(BQ48,BQ:BQ,1)+COUNTIF(BQ$4:BQ48,BQ48)-1,"-"),"-")</f>
        <v>78</v>
      </c>
      <c r="CX48" s="79"/>
      <c r="DF48" s="77">
        <f>IFERROR(IF($E48=1,RANK(BZ48,BZ:BZ,1)+COUNTIF(BZ$3:BZ47,BZ48),"-"),"-")</f>
        <v>50</v>
      </c>
      <c r="DG48" s="77">
        <f>IFERROR(IF($E48=1,RANK(CA48,CA:CA,1)+COUNTIF(CA$3:CA47,CA48),"-"),"-")</f>
        <v>37</v>
      </c>
      <c r="DH48" s="77">
        <f>IFERROR(IF($E48=1,RANK(CB48,CB:CB,1)+COUNTIF(CB$3:CB47,CB48),"-"),"-")</f>
        <v>68</v>
      </c>
      <c r="DI48" s="77">
        <f>IFERROR(IF($E48=1,RANK(CC48,CC:CC,1)+COUNTIF(CC$3:CC47,CC48),"-"),"-")</f>
        <v>37</v>
      </c>
      <c r="DJ48" s="77">
        <f>IFERROR(IF($E48=1,RANK(CD48,CD:CD,1)+COUNTIF(CD$3:CD47,CD48),"-"),"-")</f>
        <v>40</v>
      </c>
      <c r="DK48" s="77">
        <f>IFERROR(IF($E48=1,RANK(CE48,CE:CE,1)+COUNTIF(CE$3:CE47,CE48),"-"),"-")</f>
        <v>33</v>
      </c>
      <c r="DL48" s="77">
        <f>IFERROR(IF($E48=1,RANK(CF48,CF:CF,1)+COUNTIF(CF$3:CF47,CF48),"-"),"-")</f>
        <v>18</v>
      </c>
      <c r="DM48" s="77">
        <f>IFERROR(IF($E48=1,RANK(CG48,CG:CG,1)+COUNTIF(CG$3:CG47,CG48),"-"),"-")</f>
        <v>48</v>
      </c>
      <c r="DN48" s="6"/>
      <c r="DO48" s="77" t="str">
        <f>IFERROR(IF($E48=1,RANK(CI48,CI:CI,1)+COUNTIF(CI$4:CI48,CI48)-1,"-"),"-")</f>
        <v>-</v>
      </c>
      <c r="DP48" s="77" t="str">
        <f>IFERROR(IF($E48=1,RANK(CJ48,CJ:CJ,1)+COUNTIF(CJ$4:CJ48,CJ48)-1,"-"),"-")</f>
        <v>-</v>
      </c>
      <c r="DQ48" s="77" t="str">
        <f>IFERROR(IF($E48=1,RANK(CK48,CK:CK,1)+COUNTIF(CK$4:CK48,CK48)-1,"-"),"-")</f>
        <v>-</v>
      </c>
      <c r="DR48" s="77" t="str">
        <f>IFERROR(IF($E48=1,RANK(CL48,CL:CL,1)+COUNTIF(CL$4:CL48,CL48)-1,"-"),"-")</f>
        <v>-</v>
      </c>
      <c r="DS48" s="77" t="str">
        <f>IFERROR(IF($E48=1,RANK(CM48,CM:CM,1)+COUNTIF(CM$4:CM48,CM48)-1,"-"),"-")</f>
        <v>-</v>
      </c>
      <c r="DT48" s="77" t="str">
        <f>IFERROR(IF($E48=1,RANK(CN48,CN:CN,1)+COUNTIF(CN$4:CN48,CN48)-1,"-"),"-")</f>
        <v>-</v>
      </c>
      <c r="DU48">
        <f>DU47+1</f>
        <v>3</v>
      </c>
      <c r="DV48" s="83">
        <f>DV47-1</f>
        <v>97</v>
      </c>
      <c r="DW48" s="82" t="str">
        <f>IFERROR(INDEX($A:$DD,IF($EI$4="Entrants",MATCH($DU48,$CS:$CS,0),MATCH($DU48,$DB:$DB,0)),11),"")</f>
        <v>GARE DU NORD (GARE A)</v>
      </c>
      <c r="DX48" s="80">
        <f>IFERROR(INDEX($A:$DD,IF($EI$4="Entrants",MATCH($DU48,$CS:$CS,0),MATCH($DU48,$DB:$DB,0)),IF($EI$4="Entrants",65,24)),"")</f>
        <v>7.24</v>
      </c>
      <c r="DY48">
        <f>DY47+1</f>
        <v>3</v>
      </c>
      <c r="DZ48" s="83">
        <f>MAX(DZ47-1,0)</f>
        <v>93</v>
      </c>
      <c r="EA48" s="82" t="str">
        <f>IFERROR(INDEX($A:$DT,IF($EI$4="Entrants",MATCH($DY48,$DI:$DI,0),MATCH($DY48,$DR:$DR,0)),11),"")</f>
        <v>TOULOUSE MATABIAU</v>
      </c>
      <c r="EB48" s="135">
        <f>IFERROR(INDEX($A:$DT,IF($EI$4="Entrants",MATCH($DY48,$DI:$DI,0),MATCH($DY48,$DR:$DR,0)),IF($EI$4="Entrants",81,52)),"")</f>
        <v>-0.53</v>
      </c>
      <c r="EC48" s="81">
        <f>IFERROR(INDEX($A:$DT,IF($EI$4="Entrants",MATCH($DY48,$DI:$DI,0),MATCH($DY48,$DR:$DR,0)),IF($EI$4="Entrants",65,24)),"")</f>
        <v>7.49</v>
      </c>
      <c r="ED48" s="80">
        <f>IFERROR(IF(EB48&gt;0,"+"&amp;ROUND(EB48,2),ROUND(EB48,2)),"")</f>
        <v>-0.53</v>
      </c>
      <c r="EI48" s="145"/>
      <c r="EJ48" s="145"/>
      <c r="EU48">
        <v>7.53</v>
      </c>
      <c r="EV48">
        <v>7.64</v>
      </c>
      <c r="EW48">
        <v>8.18</v>
      </c>
      <c r="EX48">
        <v>7.92</v>
      </c>
      <c r="EY48">
        <v>7.39</v>
      </c>
      <c r="EZ48">
        <v>7.59</v>
      </c>
      <c r="FA48">
        <v>6.03</v>
      </c>
      <c r="FB48">
        <v>5.64</v>
      </c>
      <c r="FK48" t="s">
        <v>147</v>
      </c>
      <c r="FL48" t="s">
        <v>147</v>
      </c>
      <c r="FM48" t="s">
        <v>147</v>
      </c>
      <c r="FN48" t="s">
        <v>147</v>
      </c>
      <c r="FO48" t="s">
        <v>147</v>
      </c>
      <c r="FP48" t="s">
        <v>147</v>
      </c>
      <c r="FQ48" t="s">
        <v>147</v>
      </c>
      <c r="FR48" t="s">
        <v>147</v>
      </c>
    </row>
    <row r="49" spans="1:174" ht="19.8" x14ac:dyDescent="0.3">
      <c r="A49" s="8">
        <f t="shared" si="2"/>
        <v>1</v>
      </c>
      <c r="B49" s="8">
        <f t="shared" si="3"/>
        <v>1</v>
      </c>
      <c r="C49" s="8">
        <f t="shared" si="11"/>
        <v>1</v>
      </c>
      <c r="D49" s="8">
        <f t="shared" si="4"/>
        <v>1</v>
      </c>
      <c r="E49" s="8">
        <f t="shared" si="5"/>
        <v>1</v>
      </c>
      <c r="F49" s="145" t="s">
        <v>224</v>
      </c>
      <c r="G49" s="145" t="s">
        <v>184</v>
      </c>
      <c r="H49" s="7">
        <v>1</v>
      </c>
      <c r="I49" s="141" t="s">
        <v>210</v>
      </c>
      <c r="J49" s="141">
        <v>543009</v>
      </c>
      <c r="K49" s="141" t="s">
        <v>55</v>
      </c>
      <c r="L49" s="141" t="s">
        <v>7</v>
      </c>
      <c r="M49" s="141" t="s">
        <v>8</v>
      </c>
      <c r="N49" s="139">
        <v>7.59</v>
      </c>
      <c r="O49" s="120">
        <v>8.4700000000000006</v>
      </c>
      <c r="P49" s="121">
        <v>9.0500000000000007</v>
      </c>
      <c r="Q49" s="120">
        <v>8.14</v>
      </c>
      <c r="R49" s="139">
        <v>7.64</v>
      </c>
      <c r="S49" s="139">
        <v>7.38</v>
      </c>
      <c r="T49" s="106">
        <v>6.44</v>
      </c>
      <c r="U49" s="106">
        <v>7.62</v>
      </c>
      <c r="V49" s="79"/>
      <c r="AD49" s="139">
        <v>7.64</v>
      </c>
      <c r="AE49" s="161">
        <v>8.51</v>
      </c>
      <c r="AF49" s="161">
        <v>8.77</v>
      </c>
      <c r="AG49" s="161">
        <v>8.23</v>
      </c>
      <c r="AH49" s="139">
        <v>7.58</v>
      </c>
      <c r="AI49" s="139">
        <v>7.4</v>
      </c>
      <c r="AJ49" s="106">
        <v>6.28</v>
      </c>
      <c r="AK49" s="106">
        <v>6.8</v>
      </c>
      <c r="AL49" s="79"/>
      <c r="AT49" s="78">
        <f t="shared" si="17"/>
        <v>-0.05</v>
      </c>
      <c r="AU49" s="78">
        <f t="shared" si="17"/>
        <v>-0.04</v>
      </c>
      <c r="AV49" s="78">
        <f t="shared" si="17"/>
        <v>0.28000000000000003</v>
      </c>
      <c r="AW49" s="78">
        <f t="shared" si="17"/>
        <v>-0.09</v>
      </c>
      <c r="AX49" s="78">
        <f t="shared" si="17"/>
        <v>0.06</v>
      </c>
      <c r="AY49" s="78">
        <f t="shared" si="17"/>
        <v>-0.02</v>
      </c>
      <c r="AZ49" s="78">
        <f t="shared" si="17"/>
        <v>0.16</v>
      </c>
      <c r="BA49" s="78">
        <f t="shared" si="15"/>
        <v>0.82</v>
      </c>
      <c r="BB49" s="79"/>
      <c r="BJ49" s="78">
        <f t="shared" si="20"/>
        <v>7.59</v>
      </c>
      <c r="BK49" s="78">
        <f t="shared" si="20"/>
        <v>8.4700000000000006</v>
      </c>
      <c r="BL49" s="78">
        <f t="shared" si="20"/>
        <v>9.0500000000000007</v>
      </c>
      <c r="BM49" s="78">
        <f t="shared" si="20"/>
        <v>8.14</v>
      </c>
      <c r="BN49" s="78">
        <f t="shared" si="20"/>
        <v>7.64</v>
      </c>
      <c r="BO49" s="78">
        <f t="shared" si="8"/>
        <v>7.38</v>
      </c>
      <c r="BP49" s="78">
        <f t="shared" si="18"/>
        <v>6.44</v>
      </c>
      <c r="BQ49" s="78">
        <f t="shared" si="18"/>
        <v>7.62</v>
      </c>
      <c r="BR49" s="79"/>
      <c r="BZ49" s="78">
        <f t="shared" si="19"/>
        <v>-0.05</v>
      </c>
      <c r="CA49" s="78">
        <f t="shared" si="19"/>
        <v>-0.04</v>
      </c>
      <c r="CB49" s="78">
        <f t="shared" si="19"/>
        <v>0.28000000000000003</v>
      </c>
      <c r="CC49" s="78">
        <f t="shared" si="19"/>
        <v>-0.09</v>
      </c>
      <c r="CD49" s="78">
        <f t="shared" si="19"/>
        <v>0.06</v>
      </c>
      <c r="CE49" s="78">
        <f t="shared" si="19"/>
        <v>-0.02</v>
      </c>
      <c r="CF49" s="78">
        <f t="shared" si="19"/>
        <v>0.16</v>
      </c>
      <c r="CG49" s="78">
        <f t="shared" si="16"/>
        <v>0.82</v>
      </c>
      <c r="CH49" s="79"/>
      <c r="CP49" s="77">
        <f>IFERROR(IF($E49=1,RANK(BJ49,BJ:BJ,1)+COUNTIF(BJ$4:BJ49,BJ49)-1,"-"),"-")</f>
        <v>36</v>
      </c>
      <c r="CQ49" s="77">
        <f>IFERROR(IF($E49=1,RANK(BK49,BK:BK,1)+COUNTIF(BK$4:BK49,BK49)-1,"-"),"-")</f>
        <v>62</v>
      </c>
      <c r="CR49" s="77">
        <f>IFERROR(IF($E49=1,RANK(BL49,BL:BL,1)+COUNTIF(BL$4:BL49,BL49)-1,"-"),"-")</f>
        <v>86</v>
      </c>
      <c r="CS49" s="77">
        <f>IFERROR(IF($E49=1,RANK(BM49,BM:BM,1)+COUNTIF(BM$4:BM49,BM49)-1,"-"),"-")</f>
        <v>36</v>
      </c>
      <c r="CT49" s="77">
        <f>IFERROR(IF($E49=1,RANK(BN49,BN:BN,1)+COUNTIF(BN$4:BN49,BN49)-1,"-"),"-")</f>
        <v>30</v>
      </c>
      <c r="CU49" s="77">
        <f>IFERROR(IF($E49=1,RANK(BO49,BO:BO,1)+COUNTIF(BO$4:BO49,BO49)-1,"-"),"-")</f>
        <v>36</v>
      </c>
      <c r="CV49" s="77">
        <f>IFERROR(IF($E49=1,RANK(BP49,BP:BP,1)+COUNTIF(BP$4:BP49,BP49)-1,"-"),"-")</f>
        <v>44</v>
      </c>
      <c r="CW49" s="77">
        <f>IFERROR(IF($E49=1,RANK(BQ49,BQ:BQ,1)+COUNTIF(BQ$4:BQ49,BQ49)-1,"-"),"-")</f>
        <v>85</v>
      </c>
      <c r="CX49" s="79"/>
      <c r="DF49" s="77">
        <f>IFERROR(IF($E49=1,RANK(BZ49,BZ:BZ,1)+COUNTIF(BZ$3:BZ48,BZ49),"-"),"-")</f>
        <v>65</v>
      </c>
      <c r="DG49" s="77">
        <f>IFERROR(IF($E49=1,RANK(CA49,CA:CA,1)+COUNTIF(CA$3:CA48,CA49),"-"),"-")</f>
        <v>54</v>
      </c>
      <c r="DH49" s="77">
        <f>IFERROR(IF($E49=1,RANK(CB49,CB:CB,1)+COUNTIF(CB$3:CB48,CB49),"-"),"-")</f>
        <v>86</v>
      </c>
      <c r="DI49" s="77">
        <f>IFERROR(IF($E49=1,RANK(CC49,CC:CC,1)+COUNTIF(CC$3:CC48,CC49),"-"),"-")</f>
        <v>46</v>
      </c>
      <c r="DJ49" s="77">
        <f>IFERROR(IF($E49=1,RANK(CD49,CD:CD,1)+COUNTIF(CD$3:CD48,CD49),"-"),"-")</f>
        <v>76</v>
      </c>
      <c r="DK49" s="77">
        <f>IFERROR(IF($E49=1,RANK(CE49,CE:CE,1)+COUNTIF(CE$3:CE48,CE49),"-"),"-")</f>
        <v>63</v>
      </c>
      <c r="DL49" s="77">
        <f>IFERROR(IF($E49=1,RANK(CF49,CF:CF,1)+COUNTIF(CF$3:CF48,CF49),"-"),"-")</f>
        <v>75</v>
      </c>
      <c r="DM49" s="77">
        <f>IFERROR(IF($E49=1,RANK(CG49,CG:CG,1)+COUNTIF(CG$3:CG48,CG49),"-"),"-")</f>
        <v>95</v>
      </c>
      <c r="DN49" s="6"/>
      <c r="DO49" s="77" t="str">
        <f>IFERROR(IF($E49=1,RANK(CI49,CI:CI,1)+COUNTIF(CI$4:CI49,CI49)-1,"-"),"-")</f>
        <v>-</v>
      </c>
      <c r="DP49" s="77" t="str">
        <f>IFERROR(IF($E49=1,RANK(CJ49,CJ:CJ,1)+COUNTIF(CJ$4:CJ49,CJ49)-1,"-"),"-")</f>
        <v>-</v>
      </c>
      <c r="DQ49" s="77" t="str">
        <f>IFERROR(IF($E49=1,RANK(CK49,CK:CK,1)+COUNTIF(CK$4:CK49,CK49)-1,"-"),"-")</f>
        <v>-</v>
      </c>
      <c r="DR49" s="77" t="str">
        <f>IFERROR(IF($E49=1,RANK(CL49,CL:CL,1)+COUNTIF(CL$4:CL49,CL49)-1,"-"),"-")</f>
        <v>-</v>
      </c>
      <c r="DS49" s="77" t="str">
        <f>IFERROR(IF($E49=1,RANK(CM49,CM:CM,1)+COUNTIF(CM$4:CM49,CM49)-1,"-"),"-")</f>
        <v>-</v>
      </c>
      <c r="DT49" s="77" t="str">
        <f>IFERROR(IF($E49=1,RANK(CN49,CN:CN,1)+COUNTIF(CN$4:CN49,CN49)-1,"-"),"-")</f>
        <v>-</v>
      </c>
      <c r="DU49">
        <f>DU48+1</f>
        <v>4</v>
      </c>
      <c r="DV49" s="83">
        <f>DV48-1</f>
        <v>96</v>
      </c>
      <c r="DW49" s="82" t="str">
        <f>IFERROR(INDEX($A:$DD,IF($EI$4="Entrants",MATCH($DU49,$CS:$CS,0),MATCH($DU49,$DB:$DB,0)),11),"")</f>
        <v>TOULOUSE MATABIAU</v>
      </c>
      <c r="DX49" s="80">
        <f>IFERROR(INDEX($A:$DD,IF($EI$4="Entrants",MATCH($DU49,$CS:$CS,0),MATCH($DU49,$DB:$DB,0)),IF($EI$4="Entrants",65,24)),"")</f>
        <v>7.49</v>
      </c>
      <c r="DY49">
        <f>DY48+1</f>
        <v>4</v>
      </c>
      <c r="DZ49" s="83">
        <f>MAX(DZ48-1,0)</f>
        <v>92</v>
      </c>
      <c r="EA49" s="82" t="str">
        <f>IFERROR(INDEX($A:$DT,IF($EI$4="Entrants",MATCH($DY49,$DI:$DI,0),MATCH($DY49,$DR:$DR,0)),11),"")</f>
        <v>LE CREUSOT MONTCEAU MONTCHANIN</v>
      </c>
      <c r="EB49" s="135">
        <f>IFERROR(INDEX($A:$DT,IF($EI$4="Entrants",MATCH($DY49,$DI:$DI,0),MATCH($DY49,$DR:$DR,0)),IF($EI$4="Entrants",81,52)),"")</f>
        <v>-0.51</v>
      </c>
      <c r="EC49" s="81">
        <f>IFERROR(INDEX($A:$DT,IF($EI$4="Entrants",MATCH($DY49,$DI:$DI,0),MATCH($DY49,$DR:$DR,0)),IF($EI$4="Entrants",65,24)),"")</f>
        <v>8.8699999999999992</v>
      </c>
      <c r="ED49" s="80">
        <f>IFERROR(IF(EB49&gt;0,"+"&amp;ROUND(EB49,2),ROUND(EB49,2)),"")</f>
        <v>-0.51</v>
      </c>
      <c r="EI49" s="8"/>
      <c r="EJ49" s="8"/>
      <c r="EU49">
        <v>7.51</v>
      </c>
      <c r="EV49">
        <v>8.17</v>
      </c>
      <c r="EW49">
        <v>8.5500000000000007</v>
      </c>
      <c r="EX49">
        <v>7.53</v>
      </c>
      <c r="EY49">
        <v>7.19</v>
      </c>
      <c r="EZ49">
        <v>6.59</v>
      </c>
      <c r="FA49">
        <v>5.75</v>
      </c>
      <c r="FB49">
        <v>6.42</v>
      </c>
      <c r="FK49" t="s">
        <v>147</v>
      </c>
      <c r="FL49" t="s">
        <v>147</v>
      </c>
      <c r="FM49" t="s">
        <v>147</v>
      </c>
      <c r="FN49" t="s">
        <v>147</v>
      </c>
      <c r="FO49" t="s">
        <v>147</v>
      </c>
      <c r="FP49" t="s">
        <v>147</v>
      </c>
      <c r="FQ49" t="s">
        <v>147</v>
      </c>
      <c r="FR49" t="s">
        <v>147</v>
      </c>
    </row>
    <row r="50" spans="1:174" ht="19.8" x14ac:dyDescent="0.3">
      <c r="A50" s="8">
        <f t="shared" si="2"/>
        <v>1</v>
      </c>
      <c r="B50" s="8">
        <f t="shared" si="3"/>
        <v>1</v>
      </c>
      <c r="C50" s="8">
        <f t="shared" si="11"/>
        <v>1</v>
      </c>
      <c r="D50" s="8">
        <f t="shared" si="4"/>
        <v>1</v>
      </c>
      <c r="E50" s="8">
        <f t="shared" si="5"/>
        <v>1</v>
      </c>
      <c r="F50" s="145" t="s">
        <v>224</v>
      </c>
      <c r="G50" s="145" t="s">
        <v>184</v>
      </c>
      <c r="H50" s="7">
        <v>1</v>
      </c>
      <c r="I50" s="141" t="s">
        <v>210</v>
      </c>
      <c r="J50" s="141">
        <v>474098</v>
      </c>
      <c r="K50" s="141" t="s">
        <v>56</v>
      </c>
      <c r="L50" s="141" t="s">
        <v>7</v>
      </c>
      <c r="M50" s="141" t="s">
        <v>8</v>
      </c>
      <c r="N50" s="139">
        <v>6.88</v>
      </c>
      <c r="O50" s="120">
        <v>8.44</v>
      </c>
      <c r="P50" s="139">
        <v>7.89</v>
      </c>
      <c r="Q50" s="120">
        <v>8.0299999999999994</v>
      </c>
      <c r="R50" s="139">
        <v>7.24</v>
      </c>
      <c r="S50" s="139">
        <v>6.36</v>
      </c>
      <c r="T50" s="13">
        <v>5.56</v>
      </c>
      <c r="U50" s="106">
        <v>6.15</v>
      </c>
      <c r="V50" s="79"/>
      <c r="AD50" s="139">
        <v>7.68</v>
      </c>
      <c r="AE50" s="161">
        <v>8.7899999999999991</v>
      </c>
      <c r="AF50" s="161">
        <v>8.6</v>
      </c>
      <c r="AG50" s="161">
        <v>8.39</v>
      </c>
      <c r="AH50" s="139">
        <v>7.91</v>
      </c>
      <c r="AI50" s="139">
        <v>7.45</v>
      </c>
      <c r="AJ50" s="13">
        <v>5.71</v>
      </c>
      <c r="AK50" s="106">
        <v>6.75</v>
      </c>
      <c r="AL50" s="79"/>
      <c r="AT50" s="78">
        <f t="shared" si="17"/>
        <v>-0.8</v>
      </c>
      <c r="AU50" s="78">
        <f t="shared" si="17"/>
        <v>-0.35</v>
      </c>
      <c r="AV50" s="78">
        <f t="shared" si="17"/>
        <v>-0.71</v>
      </c>
      <c r="AW50" s="78">
        <f t="shared" si="17"/>
        <v>-0.36</v>
      </c>
      <c r="AX50" s="78">
        <f t="shared" si="17"/>
        <v>-0.67</v>
      </c>
      <c r="AY50" s="78">
        <f t="shared" si="17"/>
        <v>-1.0900000000000001</v>
      </c>
      <c r="AZ50" s="78">
        <f t="shared" si="17"/>
        <v>-0.15</v>
      </c>
      <c r="BA50" s="78">
        <f t="shared" si="15"/>
        <v>-0.6</v>
      </c>
      <c r="BB50" s="79"/>
      <c r="BJ50" s="78">
        <f t="shared" si="20"/>
        <v>6.88</v>
      </c>
      <c r="BK50" s="78">
        <f t="shared" si="20"/>
        <v>8.44</v>
      </c>
      <c r="BL50" s="78">
        <f t="shared" si="20"/>
        <v>7.89</v>
      </c>
      <c r="BM50" s="78">
        <f t="shared" si="20"/>
        <v>8.0299999999999994</v>
      </c>
      <c r="BN50" s="78">
        <f t="shared" si="20"/>
        <v>7.24</v>
      </c>
      <c r="BO50" s="78">
        <f t="shared" si="8"/>
        <v>6.36</v>
      </c>
      <c r="BP50" s="78">
        <f t="shared" si="18"/>
        <v>5.56</v>
      </c>
      <c r="BQ50" s="78">
        <f t="shared" si="18"/>
        <v>6.15</v>
      </c>
      <c r="BR50" s="79"/>
      <c r="BZ50" s="78">
        <f t="shared" si="19"/>
        <v>-0.8</v>
      </c>
      <c r="CA50" s="78">
        <f t="shared" si="19"/>
        <v>-0.35</v>
      </c>
      <c r="CB50" s="78">
        <f t="shared" si="19"/>
        <v>-0.71</v>
      </c>
      <c r="CC50" s="78">
        <f t="shared" si="19"/>
        <v>-0.36</v>
      </c>
      <c r="CD50" s="78">
        <f t="shared" si="19"/>
        <v>-0.67</v>
      </c>
      <c r="CE50" s="78">
        <f t="shared" si="19"/>
        <v>-1.0900000000000001</v>
      </c>
      <c r="CF50" s="78">
        <f t="shared" si="19"/>
        <v>-0.15</v>
      </c>
      <c r="CG50" s="78">
        <f t="shared" si="16"/>
        <v>-0.6</v>
      </c>
      <c r="CH50" s="79"/>
      <c r="CP50" s="77">
        <f>IFERROR(IF($E50=1,RANK(BJ50,BJ:BJ,1)+COUNTIF(BJ$4:BJ50,BJ50)-1,"-"),"-")</f>
        <v>3</v>
      </c>
      <c r="CQ50" s="77">
        <f>IFERROR(IF($E50=1,RANK(BK50,BK:BK,1)+COUNTIF(BK$4:BK50,BK50)-1,"-"),"-")</f>
        <v>58</v>
      </c>
      <c r="CR50" s="77">
        <f>IFERROR(IF($E50=1,RANK(BL50,BL:BL,1)+COUNTIF(BL$4:BL50,BL50)-1,"-"),"-")</f>
        <v>2</v>
      </c>
      <c r="CS50" s="77">
        <f>IFERROR(IF($E50=1,RANK(BM50,BM:BM,1)+COUNTIF(BM$4:BM50,BM50)-1,"-"),"-")</f>
        <v>24</v>
      </c>
      <c r="CT50" s="77">
        <f>IFERROR(IF($E50=1,RANK(BN50,BN:BN,1)+COUNTIF(BN$4:BN50,BN50)-1,"-"),"-")</f>
        <v>10</v>
      </c>
      <c r="CU50" s="77">
        <f>IFERROR(IF($E50=1,RANK(BO50,BO:BO,1)+COUNTIF(BO$4:BO50,BO50)-1,"-"),"-")</f>
        <v>5</v>
      </c>
      <c r="CV50" s="77">
        <f>IFERROR(IF($E50=1,RANK(BP50,BP:BP,1)+COUNTIF(BP$4:BP50,BP50)-1,"-"),"-")</f>
        <v>9</v>
      </c>
      <c r="CW50" s="77">
        <f>IFERROR(IF($E50=1,RANK(BQ50,BQ:BQ,1)+COUNTIF(BQ$4:BQ50,BQ50)-1,"-"),"-")</f>
        <v>3</v>
      </c>
      <c r="CX50" s="79"/>
      <c r="DF50" s="77">
        <f>IFERROR(IF($E50=1,RANK(BZ50,BZ:BZ,1)+COUNTIF(BZ$3:BZ49,BZ50),"-"),"-")</f>
        <v>2</v>
      </c>
      <c r="DG50" s="77">
        <f>IFERROR(IF($E50=1,RANK(CA50,CA:CA,1)+COUNTIF(CA$3:CA49,CA50),"-"),"-")</f>
        <v>9</v>
      </c>
      <c r="DH50" s="77">
        <f>IFERROR(IF($E50=1,RANK(CB50,CB:CB,1)+COUNTIF(CB$3:CB49,CB50),"-"),"-")</f>
        <v>1</v>
      </c>
      <c r="DI50" s="77">
        <f>IFERROR(IF($E50=1,RANK(CC50,CC:CC,1)+COUNTIF(CC$3:CC49,CC50),"-"),"-")</f>
        <v>8</v>
      </c>
      <c r="DJ50" s="77">
        <f>IFERROR(IF($E50=1,RANK(CD50,CD:CD,1)+COUNTIF(CD$3:CD49,CD50),"-"),"-")</f>
        <v>3</v>
      </c>
      <c r="DK50" s="77">
        <f>IFERROR(IF($E50=1,RANK(CE50,CE:CE,1)+COUNTIF(CE$3:CE49,CE50),"-"),"-")</f>
        <v>1</v>
      </c>
      <c r="DL50" s="77">
        <f>IFERROR(IF($E50=1,RANK(CF50,CF:CF,1)+COUNTIF(CF$3:CF49,CF50),"-"),"-")</f>
        <v>35</v>
      </c>
      <c r="DM50" s="77">
        <f>IFERROR(IF($E50=1,RANK(CG50,CG:CG,1)+COUNTIF(CG$3:CG49,CG50),"-"),"-")</f>
        <v>4</v>
      </c>
      <c r="DN50" s="6"/>
      <c r="DO50" s="77" t="str">
        <f>IFERROR(IF($E50=1,RANK(CI50,CI:CI,1)+COUNTIF(CI$4:CI50,CI50)-1,"-"),"-")</f>
        <v>-</v>
      </c>
      <c r="DP50" s="77" t="str">
        <f>IFERROR(IF($E50=1,RANK(CJ50,CJ:CJ,1)+COUNTIF(CJ$4:CJ50,CJ50)-1,"-"),"-")</f>
        <v>-</v>
      </c>
      <c r="DQ50" s="77" t="str">
        <f>IFERROR(IF($E50=1,RANK(CK50,CK:CK,1)+COUNTIF(CK$4:CK50,CK50)-1,"-"),"-")</f>
        <v>-</v>
      </c>
      <c r="DR50" s="77" t="str">
        <f>IFERROR(IF($E50=1,RANK(CL50,CL:CL,1)+COUNTIF(CL$4:CL50,CL50)-1,"-"),"-")</f>
        <v>-</v>
      </c>
      <c r="DS50" s="77" t="str">
        <f>IFERROR(IF($E50=1,RANK(CM50,CM:CM,1)+COUNTIF(CM$4:CM50,CM50)-1,"-"),"-")</f>
        <v>-</v>
      </c>
      <c r="DT50" s="77" t="str">
        <f>IFERROR(IF($E50=1,RANK(CN50,CN:CN,1)+COUNTIF(CN$4:CN50,CN50)-1,"-"),"-")</f>
        <v>-</v>
      </c>
      <c r="DU50">
        <f>DU49+1</f>
        <v>5</v>
      </c>
      <c r="DV50" s="83">
        <f>DV49-1</f>
        <v>95</v>
      </c>
      <c r="DW50" s="82" t="str">
        <f>IFERROR(INDEX($A:$DD,IF($EI$4="Entrants",MATCH($DU50,$CS:$CS,0),MATCH($DU50,$DB:$DB,0)),11),"")</f>
        <v>SENS</v>
      </c>
      <c r="DX50" s="80">
        <f>IFERROR(INDEX($A:$DD,IF($EI$4="Entrants",MATCH($DU50,$CS:$CS,0),MATCH($DU50,$DB:$DB,0)),IF($EI$4="Entrants",65,24)),"")</f>
        <v>7.56</v>
      </c>
      <c r="DY50">
        <f>DY49+1</f>
        <v>5</v>
      </c>
      <c r="DZ50" s="83">
        <f>MAX(DZ49-1,0)</f>
        <v>91</v>
      </c>
      <c r="EA50" s="82" t="str">
        <f>IFERROR(INDEX($A:$DT,IF($EI$4="Entrants",MATCH($DY50,$DI:$DI,0),MATCH($DY50,$DR:$DR,0)),11),"")</f>
        <v>CLERMONT FERRAND</v>
      </c>
      <c r="EB50" s="135">
        <f>IFERROR(INDEX($A:$DT,IF($EI$4="Entrants",MATCH($DY50,$DI:$DI,0),MATCH($DY50,$DR:$DR,0)),IF($EI$4="Entrants",81,52)),"")</f>
        <v>-0.43</v>
      </c>
      <c r="EC50" s="81">
        <f>IFERROR(INDEX($A:$DT,IF($EI$4="Entrants",MATCH($DY50,$DI:$DI,0),MATCH($DY50,$DR:$DR,0)),IF($EI$4="Entrants",65,24)),"")</f>
        <v>8.6</v>
      </c>
      <c r="ED50" s="80">
        <f>IFERROR(IF(EB50&gt;0,"+"&amp;ROUND(EB50,2),ROUND(EB50,2)),"")</f>
        <v>-0.43</v>
      </c>
      <c r="EI50" s="16"/>
      <c r="EJ50" s="16"/>
      <c r="EU50">
        <v>8.08</v>
      </c>
      <c r="EV50">
        <v>8.6</v>
      </c>
      <c r="EW50">
        <v>9</v>
      </c>
      <c r="EX50">
        <v>8.4700000000000006</v>
      </c>
      <c r="EY50">
        <v>7.84</v>
      </c>
      <c r="EZ50">
        <v>6.3</v>
      </c>
      <c r="FA50">
        <v>6.04</v>
      </c>
      <c r="FB50">
        <v>6.14</v>
      </c>
      <c r="FK50" t="s">
        <v>147</v>
      </c>
      <c r="FL50" t="s">
        <v>147</v>
      </c>
      <c r="FM50" t="s">
        <v>147</v>
      </c>
      <c r="FN50" t="s">
        <v>147</v>
      </c>
      <c r="FO50" t="s">
        <v>147</v>
      </c>
      <c r="FP50" t="s">
        <v>147</v>
      </c>
      <c r="FQ50" t="s">
        <v>147</v>
      </c>
      <c r="FR50" t="s">
        <v>147</v>
      </c>
    </row>
    <row r="51" spans="1:174" ht="15.6" x14ac:dyDescent="0.3">
      <c r="A51" s="8">
        <f t="shared" si="2"/>
        <v>1</v>
      </c>
      <c r="B51" s="8">
        <f t="shared" si="3"/>
        <v>1</v>
      </c>
      <c r="C51" s="8">
        <f t="shared" si="11"/>
        <v>1</v>
      </c>
      <c r="D51" s="8">
        <f t="shared" si="4"/>
        <v>1</v>
      </c>
      <c r="E51" s="8">
        <f t="shared" si="5"/>
        <v>1</v>
      </c>
      <c r="F51" s="145" t="s">
        <v>224</v>
      </c>
      <c r="G51" s="145" t="s">
        <v>184</v>
      </c>
      <c r="H51" s="7">
        <v>1</v>
      </c>
      <c r="I51" s="141" t="s">
        <v>209</v>
      </c>
      <c r="J51" s="141">
        <v>471003</v>
      </c>
      <c r="K51" s="141" t="s">
        <v>57</v>
      </c>
      <c r="L51" s="141" t="s">
        <v>7</v>
      </c>
      <c r="M51" s="141" t="s">
        <v>8</v>
      </c>
      <c r="N51" s="120">
        <v>8.09</v>
      </c>
      <c r="O51" s="120">
        <v>8.2899999999999991</v>
      </c>
      <c r="P51" s="120">
        <v>8.85</v>
      </c>
      <c r="Q51" s="120">
        <v>8.6199999999999992</v>
      </c>
      <c r="R51" s="120">
        <v>8.26</v>
      </c>
      <c r="S51" s="120">
        <v>8.02</v>
      </c>
      <c r="T51" s="106">
        <v>7.46</v>
      </c>
      <c r="U51" s="106">
        <v>7.65</v>
      </c>
      <c r="V51" s="79"/>
      <c r="AD51" s="161">
        <v>8.36</v>
      </c>
      <c r="AE51" s="161">
        <v>8.4</v>
      </c>
      <c r="AF51" s="161">
        <v>8.9499999999999993</v>
      </c>
      <c r="AG51" s="161">
        <v>8.77</v>
      </c>
      <c r="AH51" s="161">
        <v>8.4499999999999993</v>
      </c>
      <c r="AI51" s="120">
        <v>8.1199999999999992</v>
      </c>
      <c r="AJ51" s="106">
        <v>7.6</v>
      </c>
      <c r="AK51" s="106">
        <v>7.77</v>
      </c>
      <c r="AL51" s="79"/>
      <c r="AT51" s="78">
        <f t="shared" si="17"/>
        <v>-0.27</v>
      </c>
      <c r="AU51" s="78">
        <f t="shared" si="17"/>
        <v>-0.11</v>
      </c>
      <c r="AV51" s="78">
        <f t="shared" si="17"/>
        <v>-0.1</v>
      </c>
      <c r="AW51" s="78">
        <f t="shared" si="17"/>
        <v>-0.15</v>
      </c>
      <c r="AX51" s="78">
        <f t="shared" si="17"/>
        <v>-0.19</v>
      </c>
      <c r="AY51" s="78">
        <f t="shared" si="17"/>
        <v>-0.1</v>
      </c>
      <c r="AZ51" s="78">
        <f t="shared" si="17"/>
        <v>-0.14000000000000001</v>
      </c>
      <c r="BA51" s="78">
        <f t="shared" si="15"/>
        <v>-0.12</v>
      </c>
      <c r="BB51" s="79"/>
      <c r="BJ51" s="78">
        <f t="shared" si="20"/>
        <v>8.09</v>
      </c>
      <c r="BK51" s="78">
        <f t="shared" si="20"/>
        <v>8.2899999999999991</v>
      </c>
      <c r="BL51" s="78">
        <f t="shared" si="20"/>
        <v>8.85</v>
      </c>
      <c r="BM51" s="78">
        <f t="shared" si="20"/>
        <v>8.6199999999999992</v>
      </c>
      <c r="BN51" s="78">
        <f t="shared" si="20"/>
        <v>8.26</v>
      </c>
      <c r="BO51" s="78">
        <f t="shared" si="8"/>
        <v>8.02</v>
      </c>
      <c r="BP51" s="78">
        <f t="shared" si="18"/>
        <v>7.46</v>
      </c>
      <c r="BQ51" s="78">
        <f t="shared" si="18"/>
        <v>7.65</v>
      </c>
      <c r="BR51" s="79"/>
      <c r="BZ51" s="78">
        <f t="shared" si="19"/>
        <v>-0.27</v>
      </c>
      <c r="CA51" s="78">
        <f t="shared" si="19"/>
        <v>-0.11</v>
      </c>
      <c r="CB51" s="78">
        <f t="shared" si="19"/>
        <v>-0.1</v>
      </c>
      <c r="CC51" s="78">
        <f t="shared" si="19"/>
        <v>-0.15</v>
      </c>
      <c r="CD51" s="78">
        <f t="shared" si="19"/>
        <v>-0.19</v>
      </c>
      <c r="CE51" s="78">
        <f t="shared" si="19"/>
        <v>-0.1</v>
      </c>
      <c r="CF51" s="78">
        <f t="shared" si="19"/>
        <v>-0.14000000000000001</v>
      </c>
      <c r="CG51" s="78">
        <f t="shared" si="16"/>
        <v>-0.12</v>
      </c>
      <c r="CH51" s="79"/>
      <c r="CP51" s="77">
        <f>IFERROR(IF($E51=1,RANK(BJ51,BJ:BJ,1)+COUNTIF(BJ$4:BJ51,BJ51)-1,"-"),"-")</f>
        <v>87</v>
      </c>
      <c r="CQ51" s="77">
        <f>IFERROR(IF($E51=1,RANK(BK51,BK:BK,1)+COUNTIF(BK$4:BK51,BK51)-1,"-"),"-")</f>
        <v>43</v>
      </c>
      <c r="CR51" s="77">
        <f>IFERROR(IF($E51=1,RANK(BL51,BL:BL,1)+COUNTIF(BL$4:BL51,BL51)-1,"-"),"-")</f>
        <v>62</v>
      </c>
      <c r="CS51" s="77">
        <f>IFERROR(IF($E51=1,RANK(BM51,BM:BM,1)+COUNTIF(BM$4:BM51,BM51)-1,"-"),"-")</f>
        <v>73</v>
      </c>
      <c r="CT51" s="77">
        <f>IFERROR(IF($E51=1,RANK(BN51,BN:BN,1)+COUNTIF(BN$4:BN51,BN51)-1,"-"),"-")</f>
        <v>82</v>
      </c>
      <c r="CU51" s="77">
        <f>IFERROR(IF($E51=1,RANK(BO51,BO:BO,1)+COUNTIF(BO$4:BO51,BO51)-1,"-"),"-")</f>
        <v>97</v>
      </c>
      <c r="CV51" s="77">
        <f>IFERROR(IF($E51=1,RANK(BP51,BP:BP,1)+COUNTIF(BP$4:BP51,BP51)-1,"-"),"-")</f>
        <v>92</v>
      </c>
      <c r="CW51" s="77">
        <f>IFERROR(IF($E51=1,RANK(BQ51,BQ:BQ,1)+COUNTIF(BQ$4:BQ51,BQ51)-1,"-"),"-")</f>
        <v>86</v>
      </c>
      <c r="CX51" s="79"/>
      <c r="DF51" s="77">
        <f>IFERROR(IF($E51=1,RANK(BZ51,BZ:BZ,1)+COUNTIF(BZ$3:BZ50,BZ51),"-"),"-")</f>
        <v>31</v>
      </c>
      <c r="DG51" s="77">
        <f>IFERROR(IF($E51=1,RANK(CA51,CA:CA,1)+COUNTIF(CA$3:CA50,CA51),"-"),"-")</f>
        <v>40</v>
      </c>
      <c r="DH51" s="77">
        <f>IFERROR(IF($E51=1,RANK(CB51,CB:CB,1)+COUNTIF(CB$3:CB50,CB51),"-"),"-")</f>
        <v>29</v>
      </c>
      <c r="DI51" s="77">
        <f>IFERROR(IF($E51=1,RANK(CC51,CC:CC,1)+COUNTIF(CC$3:CC50,CC51),"-"),"-")</f>
        <v>29</v>
      </c>
      <c r="DJ51" s="77">
        <f>IFERROR(IF($E51=1,RANK(CD51,CD:CD,1)+COUNTIF(CD$3:CD50,CD51),"-"),"-")</f>
        <v>36</v>
      </c>
      <c r="DK51" s="77">
        <f>IFERROR(IF($E51=1,RANK(CE51,CE:CE,1)+COUNTIF(CE$3:CE50,CE51),"-"),"-")</f>
        <v>56</v>
      </c>
      <c r="DL51" s="77">
        <f>IFERROR(IF($E51=1,RANK(CF51,CF:CF,1)+COUNTIF(CF$3:CF50,CF51),"-"),"-")</f>
        <v>39</v>
      </c>
      <c r="DM51" s="77">
        <f>IFERROR(IF($E51=1,RANK(CG51,CG:CG,1)+COUNTIF(CG$3:CG50,CG51),"-"),"-")</f>
        <v>35</v>
      </c>
      <c r="DN51" s="6"/>
      <c r="DO51" s="77" t="str">
        <f>IFERROR(IF($E51=1,RANK(CI51,CI:CI,1)+COUNTIF(CI$4:CI51,CI51)-1,"-"),"-")</f>
        <v>-</v>
      </c>
      <c r="DP51" s="77" t="str">
        <f>IFERROR(IF($E51=1,RANK(CJ51,CJ:CJ,1)+COUNTIF(CJ$4:CJ51,CJ51)-1,"-"),"-")</f>
        <v>-</v>
      </c>
      <c r="DQ51" s="77" t="str">
        <f>IFERROR(IF($E51=1,RANK(CK51,CK:CK,1)+COUNTIF(CK$4:CK51,CK51)-1,"-"),"-")</f>
        <v>-</v>
      </c>
      <c r="DR51" s="77" t="str">
        <f>IFERROR(IF($E51=1,RANK(CL51,CL:CL,1)+COUNTIF(CL$4:CL51,CL51)-1,"-"),"-")</f>
        <v>-</v>
      </c>
      <c r="DS51" s="77" t="str">
        <f>IFERROR(IF($E51=1,RANK(CM51,CM:CM,1)+COUNTIF(CM$4:CM51,CM51)-1,"-"),"-")</f>
        <v>-</v>
      </c>
      <c r="DT51" s="77" t="str">
        <f>IFERROR(IF($E51=1,RANK(CN51,CN:CN,1)+COUNTIF(CN$4:CN51,CN51)-1,"-"),"-")</f>
        <v>-</v>
      </c>
      <c r="DU51" s="90" t="s">
        <v>144</v>
      </c>
      <c r="DV51" s="89" t="s">
        <v>144</v>
      </c>
      <c r="DW51" s="88" t="s">
        <v>234</v>
      </c>
      <c r="DX51" s="87" t="s">
        <v>229</v>
      </c>
      <c r="DY51" s="90" t="s">
        <v>144</v>
      </c>
      <c r="DZ51" s="89" t="s">
        <v>144</v>
      </c>
      <c r="EA51" s="88" t="s">
        <v>232</v>
      </c>
      <c r="EB51" s="87" t="s">
        <v>173</v>
      </c>
      <c r="EC51" s="87" t="s">
        <v>229</v>
      </c>
      <c r="ED51" s="87" t="s">
        <v>173</v>
      </c>
      <c r="EI51" s="145"/>
      <c r="EJ51" s="145"/>
      <c r="EU51">
        <v>8.25</v>
      </c>
      <c r="EV51">
        <v>8.6300000000000008</v>
      </c>
      <c r="EW51">
        <v>8.89</v>
      </c>
      <c r="EX51">
        <v>8.6300000000000008</v>
      </c>
      <c r="EY51">
        <v>8.34</v>
      </c>
      <c r="EZ51">
        <v>7.98</v>
      </c>
      <c r="FA51">
        <v>7.1</v>
      </c>
      <c r="FB51">
        <v>7.37</v>
      </c>
      <c r="FK51">
        <v>8.1199999999999992</v>
      </c>
      <c r="FL51">
        <v>8.52</v>
      </c>
      <c r="FM51">
        <v>8.8699999999999992</v>
      </c>
      <c r="FN51">
        <v>8.32</v>
      </c>
      <c r="FO51">
        <v>7.87</v>
      </c>
      <c r="FP51">
        <v>7.59</v>
      </c>
      <c r="FQ51">
        <v>6.78</v>
      </c>
      <c r="FR51">
        <v>7.2</v>
      </c>
    </row>
    <row r="52" spans="1:174" ht="19.8" x14ac:dyDescent="0.3">
      <c r="A52" s="8">
        <f t="shared" si="2"/>
        <v>1</v>
      </c>
      <c r="B52" s="8">
        <f t="shared" si="3"/>
        <v>1</v>
      </c>
      <c r="C52" s="8">
        <f t="shared" si="11"/>
        <v>1</v>
      </c>
      <c r="D52" s="8">
        <f t="shared" si="4"/>
        <v>1</v>
      </c>
      <c r="E52" s="8">
        <f t="shared" si="5"/>
        <v>1</v>
      </c>
      <c r="F52" s="145" t="s">
        <v>224</v>
      </c>
      <c r="G52" s="145" t="s">
        <v>183</v>
      </c>
      <c r="H52" s="7">
        <v>1</v>
      </c>
      <c r="I52" s="141" t="s">
        <v>210</v>
      </c>
      <c r="J52" s="141">
        <v>473009</v>
      </c>
      <c r="K52" s="141" t="s">
        <v>58</v>
      </c>
      <c r="L52" s="141" t="s">
        <v>7</v>
      </c>
      <c r="M52" s="141" t="s">
        <v>8</v>
      </c>
      <c r="N52" s="123">
        <v>8.01</v>
      </c>
      <c r="O52" s="123">
        <v>8.59</v>
      </c>
      <c r="P52" s="123">
        <v>8.9499999999999993</v>
      </c>
      <c r="Q52" s="123">
        <v>8.42</v>
      </c>
      <c r="R52" s="137">
        <v>7.96</v>
      </c>
      <c r="S52" s="137">
        <v>7.76</v>
      </c>
      <c r="T52" s="104">
        <v>7.1</v>
      </c>
      <c r="U52" s="104">
        <v>7.7</v>
      </c>
      <c r="V52" s="79"/>
      <c r="AD52" s="160">
        <v>8.34</v>
      </c>
      <c r="AE52" s="160">
        <v>8.59</v>
      </c>
      <c r="AF52" s="160">
        <v>8.92</v>
      </c>
      <c r="AG52" s="160">
        <v>8.7799999999999994</v>
      </c>
      <c r="AH52" s="160">
        <v>8.33</v>
      </c>
      <c r="AI52" s="123">
        <v>8.0399999999999991</v>
      </c>
      <c r="AJ52" s="104">
        <v>7.39</v>
      </c>
      <c r="AK52" s="104">
        <v>7.69</v>
      </c>
      <c r="AL52" s="79"/>
      <c r="AT52" s="78">
        <f t="shared" si="17"/>
        <v>-0.33</v>
      </c>
      <c r="AU52" s="78">
        <f t="shared" si="17"/>
        <v>0</v>
      </c>
      <c r="AV52" s="78">
        <f t="shared" si="17"/>
        <v>0.03</v>
      </c>
      <c r="AW52" s="78">
        <f t="shared" si="17"/>
        <v>-0.36</v>
      </c>
      <c r="AX52" s="78">
        <f t="shared" si="17"/>
        <v>-0.37</v>
      </c>
      <c r="AY52" s="78">
        <f t="shared" si="17"/>
        <v>-0.28000000000000003</v>
      </c>
      <c r="AZ52" s="78">
        <f t="shared" si="17"/>
        <v>-0.28999999999999998</v>
      </c>
      <c r="BA52" s="78">
        <f t="shared" si="15"/>
        <v>0.01</v>
      </c>
      <c r="BB52" s="79"/>
      <c r="BJ52" s="78">
        <f t="shared" si="20"/>
        <v>8.01</v>
      </c>
      <c r="BK52" s="78">
        <f t="shared" si="20"/>
        <v>8.59</v>
      </c>
      <c r="BL52" s="78">
        <f t="shared" si="20"/>
        <v>8.9499999999999993</v>
      </c>
      <c r="BM52" s="78">
        <f t="shared" si="20"/>
        <v>8.42</v>
      </c>
      <c r="BN52" s="78">
        <f t="shared" si="20"/>
        <v>7.96</v>
      </c>
      <c r="BO52" s="78">
        <f t="shared" si="8"/>
        <v>7.76</v>
      </c>
      <c r="BP52" s="78">
        <f t="shared" si="18"/>
        <v>7.1</v>
      </c>
      <c r="BQ52" s="78">
        <f t="shared" si="18"/>
        <v>7.7</v>
      </c>
      <c r="BR52" s="79"/>
      <c r="BZ52" s="78">
        <f t="shared" si="19"/>
        <v>-0.33</v>
      </c>
      <c r="CA52" s="78">
        <f t="shared" si="19"/>
        <v>0</v>
      </c>
      <c r="CB52" s="78">
        <f t="shared" si="19"/>
        <v>0.03</v>
      </c>
      <c r="CC52" s="78">
        <f t="shared" si="19"/>
        <v>-0.36</v>
      </c>
      <c r="CD52" s="78">
        <f t="shared" si="19"/>
        <v>-0.37</v>
      </c>
      <c r="CE52" s="78">
        <f t="shared" si="19"/>
        <v>-0.28000000000000003</v>
      </c>
      <c r="CF52" s="78">
        <f t="shared" si="19"/>
        <v>-0.28999999999999998</v>
      </c>
      <c r="CG52" s="78">
        <f t="shared" si="16"/>
        <v>0.01</v>
      </c>
      <c r="CH52" s="79"/>
      <c r="CP52" s="77">
        <f>IFERROR(IF($E52=1,RANK(BJ52,BJ:BJ,1)+COUNTIF(BJ$4:BJ52,BJ52)-1,"-"),"-")</f>
        <v>81</v>
      </c>
      <c r="CQ52" s="77">
        <f>IFERROR(IF($E52=1,RANK(BK52,BK:BK,1)+COUNTIF(BK$4:BK52,BK52)-1,"-"),"-")</f>
        <v>78</v>
      </c>
      <c r="CR52" s="77">
        <f>IFERROR(IF($E52=1,RANK(BL52,BL:BL,1)+COUNTIF(BL$4:BL52,BL52)-1,"-"),"-")</f>
        <v>77</v>
      </c>
      <c r="CS52" s="77">
        <f>IFERROR(IF($E52=1,RANK(BM52,BM:BM,1)+COUNTIF(BM$4:BM52,BM52)-1,"-"),"-")</f>
        <v>57</v>
      </c>
      <c r="CT52" s="77">
        <f>IFERROR(IF($E52=1,RANK(BN52,BN:BN,1)+COUNTIF(BN$4:BN52,BN52)-1,"-"),"-")</f>
        <v>54</v>
      </c>
      <c r="CU52" s="77">
        <f>IFERROR(IF($E52=1,RANK(BO52,BO:BO,1)+COUNTIF(BO$4:BO52,BO52)-1,"-"),"-")</f>
        <v>80</v>
      </c>
      <c r="CV52" s="77">
        <f>IFERROR(IF($E52=1,RANK(BP52,BP:BP,1)+COUNTIF(BP$4:BP52,BP52)-1,"-"),"-")</f>
        <v>80</v>
      </c>
      <c r="CW52" s="77">
        <f>IFERROR(IF($E52=1,RANK(BQ52,BQ:BQ,1)+COUNTIF(BQ$4:BQ52,BQ52)-1,"-"),"-")</f>
        <v>93</v>
      </c>
      <c r="CX52" s="79"/>
      <c r="DF52" s="77">
        <f>IFERROR(IF($E52=1,RANK(BZ52,BZ:BZ,1)+COUNTIF(BZ$3:BZ51,BZ52),"-"),"-")</f>
        <v>23</v>
      </c>
      <c r="DG52" s="77">
        <f>IFERROR(IF($E52=1,RANK(CA52,CA:CA,1)+COUNTIF(CA$3:CA51,CA52),"-"),"-")</f>
        <v>65</v>
      </c>
      <c r="DH52" s="77">
        <f>IFERROR(IF($E52=1,RANK(CB52,CB:CB,1)+COUNTIF(CB$3:CB51,CB52),"-"),"-")</f>
        <v>56</v>
      </c>
      <c r="DI52" s="77">
        <f>IFERROR(IF($E52=1,RANK(CC52,CC:CC,1)+COUNTIF(CC$3:CC51,CC52),"-"),"-")</f>
        <v>9</v>
      </c>
      <c r="DJ52" s="77">
        <f>IFERROR(IF($E52=1,RANK(CD52,CD:CD,1)+COUNTIF(CD$3:CD51,CD52),"-"),"-")</f>
        <v>10</v>
      </c>
      <c r="DK52" s="77">
        <f>IFERROR(IF($E52=1,RANK(CE52,CE:CE,1)+COUNTIF(CE$3:CE51,CE52),"-"),"-")</f>
        <v>30</v>
      </c>
      <c r="DL52" s="77">
        <f>IFERROR(IF($E52=1,RANK(CF52,CF:CF,1)+COUNTIF(CF$3:CF51,CF52),"-"),"-")</f>
        <v>25</v>
      </c>
      <c r="DM52" s="77">
        <f>IFERROR(IF($E52=1,RANK(CG52,CG:CG,1)+COUNTIF(CG$3:CG51,CG52),"-"),"-")</f>
        <v>52</v>
      </c>
      <c r="DN52" s="6"/>
      <c r="DO52" s="77" t="str">
        <f>IFERROR(IF($E52=1,RANK(CI52,CI:CI,1)+COUNTIF(CI$4:CI52,CI52)-1,"-"),"-")</f>
        <v>-</v>
      </c>
      <c r="DP52" s="77" t="str">
        <f>IFERROR(IF($E52=1,RANK(CJ52,CJ:CJ,1)+COUNTIF(CJ$4:CJ52,CJ52)-1,"-"),"-")</f>
        <v>-</v>
      </c>
      <c r="DQ52" s="77" t="str">
        <f>IFERROR(IF($E52=1,RANK(CK52,CK:CK,1)+COUNTIF(CK$4:CK52,CK52)-1,"-"),"-")</f>
        <v>-</v>
      </c>
      <c r="DR52" s="77" t="str">
        <f>IFERROR(IF($E52=1,RANK(CL52,CL:CL,1)+COUNTIF(CL$4:CL52,CL52)-1,"-"),"-")</f>
        <v>-</v>
      </c>
      <c r="DS52" s="77" t="str">
        <f>IFERROR(IF($E52=1,RANK(CM52,CM:CM,1)+COUNTIF(CM$4:CM52,CM52)-1,"-"),"-")</f>
        <v>-</v>
      </c>
      <c r="DT52" s="77" t="str">
        <f>IFERROR(IF($E52=1,RANK(CN52,CN:CN,1)+COUNTIF(CN$4:CN52,CN52)-1,"-"),"-")</f>
        <v>-</v>
      </c>
      <c r="DU52">
        <f>$F$2+1-DV52</f>
        <v>99</v>
      </c>
      <c r="DV52" s="83">
        <f>IF($EI$4="Entrants",MIN($CT:$CT),MIN($DC:$DC))</f>
        <v>1</v>
      </c>
      <c r="DW52" s="82" t="str">
        <f>IFERROR(INDEX($A:$DD,IF($EI$4="Entrants",MATCH($DU52,$CT:$CT,0),MATCH($DU52,$DC:$DC,0)),11),"")</f>
        <v>BELFORT MONTBELIARD TGV</v>
      </c>
      <c r="DX52" s="80">
        <f>IFERROR(INDEX($A:$DD,IF($EI$4="Entrants",MATCH($DU52,$CT:$CT,0),MATCH($DU52,$DC:$DC,0)),IF($EI$4="Entrants",66,25)),"")</f>
        <v>8.8000000000000007</v>
      </c>
      <c r="DY52">
        <f>DZ58+1-DZ52</f>
        <v>95</v>
      </c>
      <c r="DZ52" s="83">
        <f>IF($EI$4="Entrants",MIN($DJ:$DJ),MIN($DS:$DS))</f>
        <v>1</v>
      </c>
      <c r="EA52" s="82" t="str">
        <f>IFERROR(INDEX($A:$DT,IF($EI$4="Entrants",MATCH($DY52,$DJ:$DJ,0),MATCH($DY52,$DS:$DS,0)),11),"")</f>
        <v>PAU</v>
      </c>
      <c r="EB52" s="135">
        <f>IFERROR(INDEX($A:$DT,IF($EI$4="Entrants",MATCH($DY52,$DJ:$DJ,0),MATCH($DY52,$DS:$DS,0)),IF($EI$4="Entrants",82,53)),"")</f>
        <v>1.1100000000000001</v>
      </c>
      <c r="EC52" s="81">
        <f>IFERROR(INDEX($A:$DT,IF($EI$4="Entrants",MATCH($DY52,$DJ:$DJ,0),MATCH($DY52,$DS:$DS,0)),IF($EI$4="Entrants",66,25)),"")</f>
        <v>7.87</v>
      </c>
      <c r="ED52" s="80" t="str">
        <f>IFERROR(IF(EB52&gt;0,"+"&amp;ROUND(EB52,2),ROUND(EB52,2)),"")</f>
        <v>+1,11</v>
      </c>
      <c r="EI52" s="145"/>
      <c r="EJ52" s="145"/>
      <c r="EU52">
        <v>7.91</v>
      </c>
      <c r="EV52">
        <v>8.1</v>
      </c>
      <c r="EW52">
        <v>8.25</v>
      </c>
      <c r="EX52">
        <v>8.7799999999999994</v>
      </c>
      <c r="EY52">
        <v>8.0399999999999991</v>
      </c>
      <c r="EZ52">
        <v>7.31</v>
      </c>
      <c r="FA52">
        <v>6.12</v>
      </c>
      <c r="FB52">
        <v>6.14</v>
      </c>
      <c r="FK52">
        <v>7.17</v>
      </c>
      <c r="FL52">
        <v>8.15</v>
      </c>
      <c r="FM52">
        <v>8.25</v>
      </c>
      <c r="FN52">
        <v>8.27</v>
      </c>
      <c r="FO52">
        <v>7.1</v>
      </c>
      <c r="FP52" t="s">
        <v>147</v>
      </c>
      <c r="FQ52">
        <v>5.24</v>
      </c>
      <c r="FR52">
        <v>5.56</v>
      </c>
    </row>
    <row r="53" spans="1:174" ht="19.8" x14ac:dyDescent="0.3">
      <c r="A53" s="8">
        <f t="shared" si="2"/>
        <v>1</v>
      </c>
      <c r="B53" s="8">
        <f t="shared" si="3"/>
        <v>1</v>
      </c>
      <c r="C53" s="8">
        <f t="shared" si="11"/>
        <v>1</v>
      </c>
      <c r="D53" s="8">
        <f t="shared" si="4"/>
        <v>1</v>
      </c>
      <c r="E53" s="8">
        <f t="shared" si="5"/>
        <v>1</v>
      </c>
      <c r="F53" s="145" t="s">
        <v>224</v>
      </c>
      <c r="G53" s="145" t="s">
        <v>185</v>
      </c>
      <c r="H53" s="7">
        <v>1</v>
      </c>
      <c r="I53" s="141" t="s">
        <v>210</v>
      </c>
      <c r="J53" s="141">
        <v>478107</v>
      </c>
      <c r="K53" s="141" t="s">
        <v>59</v>
      </c>
      <c r="L53" s="141" t="s">
        <v>7</v>
      </c>
      <c r="M53" s="141" t="s">
        <v>8</v>
      </c>
      <c r="N53" s="120">
        <v>8.06</v>
      </c>
      <c r="O53" s="120">
        <v>8.91</v>
      </c>
      <c r="P53" s="121">
        <v>9.09</v>
      </c>
      <c r="Q53" s="120">
        <v>8.89</v>
      </c>
      <c r="R53" s="120">
        <v>8.24</v>
      </c>
      <c r="S53" s="139">
        <v>7.66</v>
      </c>
      <c r="T53" s="106">
        <v>6.66</v>
      </c>
      <c r="U53" s="106">
        <v>7.69</v>
      </c>
      <c r="V53" s="79"/>
      <c r="AD53" s="161">
        <v>8.06</v>
      </c>
      <c r="AE53" s="161">
        <v>8.7200000000000006</v>
      </c>
      <c r="AF53" s="163">
        <v>9.06</v>
      </c>
      <c r="AG53" s="161">
        <v>8.82</v>
      </c>
      <c r="AH53" s="161">
        <v>8.2799999999999994</v>
      </c>
      <c r="AI53" s="139">
        <v>7.64</v>
      </c>
      <c r="AJ53" s="106">
        <v>6.34</v>
      </c>
      <c r="AK53" s="106">
        <v>7.25</v>
      </c>
      <c r="AL53" s="79"/>
      <c r="AT53" s="78">
        <f t="shared" si="17"/>
        <v>0</v>
      </c>
      <c r="AU53" s="78">
        <f t="shared" si="17"/>
        <v>0.19</v>
      </c>
      <c r="AV53" s="78">
        <f t="shared" si="17"/>
        <v>0.03</v>
      </c>
      <c r="AW53" s="78">
        <f t="shared" si="17"/>
        <v>7.0000000000000007E-2</v>
      </c>
      <c r="AX53" s="78">
        <f t="shared" si="17"/>
        <v>-0.04</v>
      </c>
      <c r="AY53" s="78">
        <f t="shared" si="17"/>
        <v>0.02</v>
      </c>
      <c r="AZ53" s="78">
        <f t="shared" si="17"/>
        <v>0.32</v>
      </c>
      <c r="BA53" s="78">
        <f t="shared" si="15"/>
        <v>0.44</v>
      </c>
      <c r="BB53" s="79"/>
      <c r="BJ53" s="78">
        <f t="shared" si="20"/>
        <v>8.06</v>
      </c>
      <c r="BK53" s="78">
        <f t="shared" si="20"/>
        <v>8.91</v>
      </c>
      <c r="BL53" s="78">
        <f t="shared" si="20"/>
        <v>9.09</v>
      </c>
      <c r="BM53" s="78">
        <f t="shared" si="20"/>
        <v>8.89</v>
      </c>
      <c r="BN53" s="78">
        <f t="shared" si="20"/>
        <v>8.24</v>
      </c>
      <c r="BO53" s="78">
        <f t="shared" si="8"/>
        <v>7.66</v>
      </c>
      <c r="BP53" s="78">
        <f t="shared" si="18"/>
        <v>6.66</v>
      </c>
      <c r="BQ53" s="78">
        <f t="shared" si="18"/>
        <v>7.69</v>
      </c>
      <c r="BR53" s="79"/>
      <c r="BZ53" s="78">
        <f t="shared" si="19"/>
        <v>0</v>
      </c>
      <c r="CA53" s="78">
        <f t="shared" si="19"/>
        <v>0.19</v>
      </c>
      <c r="CB53" s="78">
        <f t="shared" si="19"/>
        <v>0.03</v>
      </c>
      <c r="CC53" s="78">
        <f t="shared" si="19"/>
        <v>7.0000000000000007E-2</v>
      </c>
      <c r="CD53" s="78">
        <f t="shared" si="19"/>
        <v>-0.04</v>
      </c>
      <c r="CE53" s="78">
        <f t="shared" si="19"/>
        <v>0.02</v>
      </c>
      <c r="CF53" s="78">
        <f t="shared" si="19"/>
        <v>0.32</v>
      </c>
      <c r="CG53" s="78">
        <f t="shared" si="16"/>
        <v>0.44</v>
      </c>
      <c r="CH53" s="79"/>
      <c r="CP53" s="77">
        <f>IFERROR(IF($E53=1,RANK(BJ53,BJ:BJ,1)+COUNTIF(BJ$4:BJ53,BJ53)-1,"-"),"-")</f>
        <v>85</v>
      </c>
      <c r="CQ53" s="77">
        <f>IFERROR(IF($E53=1,RANK(BK53,BK:BK,1)+COUNTIF(BK$4:BK53,BK53)-1,"-"),"-")</f>
        <v>94</v>
      </c>
      <c r="CR53" s="77">
        <f>IFERROR(IF($E53=1,RANK(BL53,BL:BL,1)+COUNTIF(BL$4:BL53,BL53)-1,"-"),"-")</f>
        <v>90</v>
      </c>
      <c r="CS53" s="77">
        <f>IFERROR(IF($E53=1,RANK(BM53,BM:BM,1)+COUNTIF(BM$4:BM53,BM53)-1,"-"),"-")</f>
        <v>89</v>
      </c>
      <c r="CT53" s="77">
        <f>IFERROR(IF($E53=1,RANK(BN53,BN:BN,1)+COUNTIF(BN$4:BN53,BN53)-1,"-"),"-")</f>
        <v>79</v>
      </c>
      <c r="CU53" s="77">
        <f>IFERROR(IF($E53=1,RANK(BO53,BO:BO,1)+COUNTIF(BO$4:BO53,BO53)-1,"-"),"-")</f>
        <v>67</v>
      </c>
      <c r="CV53" s="77">
        <f>IFERROR(IF($E53=1,RANK(BP53,BP:BP,1)+COUNTIF(BP$4:BP53,BP53)-1,"-"),"-")</f>
        <v>55</v>
      </c>
      <c r="CW53" s="77">
        <f>IFERROR(IF($E53=1,RANK(BQ53,BQ:BQ,1)+COUNTIF(BQ$4:BQ53,BQ53)-1,"-"),"-")</f>
        <v>91</v>
      </c>
      <c r="CX53" s="79"/>
      <c r="DF53" s="77">
        <f>IFERROR(IF($E53=1,RANK(BZ53,BZ:BZ,1)+COUNTIF(BZ$3:BZ52,BZ53),"-"),"-")</f>
        <v>71</v>
      </c>
      <c r="DG53" s="77">
        <f>IFERROR(IF($E53=1,RANK(CA53,CA:CA,1)+COUNTIF(CA$3:CA52,CA53),"-"),"-")</f>
        <v>86</v>
      </c>
      <c r="DH53" s="77">
        <f>IFERROR(IF($E53=1,RANK(CB53,CB:CB,1)+COUNTIF(CB$3:CB52,CB53),"-"),"-")</f>
        <v>57</v>
      </c>
      <c r="DI53" s="77">
        <f>IFERROR(IF($E53=1,RANK(CC53,CC:CC,1)+COUNTIF(CC$3:CC52,CC53),"-"),"-")</f>
        <v>73</v>
      </c>
      <c r="DJ53" s="77">
        <f>IFERROR(IF($E53=1,RANK(CD53,CD:CD,1)+COUNTIF(CD$3:CD52,CD53),"-"),"-")</f>
        <v>63</v>
      </c>
      <c r="DK53" s="77">
        <f>IFERROR(IF($E53=1,RANK(CE53,CE:CE,1)+COUNTIF(CE$3:CE52,CE53),"-"),"-")</f>
        <v>70</v>
      </c>
      <c r="DL53" s="77">
        <f>IFERROR(IF($E53=1,RANK(CF53,CF:CF,1)+COUNTIF(CF$3:CF52,CF53),"-"),"-")</f>
        <v>82</v>
      </c>
      <c r="DM53" s="77">
        <f>IFERROR(IF($E53=1,RANK(CG53,CG:CG,1)+COUNTIF(CG$3:CG52,CG53),"-"),"-")</f>
        <v>85</v>
      </c>
      <c r="DN53" s="6"/>
      <c r="DO53" s="77" t="str">
        <f>IFERROR(IF($E53=1,RANK(CI53,CI:CI,1)+COUNTIF(CI$4:CI53,CI53)-1,"-"),"-")</f>
        <v>-</v>
      </c>
      <c r="DP53" s="77" t="str">
        <f>IFERROR(IF($E53=1,RANK(CJ53,CJ:CJ,1)+COUNTIF(CJ$4:CJ53,CJ53)-1,"-"),"-")</f>
        <v>-</v>
      </c>
      <c r="DQ53" s="77" t="str">
        <f>IFERROR(IF($E53=1,RANK(CK53,CK:CK,1)+COUNTIF(CK$4:CK53,CK53)-1,"-"),"-")</f>
        <v>-</v>
      </c>
      <c r="DR53" s="77" t="str">
        <f>IFERROR(IF($E53=1,RANK(CL53,CL:CL,1)+COUNTIF(CL$4:CL53,CL53)-1,"-"),"-")</f>
        <v>-</v>
      </c>
      <c r="DS53" s="77" t="str">
        <f>IFERROR(IF($E53=1,RANK(CM53,CM:CM,1)+COUNTIF(CM$4:CM53,CM53)-1,"-"),"-")</f>
        <v>-</v>
      </c>
      <c r="DT53" s="77" t="str">
        <f>IFERROR(IF($E53=1,RANK(CN53,CN:CN,1)+COUNTIF(CN$4:CN53,CN53)-1,"-"),"-")</f>
        <v>-</v>
      </c>
      <c r="DU53">
        <f>DU52-1</f>
        <v>98</v>
      </c>
      <c r="DV53" s="83">
        <f>DV52+1</f>
        <v>2</v>
      </c>
      <c r="DW53" s="82" t="str">
        <f>IFERROR(INDEX($A:$DD,IF($EI$4="Entrants",MATCH($DU53,$CT:$CT,0),MATCH($DU53,$DC:$DC,0)),11),"")</f>
        <v>LORRAINE TGV</v>
      </c>
      <c r="DX53" s="80">
        <f>IFERROR(INDEX($A:$DD,IF($EI$4="Entrants",MATCH($DU53,$CT:$CT,0),MATCH($DU53,$DC:$DC,0)),IF($EI$4="Entrants",66,25)),"")</f>
        <v>8.66</v>
      </c>
      <c r="DY53">
        <f>DY52-1</f>
        <v>94</v>
      </c>
      <c r="DZ53" s="83">
        <f>MAX(DZ52+1,0)</f>
        <v>2</v>
      </c>
      <c r="EA53" s="82" t="str">
        <f>IFERROR(INDEX($A:$DT,IF($EI$4="Entrants",MATCH($DY53,$DJ:$DJ,0),MATCH($DY53,$DS:$DS,0)),11),"")</f>
        <v>CARCASSONNE</v>
      </c>
      <c r="EB53" s="135">
        <f>IFERROR(INDEX($A:$DT,IF($EI$4="Entrants",MATCH($DY53,$DJ:$DJ,0),MATCH($DY53,$DS:$DS,0)),IF($EI$4="Entrants",82,53)),"")</f>
        <v>0.64</v>
      </c>
      <c r="EC53" s="81">
        <f>IFERROR(INDEX($A:$DT,IF($EI$4="Entrants",MATCH($DY53,$DJ:$DJ,0),MATCH($DY53,$DS:$DS,0)),IF($EI$4="Entrants",66,25)),"")</f>
        <v>7.71</v>
      </c>
      <c r="ED53" s="80" t="str">
        <f>IFERROR(IF(EB53&gt;0,"+"&amp;ROUND(EB53,2),ROUND(EB53,2)),"")</f>
        <v>+0,64</v>
      </c>
      <c r="EI53" s="145"/>
      <c r="EJ53" s="145"/>
      <c r="EU53">
        <v>8.18</v>
      </c>
      <c r="EV53">
        <v>8.74</v>
      </c>
      <c r="EW53">
        <v>8.77</v>
      </c>
      <c r="EX53">
        <v>8.6</v>
      </c>
      <c r="EY53">
        <v>7.91</v>
      </c>
      <c r="EZ53">
        <v>7.18</v>
      </c>
      <c r="FA53">
        <v>6.76</v>
      </c>
      <c r="FB53">
        <v>6.05</v>
      </c>
      <c r="FK53">
        <v>7.99</v>
      </c>
      <c r="FL53">
        <v>8.25</v>
      </c>
      <c r="FM53">
        <v>8.17</v>
      </c>
      <c r="FN53">
        <v>8.18</v>
      </c>
      <c r="FO53">
        <v>7.07</v>
      </c>
      <c r="FP53">
        <v>7.7</v>
      </c>
      <c r="FQ53">
        <v>5.66</v>
      </c>
      <c r="FR53">
        <v>5.74</v>
      </c>
    </row>
    <row r="54" spans="1:174" ht="19.8" x14ac:dyDescent="0.3">
      <c r="A54" s="8">
        <f t="shared" si="2"/>
        <v>1</v>
      </c>
      <c r="B54" s="8">
        <f t="shared" si="3"/>
        <v>1</v>
      </c>
      <c r="C54" s="8" t="str">
        <f t="shared" si="11"/>
        <v/>
      </c>
      <c r="D54" s="8">
        <f t="shared" si="4"/>
        <v>1</v>
      </c>
      <c r="E54" s="8">
        <f t="shared" si="5"/>
        <v>0</v>
      </c>
      <c r="F54" s="145" t="s">
        <v>224</v>
      </c>
      <c r="G54" s="145" t="s">
        <v>185</v>
      </c>
      <c r="H54" s="7" t="s">
        <v>17</v>
      </c>
      <c r="I54" s="141" t="s">
        <v>210</v>
      </c>
      <c r="J54" s="141">
        <v>481705</v>
      </c>
      <c r="K54" s="141" t="s">
        <v>60</v>
      </c>
      <c r="L54" s="141" t="s">
        <v>7</v>
      </c>
      <c r="M54" s="141" t="s">
        <v>8</v>
      </c>
      <c r="N54" s="120">
        <v>8.01</v>
      </c>
      <c r="O54" s="120">
        <v>8.91</v>
      </c>
      <c r="P54" s="121">
        <v>9.1199999999999992</v>
      </c>
      <c r="Q54" s="120">
        <v>8.75</v>
      </c>
      <c r="R54" s="120">
        <v>8.2899999999999991</v>
      </c>
      <c r="S54" s="139">
        <v>7.95</v>
      </c>
      <c r="T54" s="106">
        <v>6.6</v>
      </c>
      <c r="U54" s="12">
        <v>8.01</v>
      </c>
      <c r="V54" s="79"/>
      <c r="AD54" s="161">
        <v>8</v>
      </c>
      <c r="AE54" s="161">
        <v>8.91</v>
      </c>
      <c r="AF54" s="163">
        <v>9.14</v>
      </c>
      <c r="AG54" s="161">
        <v>8.57</v>
      </c>
      <c r="AH54" s="161">
        <v>8.19</v>
      </c>
      <c r="AI54" s="139">
        <v>7.72</v>
      </c>
      <c r="AJ54" s="13">
        <v>5.92</v>
      </c>
      <c r="AK54" s="106">
        <v>7.62</v>
      </c>
      <c r="AL54" s="79"/>
      <c r="AT54" s="78">
        <f t="shared" si="17"/>
        <v>0.01</v>
      </c>
      <c r="AU54" s="78">
        <f t="shared" si="17"/>
        <v>0</v>
      </c>
      <c r="AV54" s="78">
        <f t="shared" si="17"/>
        <v>-0.02</v>
      </c>
      <c r="AW54" s="78">
        <f t="shared" si="17"/>
        <v>0.18</v>
      </c>
      <c r="AX54" s="78">
        <f t="shared" si="17"/>
        <v>0.1</v>
      </c>
      <c r="AY54" s="78">
        <f t="shared" si="17"/>
        <v>0.23</v>
      </c>
      <c r="AZ54" s="78">
        <f t="shared" si="17"/>
        <v>0.68</v>
      </c>
      <c r="BA54" s="78">
        <f t="shared" si="15"/>
        <v>0.39</v>
      </c>
      <c r="BB54" s="79"/>
      <c r="BJ54" s="78" t="str">
        <f t="shared" si="20"/>
        <v>-</v>
      </c>
      <c r="BK54" s="78" t="str">
        <f t="shared" si="20"/>
        <v>-</v>
      </c>
      <c r="BL54" s="78" t="str">
        <f t="shared" si="20"/>
        <v>-</v>
      </c>
      <c r="BM54" s="78" t="str">
        <f t="shared" si="20"/>
        <v>-</v>
      </c>
      <c r="BN54" s="78" t="str">
        <f t="shared" si="20"/>
        <v>-</v>
      </c>
      <c r="BO54" s="78" t="str">
        <f t="shared" si="8"/>
        <v>-</v>
      </c>
      <c r="BP54" s="78" t="str">
        <f t="shared" si="18"/>
        <v>-</v>
      </c>
      <c r="BQ54" s="78" t="str">
        <f t="shared" si="18"/>
        <v>-</v>
      </c>
      <c r="BR54" s="79"/>
      <c r="BZ54" s="78" t="str">
        <f t="shared" si="19"/>
        <v>-</v>
      </c>
      <c r="CA54" s="78" t="str">
        <f t="shared" si="19"/>
        <v>-</v>
      </c>
      <c r="CB54" s="78" t="str">
        <f t="shared" si="19"/>
        <v>-</v>
      </c>
      <c r="CC54" s="78" t="str">
        <f t="shared" si="19"/>
        <v>-</v>
      </c>
      <c r="CD54" s="78" t="str">
        <f t="shared" si="19"/>
        <v>-</v>
      </c>
      <c r="CE54" s="78" t="str">
        <f t="shared" si="19"/>
        <v>-</v>
      </c>
      <c r="CF54" s="78" t="str">
        <f t="shared" si="19"/>
        <v>-</v>
      </c>
      <c r="CG54" s="78" t="str">
        <f t="shared" si="16"/>
        <v>-</v>
      </c>
      <c r="CH54" s="79"/>
      <c r="CP54" s="77" t="str">
        <f>IFERROR(IF($E54=1,RANK(BJ54,BJ:BJ,1)+COUNTIF(BJ$4:BJ54,BJ54)-1,"-"),"-")</f>
        <v>-</v>
      </c>
      <c r="CQ54" s="77" t="str">
        <f>IFERROR(IF($E54=1,RANK(BK54,BK:BK,1)+COUNTIF(BK$4:BK54,BK54)-1,"-"),"-")</f>
        <v>-</v>
      </c>
      <c r="CR54" s="77" t="str">
        <f>IFERROR(IF($E54=1,RANK(BL54,BL:BL,1)+COUNTIF(BL$4:BL54,BL54)-1,"-"),"-")</f>
        <v>-</v>
      </c>
      <c r="CS54" s="77" t="str">
        <f>IFERROR(IF($E54=1,RANK(BM54,BM:BM,1)+COUNTIF(BM$4:BM54,BM54)-1,"-"),"-")</f>
        <v>-</v>
      </c>
      <c r="CT54" s="77" t="str">
        <f>IFERROR(IF($E54=1,RANK(BN54,BN:BN,1)+COUNTIF(BN$4:BN54,BN54)-1,"-"),"-")</f>
        <v>-</v>
      </c>
      <c r="CU54" s="77" t="str">
        <f>IFERROR(IF($E54=1,RANK(BO54,BO:BO,1)+COUNTIF(BO$4:BO54,BO54)-1,"-"),"-")</f>
        <v>-</v>
      </c>
      <c r="CV54" s="77" t="str">
        <f>IFERROR(IF($E54=1,RANK(BP54,BP:BP,1)+COUNTIF(BP$4:BP54,BP54)-1,"-"),"-")</f>
        <v>-</v>
      </c>
      <c r="CW54" s="77" t="str">
        <f>IFERROR(IF($E54=1,RANK(BQ54,BQ:BQ,1)+COUNTIF(BQ$4:BQ54,BQ54)-1,"-"),"-")</f>
        <v>-</v>
      </c>
      <c r="CX54" s="79"/>
      <c r="DF54" s="77" t="str">
        <f>IFERROR(IF($E54=1,RANK(BZ54,BZ:BZ,1)+COUNTIF(BZ$3:BZ53,BZ54),"-"),"-")</f>
        <v>-</v>
      </c>
      <c r="DG54" s="77" t="str">
        <f>IFERROR(IF($E54=1,RANK(CA54,CA:CA,1)+COUNTIF(CA$3:CA53,CA54),"-"),"-")</f>
        <v>-</v>
      </c>
      <c r="DH54" s="77" t="str">
        <f>IFERROR(IF($E54=1,RANK(CB54,CB:CB,1)+COUNTIF(CB$3:CB53,CB54),"-"),"-")</f>
        <v>-</v>
      </c>
      <c r="DI54" s="77" t="str">
        <f>IFERROR(IF($E54=1,RANK(CC54,CC:CC,1)+COUNTIF(CC$3:CC53,CC54),"-"),"-")</f>
        <v>-</v>
      </c>
      <c r="DJ54" s="77" t="str">
        <f>IFERROR(IF($E54=1,RANK(CD54,CD:CD,1)+COUNTIF(CD$3:CD53,CD54),"-"),"-")</f>
        <v>-</v>
      </c>
      <c r="DK54" s="77" t="str">
        <f>IFERROR(IF($E54=1,RANK(CE54,CE:CE,1)+COUNTIF(CE$3:CE53,CE54),"-"),"-")</f>
        <v>-</v>
      </c>
      <c r="DL54" s="77" t="str">
        <f>IFERROR(IF($E54=1,RANK(CF54,CF:CF,1)+COUNTIF(CF$3:CF53,CF54),"-"),"-")</f>
        <v>-</v>
      </c>
      <c r="DM54" s="77" t="str">
        <f>IFERROR(IF($E54=1,RANK(CG54,CG:CG,1)+COUNTIF(CG$3:CG53,CG54),"-"),"-")</f>
        <v>-</v>
      </c>
      <c r="DN54" s="6"/>
      <c r="DO54" s="77" t="str">
        <f>IFERROR(IF($E54=1,RANK(CI54,CI:CI,1)+COUNTIF(CI$4:CI54,CI54)-1,"-"),"-")</f>
        <v>-</v>
      </c>
      <c r="DP54" s="77" t="str">
        <f>IFERROR(IF($E54=1,RANK(CJ54,CJ:CJ,1)+COUNTIF(CJ$4:CJ54,CJ54)-1,"-"),"-")</f>
        <v>-</v>
      </c>
      <c r="DQ54" s="77" t="str">
        <f>IFERROR(IF($E54=1,RANK(CK54,CK:CK,1)+COUNTIF(CK$4:CK54,CK54)-1,"-"),"-")</f>
        <v>-</v>
      </c>
      <c r="DR54" s="77" t="str">
        <f>IFERROR(IF($E54=1,RANK(CL54,CL:CL,1)+COUNTIF(CL$4:CL54,CL54)-1,"-"),"-")</f>
        <v>-</v>
      </c>
      <c r="DS54" s="77" t="str">
        <f>IFERROR(IF($E54=1,RANK(CM54,CM:CM,1)+COUNTIF(CM$4:CM54,CM54)-1,"-"),"-")</f>
        <v>-</v>
      </c>
      <c r="DT54" s="77" t="str">
        <f>IFERROR(IF($E54=1,RANK(CN54,CN:CN,1)+COUNTIF(CN$4:CN54,CN54)-1,"-"),"-")</f>
        <v>-</v>
      </c>
      <c r="DU54">
        <f>DU53-1</f>
        <v>97</v>
      </c>
      <c r="DV54" s="83">
        <f>DV53+1</f>
        <v>3</v>
      </c>
      <c r="DW54" s="82" t="str">
        <f>IFERROR(INDEX($A:$DD,IF($EI$4="Entrants",MATCH($DU54,$CT:$CT,0),MATCH($DU54,$DC:$DC,0)),11),"")</f>
        <v>BIARRITZ</v>
      </c>
      <c r="DX54" s="80">
        <f>IFERROR(INDEX($A:$DD,IF($EI$4="Entrants",MATCH($DU54,$CT:$CT,0),MATCH($DU54,$DC:$DC,0)),IF($EI$4="Entrants",66,25)),"")</f>
        <v>8.5500000000000007</v>
      </c>
      <c r="DY54">
        <f>DY53-1</f>
        <v>93</v>
      </c>
      <c r="DZ54" s="83">
        <f>MAX(DZ53+1,0)</f>
        <v>3</v>
      </c>
      <c r="EA54" s="82" t="str">
        <f>IFERROR(INDEX($A:$DT,IF($EI$4="Entrants",MATCH($DY54,$DJ:$DJ,0),MATCH($DY54,$DS:$DS,0)),11),"")</f>
        <v>LORRAINE TGV</v>
      </c>
      <c r="EB54" s="135">
        <f>IFERROR(INDEX($A:$DT,IF($EI$4="Entrants",MATCH($DY54,$DJ:$DJ,0),MATCH($DY54,$DS:$DS,0)),IF($EI$4="Entrants",82,53)),"")</f>
        <v>0.62</v>
      </c>
      <c r="EC54" s="81">
        <f>IFERROR(INDEX($A:$DT,IF($EI$4="Entrants",MATCH($DY54,$DJ:$DJ,0),MATCH($DY54,$DS:$DS,0)),IF($EI$4="Entrants",66,25)),"")</f>
        <v>8.66</v>
      </c>
      <c r="ED54" s="80" t="str">
        <f>IFERROR(IF(EB54&gt;0,"+"&amp;ROUND(EB54,2),ROUND(EB54,2)),"")</f>
        <v>+0,62</v>
      </c>
      <c r="EI54" s="145"/>
      <c r="EJ54" s="145"/>
      <c r="EU54">
        <v>7.26</v>
      </c>
      <c r="EV54">
        <v>8.5299999999999994</v>
      </c>
      <c r="EW54">
        <v>8.92</v>
      </c>
      <c r="EX54">
        <v>8.02</v>
      </c>
      <c r="EY54">
        <v>7.42</v>
      </c>
      <c r="EZ54">
        <v>6.66</v>
      </c>
      <c r="FA54">
        <v>4.8899999999999997</v>
      </c>
      <c r="FB54">
        <v>5.95</v>
      </c>
      <c r="FK54">
        <v>7.25</v>
      </c>
      <c r="FL54">
        <v>8.4600000000000009</v>
      </c>
      <c r="FM54">
        <v>8.91</v>
      </c>
      <c r="FN54">
        <v>7.81</v>
      </c>
      <c r="FO54">
        <v>6.88</v>
      </c>
      <c r="FP54">
        <v>7.14</v>
      </c>
      <c r="FQ54">
        <v>5.7</v>
      </c>
      <c r="FR54">
        <v>6.41</v>
      </c>
    </row>
    <row r="55" spans="1:174" ht="19.8" x14ac:dyDescent="0.3">
      <c r="A55" s="8">
        <f t="shared" si="2"/>
        <v>1</v>
      </c>
      <c r="B55" s="8">
        <f t="shared" si="3"/>
        <v>1</v>
      </c>
      <c r="C55" s="8">
        <f t="shared" si="11"/>
        <v>1</v>
      </c>
      <c r="D55" s="8">
        <f t="shared" si="4"/>
        <v>1</v>
      </c>
      <c r="E55" s="8">
        <f t="shared" si="5"/>
        <v>1</v>
      </c>
      <c r="F55" s="145" t="s">
        <v>224</v>
      </c>
      <c r="G55" s="145" t="s">
        <v>184</v>
      </c>
      <c r="H55" s="7">
        <v>1</v>
      </c>
      <c r="I55" s="141" t="s">
        <v>210</v>
      </c>
      <c r="J55" s="141">
        <v>571240</v>
      </c>
      <c r="K55" s="141" t="s">
        <v>61</v>
      </c>
      <c r="L55" s="141" t="s">
        <v>7</v>
      </c>
      <c r="M55" s="141" t="s">
        <v>8</v>
      </c>
      <c r="N55" s="139">
        <v>7.81</v>
      </c>
      <c r="O55" s="120">
        <v>8.67</v>
      </c>
      <c r="P55" s="120">
        <v>8.7799999999999994</v>
      </c>
      <c r="Q55" s="120">
        <v>8.36</v>
      </c>
      <c r="R55" s="139">
        <v>7.83</v>
      </c>
      <c r="S55" s="139">
        <v>7.57</v>
      </c>
      <c r="T55" s="106">
        <v>6.24</v>
      </c>
      <c r="U55" s="106">
        <v>7.17</v>
      </c>
      <c r="V55" s="79"/>
      <c r="AD55" s="139">
        <v>7.69</v>
      </c>
      <c r="AE55" s="161">
        <v>8.5</v>
      </c>
      <c r="AF55" s="161">
        <v>8.76</v>
      </c>
      <c r="AG55" s="161">
        <v>8.5500000000000007</v>
      </c>
      <c r="AH55" s="139">
        <v>7.8</v>
      </c>
      <c r="AI55" s="139">
        <v>7.62</v>
      </c>
      <c r="AJ55" s="13">
        <v>5.83</v>
      </c>
      <c r="AK55" s="106">
        <v>6.62</v>
      </c>
      <c r="AL55" s="79"/>
      <c r="AT55" s="78">
        <f t="shared" si="17"/>
        <v>0.12</v>
      </c>
      <c r="AU55" s="78">
        <f t="shared" si="17"/>
        <v>0.17</v>
      </c>
      <c r="AV55" s="78">
        <f t="shared" si="17"/>
        <v>0.02</v>
      </c>
      <c r="AW55" s="78">
        <f t="shared" si="17"/>
        <v>-0.19</v>
      </c>
      <c r="AX55" s="78">
        <f t="shared" si="17"/>
        <v>0.03</v>
      </c>
      <c r="AY55" s="78">
        <f t="shared" si="17"/>
        <v>-0.05</v>
      </c>
      <c r="AZ55" s="78">
        <f t="shared" si="17"/>
        <v>0.41</v>
      </c>
      <c r="BA55" s="78">
        <f t="shared" si="15"/>
        <v>0.55000000000000004</v>
      </c>
      <c r="BB55" s="79"/>
      <c r="BJ55" s="78">
        <f t="shared" si="20"/>
        <v>7.81</v>
      </c>
      <c r="BK55" s="78">
        <f t="shared" si="20"/>
        <v>8.67</v>
      </c>
      <c r="BL55" s="78">
        <f t="shared" si="20"/>
        <v>8.7799999999999994</v>
      </c>
      <c r="BM55" s="78">
        <f t="shared" si="20"/>
        <v>8.36</v>
      </c>
      <c r="BN55" s="78">
        <f t="shared" si="20"/>
        <v>7.83</v>
      </c>
      <c r="BO55" s="78">
        <f t="shared" si="8"/>
        <v>7.57</v>
      </c>
      <c r="BP55" s="78">
        <f t="shared" si="18"/>
        <v>6.24</v>
      </c>
      <c r="BQ55" s="78">
        <f t="shared" si="18"/>
        <v>7.17</v>
      </c>
      <c r="BR55" s="79"/>
      <c r="BZ55" s="78">
        <f t="shared" si="19"/>
        <v>0.12</v>
      </c>
      <c r="CA55" s="78">
        <f t="shared" si="19"/>
        <v>0.17</v>
      </c>
      <c r="CB55" s="78">
        <f t="shared" si="19"/>
        <v>0.02</v>
      </c>
      <c r="CC55" s="78">
        <f t="shared" si="19"/>
        <v>-0.19</v>
      </c>
      <c r="CD55" s="78">
        <f t="shared" si="19"/>
        <v>0.03</v>
      </c>
      <c r="CE55" s="78">
        <f t="shared" si="19"/>
        <v>-0.05</v>
      </c>
      <c r="CF55" s="78">
        <f t="shared" si="19"/>
        <v>0.41</v>
      </c>
      <c r="CG55" s="78">
        <f t="shared" si="16"/>
        <v>0.55000000000000004</v>
      </c>
      <c r="CH55" s="79"/>
      <c r="CP55" s="77">
        <f>IFERROR(IF($E55=1,RANK(BJ55,BJ:BJ,1)+COUNTIF(BJ$4:BJ55,BJ55)-1,"-"),"-")</f>
        <v>54</v>
      </c>
      <c r="CQ55" s="77">
        <f>IFERROR(IF($E55=1,RANK(BK55,BK:BK,1)+COUNTIF(BK$4:BK55,BK55)-1,"-"),"-")</f>
        <v>85</v>
      </c>
      <c r="CR55" s="77">
        <f>IFERROR(IF($E55=1,RANK(BL55,BL:BL,1)+COUNTIF(BL$4:BL55,BL55)-1,"-"),"-")</f>
        <v>50</v>
      </c>
      <c r="CS55" s="77">
        <f>IFERROR(IF($E55=1,RANK(BM55,BM:BM,1)+COUNTIF(BM$4:BM55,BM55)-1,"-"),"-")</f>
        <v>51</v>
      </c>
      <c r="CT55" s="77">
        <f>IFERROR(IF($E55=1,RANK(BN55,BN:BN,1)+COUNTIF(BN$4:BN55,BN55)-1,"-"),"-")</f>
        <v>45</v>
      </c>
      <c r="CU55" s="77">
        <f>IFERROR(IF($E55=1,RANK(BO55,BO:BO,1)+COUNTIF(BO$4:BO55,BO55)-1,"-"),"-")</f>
        <v>58</v>
      </c>
      <c r="CV55" s="77">
        <f>IFERROR(IF($E55=1,RANK(BP55,BP:BP,1)+COUNTIF(BP$4:BP55,BP55)-1,"-"),"-")</f>
        <v>32</v>
      </c>
      <c r="CW55" s="77">
        <f>IFERROR(IF($E55=1,RANK(BQ55,BQ:BQ,1)+COUNTIF(BQ$4:BQ55,BQ55)-1,"-"),"-")</f>
        <v>53</v>
      </c>
      <c r="CX55" s="79"/>
      <c r="DF55" s="77">
        <f>IFERROR(IF($E55=1,RANK(BZ55,BZ:BZ,1)+COUNTIF(BZ$3:BZ54,BZ55),"-"),"-")</f>
        <v>85</v>
      </c>
      <c r="DG55" s="77">
        <f>IFERROR(IF($E55=1,RANK(CA55,CA:CA,1)+COUNTIF(CA$3:CA54,CA55),"-"),"-")</f>
        <v>84</v>
      </c>
      <c r="DH55" s="77">
        <f>IFERROR(IF($E55=1,RANK(CB55,CB:CB,1)+COUNTIF(CB$3:CB54,CB55),"-"),"-")</f>
        <v>55</v>
      </c>
      <c r="DI55" s="77">
        <f>IFERROR(IF($E55=1,RANK(CC55,CC:CC,1)+COUNTIF(CC$3:CC54,CC55),"-"),"-")</f>
        <v>25</v>
      </c>
      <c r="DJ55" s="77">
        <f>IFERROR(IF($E55=1,RANK(CD55,CD:CD,1)+COUNTIF(CD$3:CD54,CD55),"-"),"-")</f>
        <v>72</v>
      </c>
      <c r="DK55" s="77">
        <f>IFERROR(IF($E55=1,RANK(CE55,CE:CE,1)+COUNTIF(CE$3:CE54,CE55),"-"),"-")</f>
        <v>61</v>
      </c>
      <c r="DL55" s="77">
        <f>IFERROR(IF($E55=1,RANK(CF55,CF:CF,1)+COUNTIF(CF$3:CF54,CF55),"-"),"-")</f>
        <v>88</v>
      </c>
      <c r="DM55" s="77">
        <f>IFERROR(IF($E55=1,RANK(CG55,CG:CG,1)+COUNTIF(CG$3:CG54,CG55),"-"),"-")</f>
        <v>89</v>
      </c>
      <c r="DN55" s="6"/>
      <c r="DO55" s="77" t="str">
        <f>IFERROR(IF($E55=1,RANK(CI55,CI:CI,1)+COUNTIF(CI$4:CI55,CI55)-1,"-"),"-")</f>
        <v>-</v>
      </c>
      <c r="DP55" s="77" t="str">
        <f>IFERROR(IF($E55=1,RANK(CJ55,CJ:CJ,1)+COUNTIF(CJ$4:CJ55,CJ55)-1,"-"),"-")</f>
        <v>-</v>
      </c>
      <c r="DQ55" s="77" t="str">
        <f>IFERROR(IF($E55=1,RANK(CK55,CK:CK,1)+COUNTIF(CK$4:CK55,CK55)-1,"-"),"-")</f>
        <v>-</v>
      </c>
      <c r="DR55" s="77" t="str">
        <f>IFERROR(IF($E55=1,RANK(CL55,CL:CL,1)+COUNTIF(CL$4:CL55,CL55)-1,"-"),"-")</f>
        <v>-</v>
      </c>
      <c r="DS55" s="77" t="str">
        <f>IFERROR(IF($E55=1,RANK(CM55,CM:CM,1)+COUNTIF(CM$4:CM55,CM55)-1,"-"),"-")</f>
        <v>-</v>
      </c>
      <c r="DT55" s="77" t="str">
        <f>IFERROR(IF($E55=1,RANK(CN55,CN:CN,1)+COUNTIF(CN$4:CN55,CN55)-1,"-"),"-")</f>
        <v>-</v>
      </c>
      <c r="DU55">
        <f>DU54-1</f>
        <v>96</v>
      </c>
      <c r="DV55" s="83">
        <f>DV54+1</f>
        <v>4</v>
      </c>
      <c r="DW55" s="82" t="str">
        <f>IFERROR(INDEX($A:$DD,IF($EI$4="Entrants",MATCH($DU55,$CT:$CT,0),MATCH($DU55,$DC:$DC,0)),11),"")</f>
        <v>LIMOGES BENEDICTINS</v>
      </c>
      <c r="DX55" s="80">
        <f>IFERROR(INDEX($A:$DD,IF($EI$4="Entrants",MATCH($DU55,$CT:$CT,0),MATCH($DU55,$DC:$DC,0)),IF($EI$4="Entrants",66,25)),"")</f>
        <v>8.52</v>
      </c>
      <c r="DY55">
        <f>DY54-1</f>
        <v>92</v>
      </c>
      <c r="DZ55" s="83">
        <f>MAX(DZ54+1,0)</f>
        <v>4</v>
      </c>
      <c r="EA55" s="82" t="str">
        <f>IFERROR(INDEX($A:$DT,IF($EI$4="Entrants",MATCH($DY55,$DJ:$DJ,0),MATCH($DY55,$DS:$DS,0)),11),"")</f>
        <v>MASSY TGV</v>
      </c>
      <c r="EB55" s="135">
        <f>IFERROR(INDEX($A:$DT,IF($EI$4="Entrants",MATCH($DY55,$DJ:$DJ,0),MATCH($DY55,$DS:$DS,0)),IF($EI$4="Entrants",82,53)),"")</f>
        <v>0.55000000000000004</v>
      </c>
      <c r="EC55" s="81">
        <f>IFERROR(INDEX($A:$DT,IF($EI$4="Entrants",MATCH($DY55,$DJ:$DJ,0),MATCH($DY55,$DS:$DS,0)),IF($EI$4="Entrants",66,25)),"")</f>
        <v>7.54</v>
      </c>
      <c r="ED55" s="80" t="str">
        <f>IFERROR(IF(EB55&gt;0,"+"&amp;ROUND(EB55,2),ROUND(EB55,2)),"")</f>
        <v>+0,55</v>
      </c>
      <c r="EI55" s="145"/>
      <c r="EJ55" s="145"/>
      <c r="EU55">
        <v>8.43</v>
      </c>
      <c r="EV55">
        <v>8.9700000000000006</v>
      </c>
      <c r="EW55">
        <v>8.98</v>
      </c>
      <c r="EX55">
        <v>8.99</v>
      </c>
      <c r="EY55">
        <v>8.67</v>
      </c>
      <c r="EZ55">
        <v>7.91</v>
      </c>
      <c r="FA55">
        <v>7.11</v>
      </c>
      <c r="FB55">
        <v>6.21</v>
      </c>
      <c r="FK55">
        <v>8.3000000000000007</v>
      </c>
      <c r="FL55">
        <v>8.82</v>
      </c>
      <c r="FM55">
        <v>8.9600000000000009</v>
      </c>
      <c r="FN55">
        <v>8.7899999999999991</v>
      </c>
      <c r="FO55">
        <v>8.31</v>
      </c>
      <c r="FP55">
        <v>8.0500000000000007</v>
      </c>
      <c r="FQ55">
        <v>6.54</v>
      </c>
      <c r="FR55">
        <v>6.58</v>
      </c>
    </row>
    <row r="56" spans="1:174" ht="19.8" x14ac:dyDescent="0.3">
      <c r="A56" s="8">
        <f t="shared" si="2"/>
        <v>1</v>
      </c>
      <c r="B56" s="8">
        <f t="shared" si="3"/>
        <v>1</v>
      </c>
      <c r="C56" s="8">
        <f t="shared" si="11"/>
        <v>1</v>
      </c>
      <c r="D56" s="8">
        <f t="shared" si="4"/>
        <v>1</v>
      </c>
      <c r="E56" s="8">
        <f t="shared" si="5"/>
        <v>1</v>
      </c>
      <c r="F56" s="145" t="s">
        <v>224</v>
      </c>
      <c r="G56" s="145" t="s">
        <v>185</v>
      </c>
      <c r="H56" s="7">
        <v>1</v>
      </c>
      <c r="I56" s="141" t="s">
        <v>210</v>
      </c>
      <c r="J56" s="141">
        <v>571000</v>
      </c>
      <c r="K56" s="141" t="s">
        <v>62</v>
      </c>
      <c r="L56" s="141" t="s">
        <v>7</v>
      </c>
      <c r="M56" s="141" t="s">
        <v>8</v>
      </c>
      <c r="N56" s="139">
        <v>7.91</v>
      </c>
      <c r="O56" s="120">
        <v>8.59</v>
      </c>
      <c r="P56" s="121">
        <v>9.25</v>
      </c>
      <c r="Q56" s="120">
        <v>8.41</v>
      </c>
      <c r="R56" s="139">
        <v>7.99</v>
      </c>
      <c r="S56" s="139">
        <v>7.53</v>
      </c>
      <c r="T56" s="106">
        <v>7.47</v>
      </c>
      <c r="U56" s="106">
        <v>7.47</v>
      </c>
      <c r="V56" s="79"/>
      <c r="AD56" s="161">
        <v>8.1300000000000008</v>
      </c>
      <c r="AE56" s="161">
        <v>8.5</v>
      </c>
      <c r="AF56" s="163">
        <v>9.1199999999999992</v>
      </c>
      <c r="AG56" s="161">
        <v>8.4700000000000006</v>
      </c>
      <c r="AH56" s="139">
        <v>7.83</v>
      </c>
      <c r="AI56" s="139">
        <v>7.87</v>
      </c>
      <c r="AJ56" s="106">
        <v>7.53</v>
      </c>
      <c r="AK56" s="106">
        <v>7.45</v>
      </c>
      <c r="AL56" s="79"/>
      <c r="AT56" s="78">
        <f t="shared" si="17"/>
        <v>-0.22</v>
      </c>
      <c r="AU56" s="78">
        <f t="shared" si="17"/>
        <v>0.09</v>
      </c>
      <c r="AV56" s="78">
        <f t="shared" si="17"/>
        <v>0.13</v>
      </c>
      <c r="AW56" s="78">
        <f t="shared" si="17"/>
        <v>-0.06</v>
      </c>
      <c r="AX56" s="78">
        <f t="shared" si="17"/>
        <v>0.16</v>
      </c>
      <c r="AY56" s="78">
        <f t="shared" si="17"/>
        <v>-0.34</v>
      </c>
      <c r="AZ56" s="78">
        <f t="shared" si="17"/>
        <v>-0.06</v>
      </c>
      <c r="BA56" s="78">
        <f t="shared" si="15"/>
        <v>0.02</v>
      </c>
      <c r="BB56" s="79"/>
      <c r="BJ56" s="78">
        <f t="shared" si="20"/>
        <v>7.91</v>
      </c>
      <c r="BK56" s="78">
        <f t="shared" si="20"/>
        <v>8.59</v>
      </c>
      <c r="BL56" s="78">
        <f t="shared" si="20"/>
        <v>9.25</v>
      </c>
      <c r="BM56" s="78">
        <f t="shared" si="20"/>
        <v>8.41</v>
      </c>
      <c r="BN56" s="78">
        <f t="shared" si="20"/>
        <v>7.99</v>
      </c>
      <c r="BO56" s="78">
        <f t="shared" si="8"/>
        <v>7.53</v>
      </c>
      <c r="BP56" s="78">
        <f t="shared" si="18"/>
        <v>7.47</v>
      </c>
      <c r="BQ56" s="78">
        <f t="shared" si="18"/>
        <v>7.47</v>
      </c>
      <c r="BR56" s="79"/>
      <c r="BZ56" s="78">
        <f t="shared" si="19"/>
        <v>-0.22</v>
      </c>
      <c r="CA56" s="78">
        <f t="shared" si="19"/>
        <v>0.09</v>
      </c>
      <c r="CB56" s="78">
        <f t="shared" si="19"/>
        <v>0.13</v>
      </c>
      <c r="CC56" s="78">
        <f t="shared" si="19"/>
        <v>-0.06</v>
      </c>
      <c r="CD56" s="78">
        <f t="shared" si="19"/>
        <v>0.16</v>
      </c>
      <c r="CE56" s="78">
        <f t="shared" si="19"/>
        <v>-0.34</v>
      </c>
      <c r="CF56" s="78">
        <f t="shared" si="19"/>
        <v>-0.06</v>
      </c>
      <c r="CG56" s="78">
        <f t="shared" si="16"/>
        <v>0.02</v>
      </c>
      <c r="CH56" s="79"/>
      <c r="CP56" s="77">
        <f>IFERROR(IF($E56=1,RANK(BJ56,BJ:BJ,1)+COUNTIF(BJ$4:BJ56,BJ56)-1,"-"),"-")</f>
        <v>67</v>
      </c>
      <c r="CQ56" s="77">
        <f>IFERROR(IF($E56=1,RANK(BK56,BK:BK,1)+COUNTIF(BK$4:BK56,BK56)-1,"-"),"-")</f>
        <v>79</v>
      </c>
      <c r="CR56" s="77">
        <f>IFERROR(IF($E56=1,RANK(BL56,BL:BL,1)+COUNTIF(BL$4:BL56,BL56)-1,"-"),"-")</f>
        <v>97</v>
      </c>
      <c r="CS56" s="77">
        <f>IFERROR(IF($E56=1,RANK(BM56,BM:BM,1)+COUNTIF(BM$4:BM56,BM56)-1,"-"),"-")</f>
        <v>56</v>
      </c>
      <c r="CT56" s="77">
        <f>IFERROR(IF($E56=1,RANK(BN56,BN:BN,1)+COUNTIF(BN$4:BN56,BN56)-1,"-"),"-")</f>
        <v>56</v>
      </c>
      <c r="CU56" s="77">
        <f>IFERROR(IF($E56=1,RANK(BO56,BO:BO,1)+COUNTIF(BO$4:BO56,BO56)-1,"-"),"-")</f>
        <v>52</v>
      </c>
      <c r="CV56" s="77">
        <f>IFERROR(IF($E56=1,RANK(BP56,BP:BP,1)+COUNTIF(BP$4:BP56,BP56)-1,"-"),"-")</f>
        <v>93</v>
      </c>
      <c r="CW56" s="77">
        <f>IFERROR(IF($E56=1,RANK(BQ56,BQ:BQ,1)+COUNTIF(BQ$4:BQ56,BQ56)-1,"-"),"-")</f>
        <v>75</v>
      </c>
      <c r="CX56" s="79"/>
      <c r="DF56" s="77">
        <f>IFERROR(IF($E56=1,RANK(BZ56,BZ:BZ,1)+COUNTIF(BZ$3:BZ55,BZ56),"-"),"-")</f>
        <v>41</v>
      </c>
      <c r="DG56" s="77">
        <f>IFERROR(IF($E56=1,RANK(CA56,CA:CA,1)+COUNTIF(CA$3:CA55,CA56),"-"),"-")</f>
        <v>76</v>
      </c>
      <c r="DH56" s="77">
        <f>IFERROR(IF($E56=1,RANK(CB56,CB:CB,1)+COUNTIF(CB$3:CB55,CB56),"-"),"-")</f>
        <v>71</v>
      </c>
      <c r="DI56" s="77">
        <f>IFERROR(IF($E56=1,RANK(CC56,CC:CC,1)+COUNTIF(CC$3:CC55,CC56),"-"),"-")</f>
        <v>49</v>
      </c>
      <c r="DJ56" s="77">
        <f>IFERROR(IF($E56=1,RANK(CD56,CD:CD,1)+COUNTIF(CD$3:CD55,CD56),"-"),"-")</f>
        <v>84</v>
      </c>
      <c r="DK56" s="77">
        <f>IFERROR(IF($E56=1,RANK(CE56,CE:CE,1)+COUNTIF(CE$3:CE55,CE56),"-"),"-")</f>
        <v>25</v>
      </c>
      <c r="DL56" s="77">
        <f>IFERROR(IF($E56=1,RANK(CF56,CF:CF,1)+COUNTIF(CF$3:CF55,CF56),"-"),"-")</f>
        <v>48</v>
      </c>
      <c r="DM56" s="77">
        <f>IFERROR(IF($E56=1,RANK(CG56,CG:CG,1)+COUNTIF(CG$3:CG55,CG56),"-"),"-")</f>
        <v>55</v>
      </c>
      <c r="DN56" s="6"/>
      <c r="DO56" s="77" t="str">
        <f>IFERROR(IF($E56=1,RANK(CI56,CI:CI,1)+COUNTIF(CI$4:CI56,CI56)-1,"-"),"-")</f>
        <v>-</v>
      </c>
      <c r="DP56" s="77" t="str">
        <f>IFERROR(IF($E56=1,RANK(CJ56,CJ:CJ,1)+COUNTIF(CJ$4:CJ56,CJ56)-1,"-"),"-")</f>
        <v>-</v>
      </c>
      <c r="DQ56" s="77" t="str">
        <f>IFERROR(IF($E56=1,RANK(CK56,CK:CK,1)+COUNTIF(CK$4:CK56,CK56)-1,"-"),"-")</f>
        <v>-</v>
      </c>
      <c r="DR56" s="77" t="str">
        <f>IFERROR(IF($E56=1,RANK(CL56,CL:CL,1)+COUNTIF(CL$4:CL56,CL56)-1,"-"),"-")</f>
        <v>-</v>
      </c>
      <c r="DS56" s="77" t="str">
        <f>IFERROR(IF($E56=1,RANK(CM56,CM:CM,1)+COUNTIF(CM$4:CM56,CM56)-1,"-"),"-")</f>
        <v>-</v>
      </c>
      <c r="DT56" s="77" t="str">
        <f>IFERROR(IF($E56=1,RANK(CN56,CN:CN,1)+COUNTIF(CN$4:CN56,CN56)-1,"-"),"-")</f>
        <v>-</v>
      </c>
      <c r="DU56">
        <f>DU55-1</f>
        <v>95</v>
      </c>
      <c r="DV56" s="83">
        <f>DV55+1</f>
        <v>5</v>
      </c>
      <c r="DW56" s="82" t="str">
        <f>IFERROR(INDEX($A:$DD,IF($EI$4="Entrants",MATCH($DU56,$CT:$CT,0),MATCH($DU56,$DC:$DC,0)),11),"")</f>
        <v>VALENCE TGV RHONE ALPES SUD</v>
      </c>
      <c r="DX56" s="80">
        <f>IFERROR(INDEX($A:$DD,IF($EI$4="Entrants",MATCH($DU56,$CT:$CT,0),MATCH($DU56,$DC:$DC,0)),IF($EI$4="Entrants",66,25)),"")</f>
        <v>8.5</v>
      </c>
      <c r="DY56">
        <f>DY55-1</f>
        <v>91</v>
      </c>
      <c r="DZ56" s="83">
        <f>MAX(DZ55+1,0)</f>
        <v>5</v>
      </c>
      <c r="EA56" s="82" t="str">
        <f>IFERROR(INDEX($A:$DT,IF($EI$4="Entrants",MATCH($DY56,$DJ:$DJ,0),MATCH($DY56,$DS:$DS,0)),11),"")</f>
        <v>PERPIGNAN</v>
      </c>
      <c r="EB56" s="135">
        <f>IFERROR(INDEX($A:$DT,IF($EI$4="Entrants",MATCH($DY56,$DJ:$DJ,0),MATCH($DY56,$DS:$DS,0)),IF($EI$4="Entrants",82,53)),"")</f>
        <v>0.46</v>
      </c>
      <c r="EC56" s="81">
        <f>IFERROR(INDEX($A:$DT,IF($EI$4="Entrants",MATCH($DY56,$DJ:$DJ,0),MATCH($DY56,$DS:$DS,0)),IF($EI$4="Entrants",66,25)),"")</f>
        <v>7.48</v>
      </c>
      <c r="ED56" s="80" t="str">
        <f>IFERROR(IF(EB56&gt;0,"+"&amp;ROUND(EB56,2),ROUND(EB56,2)),"")</f>
        <v>+0,46</v>
      </c>
      <c r="EI56" s="145"/>
      <c r="EJ56" s="145"/>
      <c r="EU56">
        <v>8.11</v>
      </c>
      <c r="EV56">
        <v>9.1</v>
      </c>
      <c r="EW56">
        <v>9.39</v>
      </c>
      <c r="EX56">
        <v>9.14</v>
      </c>
      <c r="EY56">
        <v>8.52</v>
      </c>
      <c r="EZ56">
        <v>8.26</v>
      </c>
      <c r="FA56">
        <v>6.73</v>
      </c>
      <c r="FB56">
        <v>7.39</v>
      </c>
      <c r="FK56">
        <v>8.14</v>
      </c>
      <c r="FL56">
        <v>8.75</v>
      </c>
      <c r="FM56">
        <v>8.98</v>
      </c>
      <c r="FN56">
        <v>8.81</v>
      </c>
      <c r="FO56">
        <v>8.2200000000000006</v>
      </c>
      <c r="FP56">
        <v>8.35</v>
      </c>
      <c r="FQ56">
        <v>7.02</v>
      </c>
      <c r="FR56">
        <v>7.63</v>
      </c>
    </row>
    <row r="57" spans="1:174" x14ac:dyDescent="0.3">
      <c r="A57" s="8">
        <f t="shared" si="2"/>
        <v>1</v>
      </c>
      <c r="B57" s="8">
        <f t="shared" si="3"/>
        <v>1</v>
      </c>
      <c r="C57" s="8">
        <f t="shared" si="11"/>
        <v>1</v>
      </c>
      <c r="D57" s="8">
        <f t="shared" si="4"/>
        <v>1</v>
      </c>
      <c r="E57" s="8">
        <f t="shared" si="5"/>
        <v>1</v>
      </c>
      <c r="F57" s="8" t="s">
        <v>224</v>
      </c>
      <c r="G57" s="8" t="s">
        <v>188</v>
      </c>
      <c r="H57" s="7">
        <v>1</v>
      </c>
      <c r="I57" s="141" t="s">
        <v>210</v>
      </c>
      <c r="J57" s="141">
        <v>476606</v>
      </c>
      <c r="K57" s="7" t="s">
        <v>63</v>
      </c>
      <c r="L57" s="7" t="s">
        <v>7</v>
      </c>
      <c r="M57" s="141" t="s">
        <v>8</v>
      </c>
      <c r="N57" s="139">
        <v>7.63</v>
      </c>
      <c r="O57" s="120">
        <v>8.52</v>
      </c>
      <c r="P57" s="120">
        <v>8.4600000000000009</v>
      </c>
      <c r="Q57" s="120">
        <v>8.43</v>
      </c>
      <c r="R57" s="139">
        <v>7.87</v>
      </c>
      <c r="S57" s="139">
        <v>7.77</v>
      </c>
      <c r="T57" s="106">
        <v>6.4</v>
      </c>
      <c r="U57" s="106">
        <v>6.55</v>
      </c>
      <c r="V57" s="79"/>
      <c r="AD57" s="139">
        <v>7.91</v>
      </c>
      <c r="AE57" s="161">
        <v>8.6300000000000008</v>
      </c>
      <c r="AF57" s="161">
        <v>8.49</v>
      </c>
      <c r="AG57" s="161">
        <v>8.61</v>
      </c>
      <c r="AH57" s="161">
        <v>8.1300000000000008</v>
      </c>
      <c r="AI57" s="139">
        <v>7.77</v>
      </c>
      <c r="AJ57" s="106">
        <v>6.33</v>
      </c>
      <c r="AK57" s="106">
        <v>6.65</v>
      </c>
      <c r="AL57" s="79"/>
      <c r="AT57" s="78">
        <f t="shared" si="17"/>
        <v>-0.28000000000000003</v>
      </c>
      <c r="AU57" s="78">
        <f t="shared" si="17"/>
        <v>-0.11</v>
      </c>
      <c r="AV57" s="78">
        <f t="shared" si="17"/>
        <v>-0.03</v>
      </c>
      <c r="AW57" s="78">
        <f t="shared" si="17"/>
        <v>-0.18</v>
      </c>
      <c r="AX57" s="78">
        <f t="shared" si="17"/>
        <v>-0.26</v>
      </c>
      <c r="AY57" s="78">
        <f t="shared" si="17"/>
        <v>0</v>
      </c>
      <c r="AZ57" s="78">
        <f t="shared" si="17"/>
        <v>7.0000000000000007E-2</v>
      </c>
      <c r="BA57" s="78">
        <f t="shared" si="15"/>
        <v>-0.1</v>
      </c>
      <c r="BB57" s="79"/>
      <c r="BJ57" s="78">
        <f t="shared" si="20"/>
        <v>7.63</v>
      </c>
      <c r="BK57" s="78">
        <f t="shared" si="20"/>
        <v>8.52</v>
      </c>
      <c r="BL57" s="78">
        <f t="shared" si="20"/>
        <v>8.4600000000000009</v>
      </c>
      <c r="BM57" s="78">
        <f t="shared" si="20"/>
        <v>8.43</v>
      </c>
      <c r="BN57" s="78">
        <f t="shared" si="20"/>
        <v>7.87</v>
      </c>
      <c r="BO57" s="78">
        <f t="shared" si="8"/>
        <v>7.77</v>
      </c>
      <c r="BP57" s="78">
        <f t="shared" si="18"/>
        <v>6.4</v>
      </c>
      <c r="BQ57" s="78">
        <f t="shared" si="18"/>
        <v>6.55</v>
      </c>
      <c r="BR57" s="79"/>
      <c r="BZ57" s="78">
        <f t="shared" si="19"/>
        <v>-0.28000000000000003</v>
      </c>
      <c r="CA57" s="78">
        <f t="shared" si="19"/>
        <v>-0.11</v>
      </c>
      <c r="CB57" s="78">
        <f t="shared" si="19"/>
        <v>-0.03</v>
      </c>
      <c r="CC57" s="78">
        <f t="shared" si="19"/>
        <v>-0.18</v>
      </c>
      <c r="CD57" s="78">
        <f t="shared" si="19"/>
        <v>-0.26</v>
      </c>
      <c r="CE57" s="78">
        <f t="shared" si="19"/>
        <v>0</v>
      </c>
      <c r="CF57" s="78">
        <f t="shared" si="19"/>
        <v>7.0000000000000007E-2</v>
      </c>
      <c r="CG57" s="78">
        <f t="shared" si="16"/>
        <v>-0.1</v>
      </c>
      <c r="CH57" s="79"/>
      <c r="CP57" s="77">
        <f>IFERROR(IF($E57=1,RANK(BJ57,BJ:BJ,1)+COUNTIF(BJ$4:BJ57,BJ57)-1,"-"),"-")</f>
        <v>41</v>
      </c>
      <c r="CQ57" s="77">
        <f>IFERROR(IF($E57=1,RANK(BK57,BK:BK,1)+COUNTIF(BK$4:BK57,BK57)-1,"-"),"-")</f>
        <v>69</v>
      </c>
      <c r="CR57" s="77">
        <f>IFERROR(IF($E57=1,RANK(BL57,BL:BL,1)+COUNTIF(BL$4:BL57,BL57)-1,"-"),"-")</f>
        <v>21</v>
      </c>
      <c r="CS57" s="77">
        <f>IFERROR(IF($E57=1,RANK(BM57,BM:BM,1)+COUNTIF(BM$4:BM57,BM57)-1,"-"),"-")</f>
        <v>58</v>
      </c>
      <c r="CT57" s="77">
        <f>IFERROR(IF($E57=1,RANK(BN57,BN:BN,1)+COUNTIF(BN$4:BN57,BN57)-1,"-"),"-")</f>
        <v>49</v>
      </c>
      <c r="CU57" s="77">
        <f>IFERROR(IF($E57=1,RANK(BO57,BO:BO,1)+COUNTIF(BO$4:BO57,BO57)-1,"-"),"-")</f>
        <v>83</v>
      </c>
      <c r="CV57" s="77">
        <f>IFERROR(IF($E57=1,RANK(BP57,BP:BP,1)+COUNTIF(BP$4:BP57,BP57)-1,"-"),"-")</f>
        <v>42</v>
      </c>
      <c r="CW57" s="77">
        <f>IFERROR(IF($E57=1,RANK(BQ57,BQ:BQ,1)+COUNTIF(BQ$4:BQ57,BQ57)-1,"-"),"-")</f>
        <v>17</v>
      </c>
      <c r="CX57" s="79"/>
      <c r="DF57" s="77">
        <f>IFERROR(IF($E57=1,RANK(BZ57,BZ:BZ,1)+COUNTIF(BZ$3:BZ56,BZ57),"-"),"-")</f>
        <v>30</v>
      </c>
      <c r="DG57" s="77">
        <f>IFERROR(IF($E57=1,RANK(CA57,CA:CA,1)+COUNTIF(CA$3:CA56,CA57),"-"),"-")</f>
        <v>41</v>
      </c>
      <c r="DH57" s="77">
        <f>IFERROR(IF($E57=1,RANK(CB57,CB:CB,1)+COUNTIF(CB$3:CB56,CB57),"-"),"-")</f>
        <v>45</v>
      </c>
      <c r="DI57" s="77">
        <f>IFERROR(IF($E57=1,RANK(CC57,CC:CC,1)+COUNTIF(CC$3:CC56,CC57),"-"),"-")</f>
        <v>27</v>
      </c>
      <c r="DJ57" s="77">
        <f>IFERROR(IF($E57=1,RANK(CD57,CD:CD,1)+COUNTIF(CD$3:CD56,CD57),"-"),"-")</f>
        <v>25</v>
      </c>
      <c r="DK57" s="77">
        <f>IFERROR(IF($E57=1,RANK(CE57,CE:CE,1)+COUNTIF(CE$3:CE56,CE57),"-"),"-")</f>
        <v>66</v>
      </c>
      <c r="DL57" s="77">
        <f>IFERROR(IF($E57=1,RANK(CF57,CF:CF,1)+COUNTIF(CF$3:CF56,CF57),"-"),"-")</f>
        <v>63</v>
      </c>
      <c r="DM57" s="77">
        <f>IFERROR(IF($E57=1,RANK(CG57,CG:CG,1)+COUNTIF(CG$3:CG56,CG57),"-"),"-")</f>
        <v>38</v>
      </c>
      <c r="DN57" s="6"/>
      <c r="DO57" s="77" t="str">
        <f>IFERROR(IF($E57=1,RANK(CI57,CI:CI,1)+COUNTIF(CI$4:CI57,CI57)-1,"-"),"-")</f>
        <v>-</v>
      </c>
      <c r="DP57" s="77" t="str">
        <f>IFERROR(IF($E57=1,RANK(CJ57,CJ:CJ,1)+COUNTIF(CJ$4:CJ57,CJ57)-1,"-"),"-")</f>
        <v>-</v>
      </c>
      <c r="DQ57" s="77" t="str">
        <f>IFERROR(IF($E57=1,RANK(CK57,CK:CK,1)+COUNTIF(CK$4:CK57,CK57)-1,"-"),"-")</f>
        <v>-</v>
      </c>
      <c r="DR57" s="77" t="str">
        <f>IFERROR(IF($E57=1,RANK(CL57,CL:CL,1)+COUNTIF(CL$4:CL57,CL57)-1,"-"),"-")</f>
        <v>-</v>
      </c>
      <c r="DS57" s="77" t="str">
        <f>IFERROR(IF($E57=1,RANK(CM57,CM:CM,1)+COUNTIF(CM$4:CM57,CM57)-1,"-"),"-")</f>
        <v>-</v>
      </c>
      <c r="DT57" s="77" t="str">
        <f>IFERROR(IF($E57=1,RANK(CN57,CN:CN,1)+COUNTIF(CN$4:CN57,CN57)-1,"-"),"-")</f>
        <v>-</v>
      </c>
      <c r="DW57" s="85" t="s">
        <v>231</v>
      </c>
      <c r="DX57" s="84" t="s">
        <v>229</v>
      </c>
      <c r="EA57" s="85" t="s">
        <v>230</v>
      </c>
      <c r="EB57" s="84" t="s">
        <v>173</v>
      </c>
      <c r="EC57" s="84" t="s">
        <v>229</v>
      </c>
      <c r="ED57" s="84" t="s">
        <v>173</v>
      </c>
      <c r="EI57" s="144"/>
      <c r="EJ57" s="145"/>
      <c r="EU57">
        <v>8.0399999999999991</v>
      </c>
      <c r="EV57">
        <v>8.09</v>
      </c>
      <c r="EW57">
        <v>8.35</v>
      </c>
      <c r="EX57">
        <v>8.41</v>
      </c>
      <c r="EY57">
        <v>7.91</v>
      </c>
      <c r="EZ57">
        <v>6.24</v>
      </c>
      <c r="FA57">
        <v>5.67</v>
      </c>
      <c r="FB57">
        <v>5.55</v>
      </c>
      <c r="FK57">
        <v>7.74</v>
      </c>
      <c r="FL57">
        <v>8.07</v>
      </c>
      <c r="FM57">
        <v>8.4499999999999993</v>
      </c>
      <c r="FN57">
        <v>8.27</v>
      </c>
      <c r="FO57">
        <v>7.77</v>
      </c>
      <c r="FP57">
        <v>7.47</v>
      </c>
      <c r="FQ57">
        <v>6.47</v>
      </c>
      <c r="FR57">
        <v>6.49</v>
      </c>
    </row>
    <row r="58" spans="1:174" ht="19.8" x14ac:dyDescent="0.3">
      <c r="A58" s="8">
        <f t="shared" si="2"/>
        <v>1</v>
      </c>
      <c r="B58" s="8">
        <f t="shared" si="3"/>
        <v>1</v>
      </c>
      <c r="C58" s="8">
        <f t="shared" si="11"/>
        <v>1</v>
      </c>
      <c r="D58" s="8">
        <f t="shared" si="4"/>
        <v>1</v>
      </c>
      <c r="E58" s="8">
        <f t="shared" si="5"/>
        <v>1</v>
      </c>
      <c r="F58" s="8" t="s">
        <v>224</v>
      </c>
      <c r="G58" s="8" t="s">
        <v>188</v>
      </c>
      <c r="H58" s="7">
        <v>1</v>
      </c>
      <c r="I58" s="141" t="s">
        <v>208</v>
      </c>
      <c r="J58" s="141">
        <v>571216</v>
      </c>
      <c r="K58" s="7" t="s">
        <v>64</v>
      </c>
      <c r="L58" s="7" t="s">
        <v>7</v>
      </c>
      <c r="M58" s="141" t="s">
        <v>8</v>
      </c>
      <c r="N58" s="120">
        <v>8.1199999999999992</v>
      </c>
      <c r="O58" s="120">
        <v>8.69</v>
      </c>
      <c r="P58" s="120">
        <v>8.68</v>
      </c>
      <c r="Q58" s="121">
        <v>9.02</v>
      </c>
      <c r="R58" s="120">
        <v>8.1199999999999992</v>
      </c>
      <c r="S58" s="139">
        <v>6.13</v>
      </c>
      <c r="T58" s="106">
        <v>6.02</v>
      </c>
      <c r="U58" s="106">
        <v>6.84</v>
      </c>
      <c r="V58" s="79"/>
      <c r="AD58" s="139">
        <v>7.91</v>
      </c>
      <c r="AE58" s="161">
        <v>8.86</v>
      </c>
      <c r="AF58" s="161">
        <v>8.99</v>
      </c>
      <c r="AG58" s="163">
        <v>9.15</v>
      </c>
      <c r="AH58" s="161">
        <v>8.1999999999999993</v>
      </c>
      <c r="AI58" s="139">
        <v>6.3</v>
      </c>
      <c r="AJ58" s="106">
        <v>6.85</v>
      </c>
      <c r="AK58" s="106">
        <v>6.93</v>
      </c>
      <c r="AL58" s="79"/>
      <c r="AT58" s="78">
        <f t="shared" si="17"/>
        <v>0.21</v>
      </c>
      <c r="AU58" s="78">
        <f t="shared" si="17"/>
        <v>-0.17</v>
      </c>
      <c r="AV58" s="78">
        <f t="shared" si="17"/>
        <v>-0.31</v>
      </c>
      <c r="AW58" s="78">
        <f t="shared" si="17"/>
        <v>-0.13</v>
      </c>
      <c r="AX58" s="78">
        <f t="shared" si="17"/>
        <v>-0.08</v>
      </c>
      <c r="AY58" s="78">
        <f t="shared" si="17"/>
        <v>-0.17</v>
      </c>
      <c r="AZ58" s="78">
        <f t="shared" si="17"/>
        <v>-0.83</v>
      </c>
      <c r="BA58" s="78">
        <f t="shared" si="15"/>
        <v>-0.09</v>
      </c>
      <c r="BB58" s="79"/>
      <c r="BJ58" s="78">
        <f t="shared" si="20"/>
        <v>8.1199999999999992</v>
      </c>
      <c r="BK58" s="78">
        <f t="shared" si="20"/>
        <v>8.69</v>
      </c>
      <c r="BL58" s="78">
        <f t="shared" si="20"/>
        <v>8.68</v>
      </c>
      <c r="BM58" s="78">
        <f t="shared" si="20"/>
        <v>9.02</v>
      </c>
      <c r="BN58" s="78">
        <f t="shared" si="20"/>
        <v>8.1199999999999992</v>
      </c>
      <c r="BO58" s="78">
        <f t="shared" si="8"/>
        <v>6.13</v>
      </c>
      <c r="BP58" s="78">
        <f t="shared" si="18"/>
        <v>6.02</v>
      </c>
      <c r="BQ58" s="78">
        <f t="shared" si="18"/>
        <v>6.84</v>
      </c>
      <c r="BR58" s="79"/>
      <c r="BZ58" s="78">
        <f t="shared" si="19"/>
        <v>0.21</v>
      </c>
      <c r="CA58" s="78">
        <f t="shared" si="19"/>
        <v>-0.17</v>
      </c>
      <c r="CB58" s="78">
        <f t="shared" si="19"/>
        <v>-0.31</v>
      </c>
      <c r="CC58" s="78">
        <f t="shared" si="19"/>
        <v>-0.13</v>
      </c>
      <c r="CD58" s="78">
        <f t="shared" si="19"/>
        <v>-0.08</v>
      </c>
      <c r="CE58" s="78">
        <f t="shared" si="19"/>
        <v>-0.17</v>
      </c>
      <c r="CF58" s="78">
        <f t="shared" si="19"/>
        <v>-0.83</v>
      </c>
      <c r="CG58" s="78">
        <f t="shared" si="16"/>
        <v>-0.09</v>
      </c>
      <c r="CH58" s="79"/>
      <c r="CP58" s="77">
        <f>IFERROR(IF($E58=1,RANK(BJ58,BJ:BJ,1)+COUNTIF(BJ$4:BJ58,BJ58)-1,"-"),"-")</f>
        <v>91</v>
      </c>
      <c r="CQ58" s="77">
        <f>IFERROR(IF($E58=1,RANK(BK58,BK:BK,1)+COUNTIF(BK$4:BK58,BK58)-1,"-"),"-")</f>
        <v>87</v>
      </c>
      <c r="CR58" s="77">
        <f>IFERROR(IF($E58=1,RANK(BL58,BL:BL,1)+COUNTIF(BL$4:BL58,BL58)-1,"-"),"-")</f>
        <v>41</v>
      </c>
      <c r="CS58" s="77">
        <f>IFERROR(IF($E58=1,RANK(BM58,BM:BM,1)+COUNTIF(BM$4:BM58,BM58)-1,"-"),"-")</f>
        <v>93</v>
      </c>
      <c r="CT58" s="77">
        <f>IFERROR(IF($E58=1,RANK(BN58,BN:BN,1)+COUNTIF(BN$4:BN58,BN58)-1,"-"),"-")</f>
        <v>71</v>
      </c>
      <c r="CU58" s="77">
        <f>IFERROR(IF($E58=1,RANK(BO58,BO:BO,1)+COUNTIF(BO$4:BO58,BO58)-1,"-"),"-")</f>
        <v>4</v>
      </c>
      <c r="CV58" s="77">
        <f>IFERROR(IF($E58=1,RANK(BP58,BP:BP,1)+COUNTIF(BP$4:BP58,BP58)-1,"-"),"-")</f>
        <v>24</v>
      </c>
      <c r="CW58" s="77">
        <f>IFERROR(IF($E58=1,RANK(BQ58,BQ:BQ,1)+COUNTIF(BQ$4:BQ58,BQ58)-1,"-"),"-")</f>
        <v>36</v>
      </c>
      <c r="CX58" s="79"/>
      <c r="DF58" s="77">
        <f>IFERROR(IF($E58=1,RANK(BZ58,BZ:BZ,1)+COUNTIF(BZ$3:BZ57,BZ58),"-"),"-")</f>
        <v>91</v>
      </c>
      <c r="DG58" s="77">
        <f>IFERROR(IF($E58=1,RANK(CA58,CA:CA,1)+COUNTIF(CA$3:CA57,CA58),"-"),"-")</f>
        <v>33</v>
      </c>
      <c r="DH58" s="77">
        <f>IFERROR(IF($E58=1,RANK(CB58,CB:CB,1)+COUNTIF(CB$3:CB57,CB58),"-"),"-")</f>
        <v>9</v>
      </c>
      <c r="DI58" s="77">
        <f>IFERROR(IF($E58=1,RANK(CC58,CC:CC,1)+COUNTIF(CC$3:CC57,CC58),"-"),"-")</f>
        <v>31</v>
      </c>
      <c r="DJ58" s="77">
        <f>IFERROR(IF($E58=1,RANK(CD58,CD:CD,1)+COUNTIF(CD$3:CD57,CD58),"-"),"-")</f>
        <v>57</v>
      </c>
      <c r="DK58" s="77">
        <f>IFERROR(IF($E58=1,RANK(CE58,CE:CE,1)+COUNTIF(CE$3:CE57,CE58),"-"),"-")</f>
        <v>48</v>
      </c>
      <c r="DL58" s="77">
        <f>IFERROR(IF($E58=1,RANK(CF58,CF:CF,1)+COUNTIF(CF$3:CF57,CF58),"-"),"-")</f>
        <v>3</v>
      </c>
      <c r="DM58" s="77">
        <f>IFERROR(IF($E58=1,RANK(CG58,CG:CG,1)+COUNTIF(CG$3:CG57,CG58),"-"),"-")</f>
        <v>40</v>
      </c>
      <c r="DN58" s="6"/>
      <c r="DO58" s="77" t="str">
        <f>IFERROR(IF($E58=1,RANK(CI58,CI:CI,1)+COUNTIF(CI$4:CI58,CI58)-1,"-"),"-")</f>
        <v>-</v>
      </c>
      <c r="DP58" s="77" t="str">
        <f>IFERROR(IF($E58=1,RANK(CJ58,CJ:CJ,1)+COUNTIF(CJ$4:CJ58,CJ58)-1,"-"),"-")</f>
        <v>-</v>
      </c>
      <c r="DQ58" s="77" t="str">
        <f>IFERROR(IF($E58=1,RANK(CK58,CK:CK,1)+COUNTIF(CK$4:CK58,CK58)-1,"-"),"-")</f>
        <v>-</v>
      </c>
      <c r="DR58" s="77" t="str">
        <f>IFERROR(IF($E58=1,RANK(CL58,CL:CL,1)+COUNTIF(CL$4:CL58,CL58)-1,"-"),"-")</f>
        <v>-</v>
      </c>
      <c r="DS58" s="77" t="str">
        <f>IFERROR(IF($E58=1,RANK(CM58,CM:CM,1)+COUNTIF(CM$4:CM58,CM58)-1,"-"),"-")</f>
        <v>-</v>
      </c>
      <c r="DT58" s="77" t="str">
        <f>IFERROR(IF($E58=1,RANK(CN58,CN:CN,1)+COUNTIF(CN$4:CN58,CN58)-1,"-"),"-")</f>
        <v>-</v>
      </c>
      <c r="DU58">
        <f>$F$2+1-DV58</f>
        <v>1</v>
      </c>
      <c r="DV58" s="83">
        <f>IF($EI$4="Entrants",MAX($CT:$CT),MAX($DC:$DC))</f>
        <v>99</v>
      </c>
      <c r="DW58" s="82" t="str">
        <f>IFERROR(INDEX($A:$DD,IF($EI$4="Entrants",MATCH($DU58,$CT:$CT,0),MATCH($DU58,$DC:$DC,0)),11),"")</f>
        <v>TOULOUSE MATABIAU</v>
      </c>
      <c r="DX58" s="80">
        <f>IFERROR(INDEX($A:$DD,IF($EI$4="Entrants",MATCH($DU58,$CT:$CT,0),MATCH($DU58,$DC:$DC,0)),IF($EI$4="Entrants",66,25)),"")</f>
        <v>6.59</v>
      </c>
      <c r="DY58">
        <v>1</v>
      </c>
      <c r="DZ58" s="83">
        <f>IF($EI$4="Entrants",MAX($DJ:$DJ),MAX($DS:$DS))</f>
        <v>95</v>
      </c>
      <c r="EA58" s="82" t="str">
        <f>IFERROR(INDEX($A:$DT,IF($EI$4="Entrants",MATCH($DY58,$DJ:$DJ,0),MATCH($DY58,$DS:$DS,0)),11),"")</f>
        <v>TOULOUSE MATABIAU</v>
      </c>
      <c r="EB58" s="135">
        <f>IFERROR(INDEX($A:$DT,IF($EI$4="Entrants",MATCH($DY58,$DJ:$DJ,0),MATCH($DY58,$DS:$DS,0)),IF($EI$4="Entrants",82,53)),"")</f>
        <v>-0.83</v>
      </c>
      <c r="EC58" s="81">
        <f>IFERROR(INDEX($A:$DT,IF($EI$4="Entrants",MATCH($DY58,$DJ:$DJ,0),MATCH($DY58,$DS:$DS,0)),IF($EI$4="Entrants",66,25)),"")</f>
        <v>6.59</v>
      </c>
      <c r="ED58" s="80">
        <f>IFERROR(IF(EB58&gt;0,"+"&amp;ROUND(EB58,2),ROUND(EB58,2)),"")</f>
        <v>-0.83</v>
      </c>
      <c r="EI58" s="144"/>
      <c r="EJ58" s="145"/>
      <c r="EU58">
        <v>7.91</v>
      </c>
      <c r="EV58">
        <v>8.65</v>
      </c>
      <c r="EW58">
        <v>8.73</v>
      </c>
      <c r="EX58">
        <v>8.6199999999999992</v>
      </c>
      <c r="EY58">
        <v>8.14</v>
      </c>
      <c r="EZ58">
        <v>7.72</v>
      </c>
      <c r="FA58">
        <v>6.33</v>
      </c>
      <c r="FB58">
        <v>7</v>
      </c>
      <c r="FK58" t="s">
        <v>147</v>
      </c>
      <c r="FL58" t="s">
        <v>147</v>
      </c>
      <c r="FM58" t="s">
        <v>147</v>
      </c>
      <c r="FN58" t="s">
        <v>147</v>
      </c>
      <c r="FO58" t="s">
        <v>147</v>
      </c>
      <c r="FP58" t="s">
        <v>147</v>
      </c>
      <c r="FQ58" t="s">
        <v>147</v>
      </c>
      <c r="FR58" t="s">
        <v>147</v>
      </c>
    </row>
    <row r="59" spans="1:174" ht="19.8" x14ac:dyDescent="0.3">
      <c r="A59" s="8">
        <f t="shared" si="2"/>
        <v>1</v>
      </c>
      <c r="B59" s="8">
        <f t="shared" si="3"/>
        <v>1</v>
      </c>
      <c r="C59" s="8">
        <f t="shared" si="11"/>
        <v>1</v>
      </c>
      <c r="D59" s="8">
        <f t="shared" si="4"/>
        <v>1</v>
      </c>
      <c r="E59" s="8">
        <f t="shared" si="5"/>
        <v>1</v>
      </c>
      <c r="F59" s="18" t="s">
        <v>187</v>
      </c>
      <c r="G59" s="18" t="s">
        <v>189</v>
      </c>
      <c r="H59" s="7">
        <v>1</v>
      </c>
      <c r="I59" s="7" t="s">
        <v>208</v>
      </c>
      <c r="J59" s="7">
        <v>171926</v>
      </c>
      <c r="K59" s="19" t="s">
        <v>66</v>
      </c>
      <c r="L59" s="19" t="s">
        <v>7</v>
      </c>
      <c r="M59" s="7" t="s">
        <v>8</v>
      </c>
      <c r="N59" s="139">
        <v>7.97</v>
      </c>
      <c r="O59" s="120">
        <v>8.68</v>
      </c>
      <c r="P59" s="120">
        <v>8.98</v>
      </c>
      <c r="Q59" s="120">
        <v>8.6300000000000008</v>
      </c>
      <c r="R59" s="120">
        <v>8.24</v>
      </c>
      <c r="S59" s="139">
        <v>7.41</v>
      </c>
      <c r="T59" s="13">
        <v>5.95</v>
      </c>
      <c r="U59" s="106">
        <v>6.82</v>
      </c>
      <c r="V59" s="79"/>
      <c r="AD59" s="139">
        <v>7.96</v>
      </c>
      <c r="AE59" s="161">
        <v>8.7899999999999991</v>
      </c>
      <c r="AF59" s="161">
        <v>8.86</v>
      </c>
      <c r="AG59" s="161">
        <v>8.76</v>
      </c>
      <c r="AH59" s="161">
        <v>8.3000000000000007</v>
      </c>
      <c r="AI59" s="139">
        <v>7.83</v>
      </c>
      <c r="AJ59" s="13">
        <v>5.82</v>
      </c>
      <c r="AK59" s="106">
        <v>6.48</v>
      </c>
      <c r="AL59" s="79"/>
      <c r="AT59" s="78">
        <f t="shared" si="17"/>
        <v>0.01</v>
      </c>
      <c r="AU59" s="78">
        <f t="shared" si="17"/>
        <v>-0.11</v>
      </c>
      <c r="AV59" s="78">
        <f t="shared" si="17"/>
        <v>0.12</v>
      </c>
      <c r="AW59" s="78">
        <f t="shared" si="17"/>
        <v>-0.13</v>
      </c>
      <c r="AX59" s="78">
        <f t="shared" si="17"/>
        <v>-0.06</v>
      </c>
      <c r="AY59" s="78">
        <f t="shared" si="17"/>
        <v>-0.42</v>
      </c>
      <c r="AZ59" s="78">
        <f t="shared" si="17"/>
        <v>0.13</v>
      </c>
      <c r="BA59" s="78">
        <f t="shared" si="15"/>
        <v>0.34</v>
      </c>
      <c r="BB59" s="79"/>
      <c r="BJ59" s="78">
        <f t="shared" si="20"/>
        <v>7.97</v>
      </c>
      <c r="BK59" s="78">
        <f t="shared" si="20"/>
        <v>8.68</v>
      </c>
      <c r="BL59" s="78">
        <f t="shared" si="20"/>
        <v>8.98</v>
      </c>
      <c r="BM59" s="78">
        <f t="shared" si="20"/>
        <v>8.6300000000000008</v>
      </c>
      <c r="BN59" s="78">
        <f t="shared" si="20"/>
        <v>8.24</v>
      </c>
      <c r="BO59" s="78">
        <f t="shared" si="8"/>
        <v>7.41</v>
      </c>
      <c r="BP59" s="78">
        <f t="shared" si="18"/>
        <v>5.95</v>
      </c>
      <c r="BQ59" s="78">
        <f t="shared" si="18"/>
        <v>6.82</v>
      </c>
      <c r="BR59" s="79"/>
      <c r="BZ59" s="78">
        <f t="shared" si="19"/>
        <v>0.01</v>
      </c>
      <c r="CA59" s="78">
        <f t="shared" si="19"/>
        <v>-0.11</v>
      </c>
      <c r="CB59" s="78">
        <f t="shared" si="19"/>
        <v>0.12</v>
      </c>
      <c r="CC59" s="78">
        <f t="shared" si="19"/>
        <v>-0.13</v>
      </c>
      <c r="CD59" s="78">
        <f t="shared" si="19"/>
        <v>-0.06</v>
      </c>
      <c r="CE59" s="78">
        <f t="shared" si="19"/>
        <v>-0.42</v>
      </c>
      <c r="CF59" s="78">
        <f t="shared" si="19"/>
        <v>0.13</v>
      </c>
      <c r="CG59" s="78">
        <f t="shared" si="16"/>
        <v>0.34</v>
      </c>
      <c r="CH59" s="79"/>
      <c r="CP59" s="77">
        <f>IFERROR(IF($E59=1,RANK(BJ59,BJ:BJ,1)+COUNTIF(BJ$4:BJ59,BJ59)-1,"-"),"-")</f>
        <v>72</v>
      </c>
      <c r="CQ59" s="77">
        <f>IFERROR(IF($E59=1,RANK(BK59,BK:BK,1)+COUNTIF(BK$4:BK59,BK59)-1,"-"),"-")</f>
        <v>86</v>
      </c>
      <c r="CR59" s="77">
        <f>IFERROR(IF($E59=1,RANK(BL59,BL:BL,1)+COUNTIF(BL$4:BL59,BL59)-1,"-"),"-")</f>
        <v>78</v>
      </c>
      <c r="CS59" s="77">
        <f>IFERROR(IF($E59=1,RANK(BM59,BM:BM,1)+COUNTIF(BM$4:BM59,BM59)-1,"-"),"-")</f>
        <v>75</v>
      </c>
      <c r="CT59" s="77">
        <f>IFERROR(IF($E59=1,RANK(BN59,BN:BN,1)+COUNTIF(BN$4:BN59,BN59)-1,"-"),"-")</f>
        <v>80</v>
      </c>
      <c r="CU59" s="77">
        <f>IFERROR(IF($E59=1,RANK(BO59,BO:BO,1)+COUNTIF(BO$4:BO59,BO59)-1,"-"),"-")</f>
        <v>43</v>
      </c>
      <c r="CV59" s="77">
        <f>IFERROR(IF($E59=1,RANK(BP59,BP:BP,1)+COUNTIF(BP$4:BP59,BP59)-1,"-"),"-")</f>
        <v>22</v>
      </c>
      <c r="CW59" s="77">
        <f>IFERROR(IF($E59=1,RANK(BQ59,BQ:BQ,1)+COUNTIF(BQ$4:BQ59,BQ59)-1,"-"),"-")</f>
        <v>32</v>
      </c>
      <c r="CX59" s="79"/>
      <c r="DF59" s="77">
        <f>IFERROR(IF($E59=1,RANK(BZ59,BZ:BZ,1)+COUNTIF(BZ$3:BZ58,BZ59),"-"),"-")</f>
        <v>76</v>
      </c>
      <c r="DG59" s="77">
        <f>IFERROR(IF($E59=1,RANK(CA59,CA:CA,1)+COUNTIF(CA$3:CA58,CA59),"-"),"-")</f>
        <v>42</v>
      </c>
      <c r="DH59" s="77">
        <f>IFERROR(IF($E59=1,RANK(CB59,CB:CB,1)+COUNTIF(CB$3:CB58,CB59),"-"),"-")</f>
        <v>69</v>
      </c>
      <c r="DI59" s="77">
        <f>IFERROR(IF($E59=1,RANK(CC59,CC:CC,1)+COUNTIF(CC$3:CC58,CC59),"-"),"-")</f>
        <v>32</v>
      </c>
      <c r="DJ59" s="77">
        <f>IFERROR(IF($E59=1,RANK(CD59,CD:CD,1)+COUNTIF(CD$3:CD58,CD59),"-"),"-")</f>
        <v>61</v>
      </c>
      <c r="DK59" s="77">
        <f>IFERROR(IF($E59=1,RANK(CE59,CE:CE,1)+COUNTIF(CE$3:CE58,CE59),"-"),"-")</f>
        <v>15</v>
      </c>
      <c r="DL59" s="77">
        <f>IFERROR(IF($E59=1,RANK(CF59,CF:CF,1)+COUNTIF(CF$3:CF58,CF59),"-"),"-")</f>
        <v>69</v>
      </c>
      <c r="DM59" s="77">
        <f>IFERROR(IF($E59=1,RANK(CG59,CG:CG,1)+COUNTIF(CG$3:CG58,CG59),"-"),"-")</f>
        <v>77</v>
      </c>
      <c r="DN59" s="6"/>
      <c r="DO59" s="77" t="str">
        <f>IFERROR(IF($E59=1,RANK(CI59,CI:CI,1)+COUNTIF(CI$4:CI59,CI59)-1,"-"),"-")</f>
        <v>-</v>
      </c>
      <c r="DP59" s="77" t="str">
        <f>IFERROR(IF($E59=1,RANK(CJ59,CJ:CJ,1)+COUNTIF(CJ$4:CJ59,CJ59)-1,"-"),"-")</f>
        <v>-</v>
      </c>
      <c r="DQ59" s="77" t="str">
        <f>IFERROR(IF($E59=1,RANK(CK59,CK:CK,1)+COUNTIF(CK$4:CK59,CK59)-1,"-"),"-")</f>
        <v>-</v>
      </c>
      <c r="DR59" s="77" t="str">
        <f>IFERROR(IF($E59=1,RANK(CL59,CL:CL,1)+COUNTIF(CL$4:CL59,CL59)-1,"-"),"-")</f>
        <v>-</v>
      </c>
      <c r="DS59" s="77" t="str">
        <f>IFERROR(IF($E59=1,RANK(CM59,CM:CM,1)+COUNTIF(CM$4:CM59,CM59)-1,"-"),"-")</f>
        <v>-</v>
      </c>
      <c r="DT59" s="77" t="str">
        <f>IFERROR(IF($E59=1,RANK(CN59,CN:CN,1)+COUNTIF(CN$4:CN59,CN59)-1,"-"),"-")</f>
        <v>-</v>
      </c>
      <c r="DU59">
        <f>DU58+1</f>
        <v>2</v>
      </c>
      <c r="DV59" s="83">
        <f>DV58-1</f>
        <v>98</v>
      </c>
      <c r="DW59" s="82" t="str">
        <f>IFERROR(INDEX($A:$DD,IF($EI$4="Entrants",MATCH($DU59,$CT:$CT,0),MATCH($DU59,$DC:$DC,0)),11),"")</f>
        <v>GARE DU NORD (GARE A)</v>
      </c>
      <c r="DX59" s="80">
        <f>IFERROR(INDEX($A:$DD,IF($EI$4="Entrants",MATCH($DU59,$CT:$CT,0),MATCH($DU59,$DC:$DC,0)),IF($EI$4="Entrants",66,25)),"")</f>
        <v>6.66</v>
      </c>
      <c r="DY59">
        <f>DY58+1</f>
        <v>2</v>
      </c>
      <c r="DZ59" s="83">
        <f>MAX(DZ58-1,0)</f>
        <v>94</v>
      </c>
      <c r="EA59" s="82" t="str">
        <f>IFERROR(INDEX($A:$DT,IF($EI$4="Entrants",MATCH($DY59,$DJ:$DJ,0),MATCH($DY59,$DS:$DS,0)),11),"")</f>
        <v>AEROPORT CDG2 TGV</v>
      </c>
      <c r="EB59" s="135">
        <f>IFERROR(INDEX($A:$DT,IF($EI$4="Entrants",MATCH($DY59,$DJ:$DJ,0),MATCH($DY59,$DS:$DS,0)),IF($EI$4="Entrants",82,53)),"")</f>
        <v>-0.74</v>
      </c>
      <c r="EC59" s="81">
        <f>IFERROR(INDEX($A:$DT,IF($EI$4="Entrants",MATCH($DY59,$DJ:$DJ,0),MATCH($DY59,$DS:$DS,0)),IF($EI$4="Entrants",66,25)),"")</f>
        <v>7.1</v>
      </c>
      <c r="ED59" s="80">
        <f>IFERROR(IF(EB59&gt;0,"+"&amp;ROUND(EB59,2),ROUND(EB59,2)),"")</f>
        <v>-0.74</v>
      </c>
      <c r="EI59" s="144"/>
      <c r="EJ59" s="145"/>
      <c r="EU59">
        <v>8.36</v>
      </c>
      <c r="EV59">
        <v>8.89</v>
      </c>
      <c r="EW59">
        <v>8.9600000000000009</v>
      </c>
      <c r="EX59">
        <v>9.2200000000000006</v>
      </c>
      <c r="EY59">
        <v>8.42</v>
      </c>
      <c r="EZ59">
        <v>7.55</v>
      </c>
      <c r="FA59">
        <v>7.09</v>
      </c>
      <c r="FB59">
        <v>7.34</v>
      </c>
      <c r="FK59">
        <v>7.93</v>
      </c>
      <c r="FL59">
        <v>8.73</v>
      </c>
      <c r="FM59">
        <v>8.98</v>
      </c>
      <c r="FN59">
        <v>8.8800000000000008</v>
      </c>
      <c r="FO59">
        <v>7.65</v>
      </c>
      <c r="FP59">
        <v>7.42</v>
      </c>
      <c r="FQ59">
        <v>6.93</v>
      </c>
      <c r="FR59">
        <v>6.86</v>
      </c>
    </row>
    <row r="60" spans="1:174" ht="19.8" x14ac:dyDescent="0.3">
      <c r="A60" s="8">
        <f t="shared" si="2"/>
        <v>1</v>
      </c>
      <c r="B60" s="8">
        <f t="shared" si="3"/>
        <v>1</v>
      </c>
      <c r="C60" s="8" t="str">
        <f t="shared" si="11"/>
        <v/>
      </c>
      <c r="D60" s="8">
        <f t="shared" si="4"/>
        <v>1</v>
      </c>
      <c r="E60" s="8">
        <f t="shared" si="5"/>
        <v>0</v>
      </c>
      <c r="F60" s="145" t="s">
        <v>187</v>
      </c>
      <c r="G60" s="145" t="s">
        <v>190</v>
      </c>
      <c r="H60" s="7" t="s">
        <v>17</v>
      </c>
      <c r="I60" s="7" t="s">
        <v>210</v>
      </c>
      <c r="J60" s="7">
        <v>172007</v>
      </c>
      <c r="K60" s="141" t="s">
        <v>67</v>
      </c>
      <c r="L60" s="141" t="s">
        <v>7</v>
      </c>
      <c r="M60" s="7" t="s">
        <v>8</v>
      </c>
      <c r="N60" s="139">
        <v>7.72</v>
      </c>
      <c r="O60" s="120">
        <v>8.58</v>
      </c>
      <c r="P60" s="120">
        <v>8.98</v>
      </c>
      <c r="Q60" s="120">
        <v>8.01</v>
      </c>
      <c r="R60" s="139">
        <v>7.76</v>
      </c>
      <c r="S60" s="139">
        <v>7.82</v>
      </c>
      <c r="T60" s="106">
        <v>7.09</v>
      </c>
      <c r="U60" s="106">
        <v>7.68</v>
      </c>
      <c r="V60" s="79"/>
      <c r="AD60" s="139">
        <v>7.92</v>
      </c>
      <c r="AE60" s="161">
        <v>8.2100000000000009</v>
      </c>
      <c r="AF60" s="161">
        <v>8.6300000000000008</v>
      </c>
      <c r="AG60" s="139">
        <v>7.56</v>
      </c>
      <c r="AH60" s="139">
        <v>7.89</v>
      </c>
      <c r="AI60" s="120">
        <v>8.01</v>
      </c>
      <c r="AJ60" s="106">
        <v>7.3</v>
      </c>
      <c r="AK60" s="106">
        <v>7.67</v>
      </c>
      <c r="AL60" s="79"/>
      <c r="AT60" s="78">
        <f t="shared" si="17"/>
        <v>-0.2</v>
      </c>
      <c r="AU60" s="78">
        <f t="shared" si="17"/>
        <v>0.37</v>
      </c>
      <c r="AV60" s="78">
        <f t="shared" si="17"/>
        <v>0.35</v>
      </c>
      <c r="AW60" s="78">
        <f t="shared" si="17"/>
        <v>0.45</v>
      </c>
      <c r="AX60" s="78">
        <f t="shared" si="17"/>
        <v>-0.13</v>
      </c>
      <c r="AY60" s="78">
        <f t="shared" si="17"/>
        <v>-0.19</v>
      </c>
      <c r="AZ60" s="78">
        <f t="shared" si="17"/>
        <v>-0.21</v>
      </c>
      <c r="BA60" s="78">
        <f t="shared" si="15"/>
        <v>0.01</v>
      </c>
      <c r="BB60" s="79"/>
      <c r="BJ60" s="78" t="str">
        <f t="shared" si="20"/>
        <v>-</v>
      </c>
      <c r="BK60" s="78" t="str">
        <f t="shared" si="20"/>
        <v>-</v>
      </c>
      <c r="BL60" s="78" t="str">
        <f t="shared" si="20"/>
        <v>-</v>
      </c>
      <c r="BM60" s="78" t="str">
        <f t="shared" si="20"/>
        <v>-</v>
      </c>
      <c r="BN60" s="78" t="str">
        <f t="shared" si="20"/>
        <v>-</v>
      </c>
      <c r="BO60" s="78" t="str">
        <f t="shared" si="8"/>
        <v>-</v>
      </c>
      <c r="BP60" s="78" t="str">
        <f t="shared" si="18"/>
        <v>-</v>
      </c>
      <c r="BQ60" s="78" t="str">
        <f t="shared" si="18"/>
        <v>-</v>
      </c>
      <c r="BR60" s="79"/>
      <c r="BZ60" s="78" t="str">
        <f t="shared" si="19"/>
        <v>-</v>
      </c>
      <c r="CA60" s="78" t="str">
        <f t="shared" si="19"/>
        <v>-</v>
      </c>
      <c r="CB60" s="78" t="str">
        <f t="shared" si="19"/>
        <v>-</v>
      </c>
      <c r="CC60" s="78" t="str">
        <f t="shared" si="19"/>
        <v>-</v>
      </c>
      <c r="CD60" s="78" t="str">
        <f t="shared" si="19"/>
        <v>-</v>
      </c>
      <c r="CE60" s="78" t="str">
        <f t="shared" si="19"/>
        <v>-</v>
      </c>
      <c r="CF60" s="78" t="str">
        <f t="shared" si="19"/>
        <v>-</v>
      </c>
      <c r="CG60" s="78" t="str">
        <f t="shared" si="16"/>
        <v>-</v>
      </c>
      <c r="CH60" s="79"/>
      <c r="CP60" s="77" t="str">
        <f>IFERROR(IF($E60=1,RANK(BJ60,BJ:BJ,1)+COUNTIF(BJ$4:BJ60,BJ60)-1,"-"),"-")</f>
        <v>-</v>
      </c>
      <c r="CQ60" s="77" t="str">
        <f>IFERROR(IF($E60=1,RANK(BK60,BK:BK,1)+COUNTIF(BK$4:BK60,BK60)-1,"-"),"-")</f>
        <v>-</v>
      </c>
      <c r="CR60" s="77" t="str">
        <f>IFERROR(IF($E60=1,RANK(BL60,BL:BL,1)+COUNTIF(BL$4:BL60,BL60)-1,"-"),"-")</f>
        <v>-</v>
      </c>
      <c r="CS60" s="77" t="str">
        <f>IFERROR(IF($E60=1,RANK(BM60,BM:BM,1)+COUNTIF(BM$4:BM60,BM60)-1,"-"),"-")</f>
        <v>-</v>
      </c>
      <c r="CT60" s="77" t="str">
        <f>IFERROR(IF($E60=1,RANK(BN60,BN:BN,1)+COUNTIF(BN$4:BN60,BN60)-1,"-"),"-")</f>
        <v>-</v>
      </c>
      <c r="CU60" s="77" t="str">
        <f>IFERROR(IF($E60=1,RANK(BO60,BO:BO,1)+COUNTIF(BO$4:BO60,BO60)-1,"-"),"-")</f>
        <v>-</v>
      </c>
      <c r="CV60" s="77" t="str">
        <f>IFERROR(IF($E60=1,RANK(BP60,BP:BP,1)+COUNTIF(BP$4:BP60,BP60)-1,"-"),"-")</f>
        <v>-</v>
      </c>
      <c r="CW60" s="77" t="str">
        <f>IFERROR(IF($E60=1,RANK(BQ60,BQ:BQ,1)+COUNTIF(BQ$4:BQ60,BQ60)-1,"-"),"-")</f>
        <v>-</v>
      </c>
      <c r="CX60" s="79"/>
      <c r="DF60" s="77" t="str">
        <f>IFERROR(IF($E60=1,RANK(BZ60,BZ:BZ,1)+COUNTIF(BZ$3:BZ59,BZ60),"-"),"-")</f>
        <v>-</v>
      </c>
      <c r="DG60" s="77" t="str">
        <f>IFERROR(IF($E60=1,RANK(CA60,CA:CA,1)+COUNTIF(CA$3:CA59,CA60),"-"),"-")</f>
        <v>-</v>
      </c>
      <c r="DH60" s="77" t="str">
        <f>IFERROR(IF($E60=1,RANK(CB60,CB:CB,1)+COUNTIF(CB$3:CB59,CB60),"-"),"-")</f>
        <v>-</v>
      </c>
      <c r="DI60" s="77" t="str">
        <f>IFERROR(IF($E60=1,RANK(CC60,CC:CC,1)+COUNTIF(CC$3:CC59,CC60),"-"),"-")</f>
        <v>-</v>
      </c>
      <c r="DJ60" s="77" t="str">
        <f>IFERROR(IF($E60=1,RANK(CD60,CD:CD,1)+COUNTIF(CD$3:CD59,CD60),"-"),"-")</f>
        <v>-</v>
      </c>
      <c r="DK60" s="77" t="str">
        <f>IFERROR(IF($E60=1,RANK(CE60,CE:CE,1)+COUNTIF(CE$3:CE59,CE60),"-"),"-")</f>
        <v>-</v>
      </c>
      <c r="DL60" s="77" t="str">
        <f>IFERROR(IF($E60=1,RANK(CF60,CF:CF,1)+COUNTIF(CF$3:CF59,CF60),"-"),"-")</f>
        <v>-</v>
      </c>
      <c r="DM60" s="77" t="str">
        <f>IFERROR(IF($E60=1,RANK(CG60,CG:CG,1)+COUNTIF(CG$3:CG59,CG60),"-"),"-")</f>
        <v>-</v>
      </c>
      <c r="DN60" s="6"/>
      <c r="DO60" s="77" t="str">
        <f>IFERROR(IF($E60=1,RANK(CI60,CI:CI,1)+COUNTIF(CI$4:CI60,CI60)-1,"-"),"-")</f>
        <v>-</v>
      </c>
      <c r="DP60" s="77" t="str">
        <f>IFERROR(IF($E60=1,RANK(CJ60,CJ:CJ,1)+COUNTIF(CJ$4:CJ60,CJ60)-1,"-"),"-")</f>
        <v>-</v>
      </c>
      <c r="DQ60" s="77" t="str">
        <f>IFERROR(IF($E60=1,RANK(CK60,CK:CK,1)+COUNTIF(CK$4:CK60,CK60)-1,"-"),"-")</f>
        <v>-</v>
      </c>
      <c r="DR60" s="77" t="str">
        <f>IFERROR(IF($E60=1,RANK(CL60,CL:CL,1)+COUNTIF(CL$4:CL60,CL60)-1,"-"),"-")</f>
        <v>-</v>
      </c>
      <c r="DS60" s="77" t="str">
        <f>IFERROR(IF($E60=1,RANK(CM60,CM:CM,1)+COUNTIF(CM$4:CM60,CM60)-1,"-"),"-")</f>
        <v>-</v>
      </c>
      <c r="DT60" s="77" t="str">
        <f>IFERROR(IF($E60=1,RANK(CN60,CN:CN,1)+COUNTIF(CN$4:CN60,CN60)-1,"-"),"-")</f>
        <v>-</v>
      </c>
      <c r="DU60">
        <f>DU59+1</f>
        <v>3</v>
      </c>
      <c r="DV60" s="83">
        <f>DV59-1</f>
        <v>97</v>
      </c>
      <c r="DW60" s="82" t="str">
        <f>IFERROR(INDEX($A:$DD,IF($EI$4="Entrants",MATCH($DU60,$CT:$CT,0),MATCH($DU60,$DC:$DC,0)),11),"")</f>
        <v>PARIS AUSTERLITZ (SURFACE)</v>
      </c>
      <c r="DX60" s="80">
        <f>IFERROR(INDEX($A:$DD,IF($EI$4="Entrants",MATCH($DU60,$CT:$CT,0),MATCH($DU60,$DC:$DC,0)),IF($EI$4="Entrants",66,25)),"")</f>
        <v>6.71</v>
      </c>
      <c r="DY60">
        <f>DY59+1</f>
        <v>3</v>
      </c>
      <c r="DZ60" s="83">
        <f>MAX(DZ59-1,0)</f>
        <v>93</v>
      </c>
      <c r="EA60" s="82" t="str">
        <f>IFERROR(INDEX($A:$DT,IF($EI$4="Entrants",MATCH($DY60,$DJ:$DJ,0),MATCH($DY60,$DS:$DS,0)),11),"")</f>
        <v>QUIMPER</v>
      </c>
      <c r="EB60" s="135">
        <f>IFERROR(INDEX($A:$DT,IF($EI$4="Entrants",MATCH($DY60,$DJ:$DJ,0),MATCH($DY60,$DS:$DS,0)),IF($EI$4="Entrants",82,53)),"")</f>
        <v>-0.67</v>
      </c>
      <c r="EC60" s="81">
        <f>IFERROR(INDEX($A:$DT,IF($EI$4="Entrants",MATCH($DY60,$DJ:$DJ,0),MATCH($DY60,$DS:$DS,0)),IF($EI$4="Entrants",66,25)),"")</f>
        <v>7.24</v>
      </c>
      <c r="ED60" s="80">
        <f>IFERROR(IF(EB60&gt;0,"+"&amp;ROUND(EB60,2),ROUND(EB60,2)),"")</f>
        <v>-0.67</v>
      </c>
      <c r="EI60" s="145"/>
      <c r="EJ60" s="145"/>
      <c r="EU60">
        <v>8.1199999999999992</v>
      </c>
      <c r="EV60">
        <v>8.56</v>
      </c>
      <c r="EW60">
        <v>8.73</v>
      </c>
      <c r="EX60">
        <v>8.65</v>
      </c>
      <c r="EY60">
        <v>8.17</v>
      </c>
      <c r="EZ60">
        <v>8.0399999999999991</v>
      </c>
      <c r="FA60">
        <v>5.88</v>
      </c>
      <c r="FB60">
        <v>6.47</v>
      </c>
      <c r="FK60">
        <v>8.26</v>
      </c>
      <c r="FL60">
        <v>8.6300000000000008</v>
      </c>
      <c r="FM60">
        <v>8.82</v>
      </c>
      <c r="FN60">
        <v>8.69</v>
      </c>
      <c r="FO60">
        <v>8.1300000000000008</v>
      </c>
      <c r="FP60">
        <v>8.06</v>
      </c>
      <c r="FQ60">
        <v>6.83</v>
      </c>
      <c r="FR60">
        <v>7.32</v>
      </c>
    </row>
    <row r="61" spans="1:174" ht="19.8" x14ac:dyDescent="0.3">
      <c r="A61" s="8">
        <f t="shared" si="2"/>
        <v>1</v>
      </c>
      <c r="B61" s="8">
        <f t="shared" si="3"/>
        <v>1</v>
      </c>
      <c r="C61" s="8" t="str">
        <f t="shared" si="11"/>
        <v/>
      </c>
      <c r="D61" s="8">
        <f t="shared" si="4"/>
        <v>1</v>
      </c>
      <c r="E61" s="8">
        <f t="shared" si="5"/>
        <v>0</v>
      </c>
      <c r="F61" s="145" t="s">
        <v>187</v>
      </c>
      <c r="G61" s="145" t="s">
        <v>190</v>
      </c>
      <c r="H61" s="7" t="s">
        <v>17</v>
      </c>
      <c r="I61" s="7" t="s">
        <v>213</v>
      </c>
      <c r="J61" s="7">
        <v>142000</v>
      </c>
      <c r="K61" s="141" t="s">
        <v>279</v>
      </c>
      <c r="L61" s="141" t="s">
        <v>7</v>
      </c>
      <c r="M61" s="7" t="s">
        <v>8</v>
      </c>
      <c r="N61" s="139">
        <v>7.58</v>
      </c>
      <c r="O61" s="120">
        <v>8.4600000000000009</v>
      </c>
      <c r="P61" s="120">
        <v>8.85</v>
      </c>
      <c r="Q61" s="120">
        <v>8.57</v>
      </c>
      <c r="R61" s="120">
        <v>8.27</v>
      </c>
      <c r="S61" s="139">
        <v>7.4</v>
      </c>
      <c r="T61" s="106">
        <v>7.04</v>
      </c>
      <c r="U61" s="106">
        <v>7.06</v>
      </c>
      <c r="V61" s="79"/>
      <c r="AD61" s="127" t="s">
        <v>147</v>
      </c>
      <c r="AE61" s="127" t="s">
        <v>147</v>
      </c>
      <c r="AF61" s="127" t="s">
        <v>147</v>
      </c>
      <c r="AG61" s="127" t="s">
        <v>147</v>
      </c>
      <c r="AH61" s="127" t="s">
        <v>147</v>
      </c>
      <c r="AI61" s="127" t="s">
        <v>147</v>
      </c>
      <c r="AJ61" s="68" t="s">
        <v>147</v>
      </c>
      <c r="AK61" s="68" t="s">
        <v>147</v>
      </c>
      <c r="AL61" s="79"/>
      <c r="AT61" s="78" t="str">
        <f t="shared" si="17"/>
        <v>-</v>
      </c>
      <c r="AU61" s="78" t="str">
        <f t="shared" si="17"/>
        <v>-</v>
      </c>
      <c r="AV61" s="78" t="str">
        <f t="shared" si="17"/>
        <v>-</v>
      </c>
      <c r="AW61" s="78" t="str">
        <f t="shared" si="17"/>
        <v>-</v>
      </c>
      <c r="AX61" s="78" t="str">
        <f t="shared" si="17"/>
        <v>-</v>
      </c>
      <c r="AY61" s="78" t="str">
        <f t="shared" si="17"/>
        <v>-</v>
      </c>
      <c r="AZ61" s="78" t="str">
        <f t="shared" si="17"/>
        <v>-</v>
      </c>
      <c r="BA61" s="78" t="str">
        <f t="shared" si="15"/>
        <v>-</v>
      </c>
      <c r="BB61" s="79"/>
      <c r="BJ61" s="78" t="str">
        <f t="shared" si="20"/>
        <v>-</v>
      </c>
      <c r="BK61" s="78" t="str">
        <f t="shared" si="20"/>
        <v>-</v>
      </c>
      <c r="BL61" s="78" t="str">
        <f t="shared" si="20"/>
        <v>-</v>
      </c>
      <c r="BM61" s="78" t="str">
        <f t="shared" si="20"/>
        <v>-</v>
      </c>
      <c r="BN61" s="78" t="str">
        <f t="shared" si="20"/>
        <v>-</v>
      </c>
      <c r="BO61" s="78" t="str">
        <f t="shared" si="8"/>
        <v>-</v>
      </c>
      <c r="BP61" s="78" t="str">
        <f t="shared" si="18"/>
        <v>-</v>
      </c>
      <c r="BQ61" s="78" t="str">
        <f t="shared" si="18"/>
        <v>-</v>
      </c>
      <c r="BR61" s="79"/>
      <c r="BZ61" s="78" t="str">
        <f t="shared" si="19"/>
        <v>-</v>
      </c>
      <c r="CA61" s="78" t="str">
        <f t="shared" si="19"/>
        <v>-</v>
      </c>
      <c r="CB61" s="78" t="str">
        <f t="shared" si="19"/>
        <v>-</v>
      </c>
      <c r="CC61" s="78" t="str">
        <f t="shared" si="19"/>
        <v>-</v>
      </c>
      <c r="CD61" s="78" t="str">
        <f t="shared" si="19"/>
        <v>-</v>
      </c>
      <c r="CE61" s="78" t="str">
        <f t="shared" si="19"/>
        <v>-</v>
      </c>
      <c r="CF61" s="78" t="str">
        <f t="shared" si="19"/>
        <v>-</v>
      </c>
      <c r="CG61" s="78" t="str">
        <f t="shared" si="16"/>
        <v>-</v>
      </c>
      <c r="CH61" s="79"/>
      <c r="CP61" s="77" t="str">
        <f>IFERROR(IF($E61=1,RANK(BJ61,BJ:BJ,1)+COUNTIF(BJ$4:BJ61,BJ61)-1,"-"),"-")</f>
        <v>-</v>
      </c>
      <c r="CQ61" s="77" t="str">
        <f>IFERROR(IF($E61=1,RANK(BK61,BK:BK,1)+COUNTIF(BK$4:BK61,BK61)-1,"-"),"-")</f>
        <v>-</v>
      </c>
      <c r="CR61" s="77" t="str">
        <f>IFERROR(IF($E61=1,RANK(BL61,BL:BL,1)+COUNTIF(BL$4:BL61,BL61)-1,"-"),"-")</f>
        <v>-</v>
      </c>
      <c r="CS61" s="77" t="str">
        <f>IFERROR(IF($E61=1,RANK(BM61,BM:BM,1)+COUNTIF(BM$4:BM61,BM61)-1,"-"),"-")</f>
        <v>-</v>
      </c>
      <c r="CT61" s="77" t="str">
        <f>IFERROR(IF($E61=1,RANK(BN61,BN:BN,1)+COUNTIF(BN$4:BN61,BN61)-1,"-"),"-")</f>
        <v>-</v>
      </c>
      <c r="CU61" s="77" t="str">
        <f>IFERROR(IF($E61=1,RANK(BO61,BO:BO,1)+COUNTIF(BO$4:BO61,BO61)-1,"-"),"-")</f>
        <v>-</v>
      </c>
      <c r="CV61" s="77" t="str">
        <f>IFERROR(IF($E61=1,RANK(BP61,BP:BP,1)+COUNTIF(BP$4:BP61,BP61)-1,"-"),"-")</f>
        <v>-</v>
      </c>
      <c r="CW61" s="77" t="str">
        <f>IFERROR(IF($E61=1,RANK(BQ61,BQ:BQ,1)+COUNTIF(BQ$4:BQ61,BQ61)-1,"-"),"-")</f>
        <v>-</v>
      </c>
      <c r="CX61" s="79"/>
      <c r="DF61" s="77" t="str">
        <f>IFERROR(IF($E61=1,RANK(BZ61,BZ:BZ,1)+COUNTIF(BZ$3:BZ60,BZ61),"-"),"-")</f>
        <v>-</v>
      </c>
      <c r="DG61" s="77" t="str">
        <f>IFERROR(IF($E61=1,RANK(CA61,CA:CA,1)+COUNTIF(CA$3:CA60,CA61),"-"),"-")</f>
        <v>-</v>
      </c>
      <c r="DH61" s="77" t="str">
        <f>IFERROR(IF($E61=1,RANK(CB61,CB:CB,1)+COUNTIF(CB$3:CB60,CB61),"-"),"-")</f>
        <v>-</v>
      </c>
      <c r="DI61" s="77" t="str">
        <f>IFERROR(IF($E61=1,RANK(CC61,CC:CC,1)+COUNTIF(CC$3:CC60,CC61),"-"),"-")</f>
        <v>-</v>
      </c>
      <c r="DJ61" s="77" t="str">
        <f>IFERROR(IF($E61=1,RANK(CD61,CD:CD,1)+COUNTIF(CD$3:CD60,CD61),"-"),"-")</f>
        <v>-</v>
      </c>
      <c r="DK61" s="77" t="str">
        <f>IFERROR(IF($E61=1,RANK(CE61,CE:CE,1)+COUNTIF(CE$3:CE60,CE61),"-"),"-")</f>
        <v>-</v>
      </c>
      <c r="DL61" s="77" t="str">
        <f>IFERROR(IF($E61=1,RANK(CF61,CF:CF,1)+COUNTIF(CF$3:CF60,CF61),"-"),"-")</f>
        <v>-</v>
      </c>
      <c r="DM61" s="77" t="str">
        <f>IFERROR(IF($E61=1,RANK(CG61,CG:CG,1)+COUNTIF(CG$3:CG60,CG61),"-"),"-")</f>
        <v>-</v>
      </c>
      <c r="DN61" s="6"/>
      <c r="DO61" s="77" t="str">
        <f>IFERROR(IF($E61=1,RANK(CI61,CI:CI,1)+COUNTIF(CI$4:CI61,CI61)-1,"-"),"-")</f>
        <v>-</v>
      </c>
      <c r="DP61" s="77" t="str">
        <f>IFERROR(IF($E61=1,RANK(CJ61,CJ:CJ,1)+COUNTIF(CJ$4:CJ61,CJ61)-1,"-"),"-")</f>
        <v>-</v>
      </c>
      <c r="DQ61" s="77" t="str">
        <f>IFERROR(IF($E61=1,RANK(CK61,CK:CK,1)+COUNTIF(CK$4:CK61,CK61)-1,"-"),"-")</f>
        <v>-</v>
      </c>
      <c r="DR61" s="77" t="str">
        <f>IFERROR(IF($E61=1,RANK(CL61,CL:CL,1)+COUNTIF(CL$4:CL61,CL61)-1,"-"),"-")</f>
        <v>-</v>
      </c>
      <c r="DS61" s="77" t="str">
        <f>IFERROR(IF($E61=1,RANK(CM61,CM:CM,1)+COUNTIF(CM$4:CM61,CM61)-1,"-"),"-")</f>
        <v>-</v>
      </c>
      <c r="DT61" s="77" t="str">
        <f>IFERROR(IF($E61=1,RANK(CN61,CN:CN,1)+COUNTIF(CN$4:CN61,CN61)-1,"-"),"-")</f>
        <v>-</v>
      </c>
      <c r="DU61">
        <f>DU60+1</f>
        <v>4</v>
      </c>
      <c r="DV61" s="83">
        <f>DV60-1</f>
        <v>96</v>
      </c>
      <c r="DW61" s="82" t="str">
        <f>IFERROR(INDEX($A:$DD,IF($EI$4="Entrants",MATCH($DU61,$CT:$CT,0),MATCH($DU61,$DC:$DC,0)),11),"")</f>
        <v>LILLE EUROPE</v>
      </c>
      <c r="DX61" s="80">
        <f>IFERROR(INDEX($A:$DD,IF($EI$4="Entrants",MATCH($DU61,$CT:$CT,0),MATCH($DU61,$DC:$DC,0)),IF($EI$4="Entrants",66,25)),"")</f>
        <v>6.93</v>
      </c>
      <c r="DY61">
        <f>DY60+1</f>
        <v>4</v>
      </c>
      <c r="DZ61" s="83">
        <f>MAX(DZ60-1,0)</f>
        <v>92</v>
      </c>
      <c r="EA61" s="82" t="str">
        <f>IFERROR(INDEX($A:$DT,IF($EI$4="Entrants",MATCH($DY61,$DJ:$DJ,0),MATCH($DY61,$DS:$DS,0)),11),"")</f>
        <v>DIJON VILLE</v>
      </c>
      <c r="EB61" s="135">
        <f>IFERROR(INDEX($A:$DT,IF($EI$4="Entrants",MATCH($DY61,$DJ:$DJ,0),MATCH($DY61,$DS:$DS,0)),IF($EI$4="Entrants",82,53)),"")</f>
        <v>-0.62</v>
      </c>
      <c r="EC61" s="81">
        <f>IFERROR(INDEX($A:$DT,IF($EI$4="Entrants",MATCH($DY61,$DJ:$DJ,0),MATCH($DY61,$DS:$DS,0)),IF($EI$4="Entrants",66,25)),"")</f>
        <v>7.88</v>
      </c>
      <c r="ED61" s="80">
        <f>IFERROR(IF(EB61&gt;0,"+"&amp;ROUND(EB61,2),ROUND(EB61,2)),"")</f>
        <v>-0.62</v>
      </c>
      <c r="EI61" s="145"/>
      <c r="EJ61" s="145"/>
      <c r="EU61">
        <v>7.95</v>
      </c>
      <c r="EV61">
        <v>8.59</v>
      </c>
      <c r="EW61">
        <v>8.76</v>
      </c>
      <c r="EX61">
        <v>8.42</v>
      </c>
      <c r="EY61">
        <v>8.02</v>
      </c>
      <c r="EZ61">
        <v>7.73</v>
      </c>
      <c r="FA61">
        <v>6.51</v>
      </c>
      <c r="FB61">
        <v>6.85</v>
      </c>
      <c r="FK61">
        <v>7.9</v>
      </c>
      <c r="FL61">
        <v>8.4600000000000009</v>
      </c>
      <c r="FM61">
        <v>8.7899999999999991</v>
      </c>
      <c r="FN61">
        <v>8.2200000000000006</v>
      </c>
      <c r="FO61">
        <v>7.67</v>
      </c>
      <c r="FP61">
        <v>7.67</v>
      </c>
      <c r="FQ61">
        <v>6.85</v>
      </c>
      <c r="FR61">
        <v>7.12</v>
      </c>
    </row>
    <row r="62" spans="1:174" ht="19.8" x14ac:dyDescent="0.3">
      <c r="A62" s="8">
        <f t="shared" si="2"/>
        <v>1</v>
      </c>
      <c r="B62" s="8">
        <f t="shared" si="3"/>
        <v>1</v>
      </c>
      <c r="C62" s="8" t="str">
        <f t="shared" si="11"/>
        <v/>
      </c>
      <c r="D62" s="8">
        <f t="shared" si="4"/>
        <v>1</v>
      </c>
      <c r="E62" s="8">
        <f t="shared" si="5"/>
        <v>0</v>
      </c>
      <c r="F62" s="145" t="s">
        <v>187</v>
      </c>
      <c r="G62" s="145" t="s">
        <v>190</v>
      </c>
      <c r="H62" s="7" t="s">
        <v>17</v>
      </c>
      <c r="I62" s="19" t="s">
        <v>210</v>
      </c>
      <c r="J62" s="19">
        <v>182014</v>
      </c>
      <c r="K62" s="141" t="s">
        <v>68</v>
      </c>
      <c r="L62" s="141" t="s">
        <v>7</v>
      </c>
      <c r="M62" s="19" t="s">
        <v>8</v>
      </c>
      <c r="N62" s="139">
        <v>7.59</v>
      </c>
      <c r="O62" s="120">
        <v>8.2799999999999994</v>
      </c>
      <c r="P62" s="120">
        <v>8.85</v>
      </c>
      <c r="Q62" s="139">
        <v>7.91</v>
      </c>
      <c r="R62" s="139">
        <v>7.84</v>
      </c>
      <c r="S62" s="139">
        <v>7.78</v>
      </c>
      <c r="T62" s="106">
        <v>7.02</v>
      </c>
      <c r="U62" s="106">
        <v>7.3</v>
      </c>
      <c r="V62" s="79"/>
      <c r="AD62" s="161">
        <v>8.01</v>
      </c>
      <c r="AE62" s="161">
        <v>8.57</v>
      </c>
      <c r="AF62" s="161">
        <v>8.76</v>
      </c>
      <c r="AG62" s="161">
        <v>8.2100000000000009</v>
      </c>
      <c r="AH62" s="161">
        <v>8.0500000000000007</v>
      </c>
      <c r="AI62" s="139">
        <v>7.57</v>
      </c>
      <c r="AJ62" s="106">
        <v>7.5</v>
      </c>
      <c r="AK62" s="106">
        <v>7.02</v>
      </c>
      <c r="AL62" s="79"/>
      <c r="AT62" s="78">
        <f t="shared" si="17"/>
        <v>-0.42</v>
      </c>
      <c r="AU62" s="78">
        <f t="shared" si="17"/>
        <v>-0.28999999999999998</v>
      </c>
      <c r="AV62" s="78">
        <f t="shared" si="17"/>
        <v>0.09</v>
      </c>
      <c r="AW62" s="78">
        <f t="shared" si="17"/>
        <v>-0.3</v>
      </c>
      <c r="AX62" s="78">
        <f t="shared" si="17"/>
        <v>-0.21</v>
      </c>
      <c r="AY62" s="78">
        <f t="shared" si="17"/>
        <v>0.21</v>
      </c>
      <c r="AZ62" s="78">
        <f t="shared" si="17"/>
        <v>-0.48</v>
      </c>
      <c r="BA62" s="78">
        <f t="shared" si="15"/>
        <v>0.28000000000000003</v>
      </c>
      <c r="BB62" s="79"/>
      <c r="BJ62" s="78" t="str">
        <f t="shared" si="20"/>
        <v>-</v>
      </c>
      <c r="BK62" s="78" t="str">
        <f t="shared" si="20"/>
        <v>-</v>
      </c>
      <c r="BL62" s="78" t="str">
        <f t="shared" si="20"/>
        <v>-</v>
      </c>
      <c r="BM62" s="78" t="str">
        <f t="shared" si="20"/>
        <v>-</v>
      </c>
      <c r="BN62" s="78" t="str">
        <f t="shared" si="20"/>
        <v>-</v>
      </c>
      <c r="BO62" s="78" t="str">
        <f t="shared" si="8"/>
        <v>-</v>
      </c>
      <c r="BP62" s="78" t="str">
        <f t="shared" si="18"/>
        <v>-</v>
      </c>
      <c r="BQ62" s="78" t="str">
        <f t="shared" si="18"/>
        <v>-</v>
      </c>
      <c r="BR62" s="79"/>
      <c r="BZ62" s="78" t="str">
        <f t="shared" si="19"/>
        <v>-</v>
      </c>
      <c r="CA62" s="78" t="str">
        <f t="shared" si="19"/>
        <v>-</v>
      </c>
      <c r="CB62" s="78" t="str">
        <f t="shared" si="19"/>
        <v>-</v>
      </c>
      <c r="CC62" s="78" t="str">
        <f t="shared" si="19"/>
        <v>-</v>
      </c>
      <c r="CD62" s="78" t="str">
        <f t="shared" si="19"/>
        <v>-</v>
      </c>
      <c r="CE62" s="78" t="str">
        <f t="shared" si="19"/>
        <v>-</v>
      </c>
      <c r="CF62" s="78" t="str">
        <f t="shared" si="19"/>
        <v>-</v>
      </c>
      <c r="CG62" s="78" t="str">
        <f t="shared" si="16"/>
        <v>-</v>
      </c>
      <c r="CH62" s="79"/>
      <c r="CP62" s="77" t="str">
        <f>IFERROR(IF($E62=1,RANK(BJ62,BJ:BJ,1)+COUNTIF(BJ$4:BJ62,BJ62)-1,"-"),"-")</f>
        <v>-</v>
      </c>
      <c r="CQ62" s="77" t="str">
        <f>IFERROR(IF($E62=1,RANK(BK62,BK:BK,1)+COUNTIF(BK$4:BK62,BK62)-1,"-"),"-")</f>
        <v>-</v>
      </c>
      <c r="CR62" s="77" t="str">
        <f>IFERROR(IF($E62=1,RANK(BL62,BL:BL,1)+COUNTIF(BL$4:BL62,BL62)-1,"-"),"-")</f>
        <v>-</v>
      </c>
      <c r="CS62" s="77" t="str">
        <f>IFERROR(IF($E62=1,RANK(BM62,BM:BM,1)+COUNTIF(BM$4:BM62,BM62)-1,"-"),"-")</f>
        <v>-</v>
      </c>
      <c r="CT62" s="77" t="str">
        <f>IFERROR(IF($E62=1,RANK(BN62,BN:BN,1)+COUNTIF(BN$4:BN62,BN62)-1,"-"),"-")</f>
        <v>-</v>
      </c>
      <c r="CU62" s="77" t="str">
        <f>IFERROR(IF($E62=1,RANK(BO62,BO:BO,1)+COUNTIF(BO$4:BO62,BO62)-1,"-"),"-")</f>
        <v>-</v>
      </c>
      <c r="CV62" s="77" t="str">
        <f>IFERROR(IF($E62=1,RANK(BP62,BP:BP,1)+COUNTIF(BP$4:BP62,BP62)-1,"-"),"-")</f>
        <v>-</v>
      </c>
      <c r="CW62" s="77" t="str">
        <f>IFERROR(IF($E62=1,RANK(BQ62,BQ:BQ,1)+COUNTIF(BQ$4:BQ62,BQ62)-1,"-"),"-")</f>
        <v>-</v>
      </c>
      <c r="CX62" s="79"/>
      <c r="DF62" s="77" t="str">
        <f>IFERROR(IF($E62=1,RANK(BZ62,BZ:BZ,1)+COUNTIF(BZ$3:BZ61,BZ62),"-"),"-")</f>
        <v>-</v>
      </c>
      <c r="DG62" s="77" t="str">
        <f>IFERROR(IF($E62=1,RANK(CA62,CA:CA,1)+COUNTIF(CA$3:CA61,CA62),"-"),"-")</f>
        <v>-</v>
      </c>
      <c r="DH62" s="77" t="str">
        <f>IFERROR(IF($E62=1,RANK(CB62,CB:CB,1)+COUNTIF(CB$3:CB61,CB62),"-"),"-")</f>
        <v>-</v>
      </c>
      <c r="DI62" s="77" t="str">
        <f>IFERROR(IF($E62=1,RANK(CC62,CC:CC,1)+COUNTIF(CC$3:CC61,CC62),"-"),"-")</f>
        <v>-</v>
      </c>
      <c r="DJ62" s="77" t="str">
        <f>IFERROR(IF($E62=1,RANK(CD62,CD:CD,1)+COUNTIF(CD$3:CD61,CD62),"-"),"-")</f>
        <v>-</v>
      </c>
      <c r="DK62" s="77" t="str">
        <f>IFERROR(IF($E62=1,RANK(CE62,CE:CE,1)+COUNTIF(CE$3:CE61,CE62),"-"),"-")</f>
        <v>-</v>
      </c>
      <c r="DL62" s="77" t="str">
        <f>IFERROR(IF($E62=1,RANK(CF62,CF:CF,1)+COUNTIF(CF$3:CF61,CF62),"-"),"-")</f>
        <v>-</v>
      </c>
      <c r="DM62" s="77" t="str">
        <f>IFERROR(IF($E62=1,RANK(CG62,CG:CG,1)+COUNTIF(CG$3:CG61,CG62),"-"),"-")</f>
        <v>-</v>
      </c>
      <c r="DN62" s="6"/>
      <c r="DO62" s="77" t="str">
        <f>IFERROR(IF($E62=1,RANK(CI62,CI:CI,1)+COUNTIF(CI$4:CI62,CI62)-1,"-"),"-")</f>
        <v>-</v>
      </c>
      <c r="DP62" s="77" t="str">
        <f>IFERROR(IF($E62=1,RANK(CJ62,CJ:CJ,1)+COUNTIF(CJ$4:CJ62,CJ62)-1,"-"),"-")</f>
        <v>-</v>
      </c>
      <c r="DQ62" s="77" t="str">
        <f>IFERROR(IF($E62=1,RANK(CK62,CK:CK,1)+COUNTIF(CK$4:CK62,CK62)-1,"-"),"-")</f>
        <v>-</v>
      </c>
      <c r="DR62" s="77" t="str">
        <f>IFERROR(IF($E62=1,RANK(CL62,CL:CL,1)+COUNTIF(CL$4:CL62,CL62)-1,"-"),"-")</f>
        <v>-</v>
      </c>
      <c r="DS62" s="77" t="str">
        <f>IFERROR(IF($E62=1,RANK(CM62,CM:CM,1)+COUNTIF(CM$4:CM62,CM62)-1,"-"),"-")</f>
        <v>-</v>
      </c>
      <c r="DT62" s="77" t="str">
        <f>IFERROR(IF($E62=1,RANK(CN62,CN:CN,1)+COUNTIF(CN$4:CN62,CN62)-1,"-"),"-")</f>
        <v>-</v>
      </c>
      <c r="DU62">
        <f>DU61+1</f>
        <v>5</v>
      </c>
      <c r="DV62" s="83">
        <f>DV61-1</f>
        <v>95</v>
      </c>
      <c r="DW62" s="82" t="str">
        <f>IFERROR(INDEX($A:$DD,IF($EI$4="Entrants",MATCH($DU62,$CT:$CT,0),MATCH($DU62,$DC:$DC,0)),11),"")</f>
        <v>MARSEILLE ST CHARLES</v>
      </c>
      <c r="DX62" s="80">
        <f>IFERROR(INDEX($A:$DD,IF($EI$4="Entrants",MATCH($DU62,$CT:$CT,0),MATCH($DU62,$DC:$DC,0)),IF($EI$4="Entrants",66,25)),"")</f>
        <v>6.94</v>
      </c>
      <c r="DY62">
        <f>DY61+1</f>
        <v>5</v>
      </c>
      <c r="DZ62" s="83">
        <f>MAX(DZ61-1,0)</f>
        <v>91</v>
      </c>
      <c r="EA62" s="82" t="str">
        <f>IFERROR(INDEX($A:$DT,IF($EI$4="Entrants",MATCH($DY62,$DJ:$DJ,0),MATCH($DY62,$DS:$DS,0)),11),"")</f>
        <v>CLERMONT FERRAND</v>
      </c>
      <c r="EB62" s="135">
        <f>IFERROR(INDEX($A:$DT,IF($EI$4="Entrants",MATCH($DY62,$DJ:$DJ,0),MATCH($DY62,$DS:$DS,0)),IF($EI$4="Entrants",82,53)),"")</f>
        <v>-0.52</v>
      </c>
      <c r="EC62" s="81">
        <f>IFERROR(INDEX($A:$DT,IF($EI$4="Entrants",MATCH($DY62,$DJ:$DJ,0),MATCH($DY62,$DS:$DS,0)),IF($EI$4="Entrants",66,25)),"")</f>
        <v>8.32</v>
      </c>
      <c r="ED62" s="80">
        <f>IFERROR(IF(EB62&gt;0,"+"&amp;ROUND(EB62,2),ROUND(EB62,2)),"")</f>
        <v>-0.52</v>
      </c>
      <c r="EI62" s="145"/>
      <c r="EJ62" s="145"/>
      <c r="EU62">
        <v>7.49</v>
      </c>
      <c r="EV62">
        <v>8.34</v>
      </c>
      <c r="EW62">
        <v>8.6300000000000008</v>
      </c>
      <c r="EX62">
        <v>8.0399999999999991</v>
      </c>
      <c r="EY62">
        <v>7.35</v>
      </c>
      <c r="EZ62">
        <v>7.64</v>
      </c>
      <c r="FA62">
        <v>5.15</v>
      </c>
      <c r="FB62">
        <v>6.22</v>
      </c>
      <c r="FK62">
        <v>7.16</v>
      </c>
      <c r="FL62">
        <v>7.68</v>
      </c>
      <c r="FM62">
        <v>8.17</v>
      </c>
      <c r="FN62">
        <v>7.78</v>
      </c>
      <c r="FO62">
        <v>6.64</v>
      </c>
      <c r="FP62">
        <v>6.91</v>
      </c>
      <c r="FQ62">
        <v>5.91</v>
      </c>
      <c r="FR62">
        <v>6.06</v>
      </c>
    </row>
    <row r="63" spans="1:174" ht="15.6" x14ac:dyDescent="0.3">
      <c r="A63" s="8">
        <f t="shared" si="2"/>
        <v>1</v>
      </c>
      <c r="B63" s="8">
        <f t="shared" si="3"/>
        <v>1</v>
      </c>
      <c r="C63" s="8">
        <f t="shared" si="11"/>
        <v>1</v>
      </c>
      <c r="D63" s="8">
        <f t="shared" si="4"/>
        <v>1</v>
      </c>
      <c r="E63" s="8">
        <f t="shared" si="5"/>
        <v>1</v>
      </c>
      <c r="F63" s="145" t="s">
        <v>187</v>
      </c>
      <c r="G63" s="145" t="s">
        <v>189</v>
      </c>
      <c r="H63" s="7">
        <v>1</v>
      </c>
      <c r="I63" s="141" t="s">
        <v>208</v>
      </c>
      <c r="J63" s="141">
        <v>142109</v>
      </c>
      <c r="K63" s="141" t="s">
        <v>69</v>
      </c>
      <c r="L63" s="141" t="s">
        <v>7</v>
      </c>
      <c r="M63" s="141" t="s">
        <v>8</v>
      </c>
      <c r="N63" s="120">
        <v>8.11</v>
      </c>
      <c r="O63" s="121">
        <v>9.23</v>
      </c>
      <c r="P63" s="121">
        <v>9.17</v>
      </c>
      <c r="Q63" s="121">
        <v>9</v>
      </c>
      <c r="R63" s="120">
        <v>8.66</v>
      </c>
      <c r="S63" s="139">
        <v>7.75</v>
      </c>
      <c r="T63" s="106">
        <v>6.54</v>
      </c>
      <c r="U63" s="106">
        <v>6.79</v>
      </c>
      <c r="V63" s="79"/>
      <c r="AD63" s="161">
        <v>8.1199999999999992</v>
      </c>
      <c r="AE63" s="163">
        <v>9.44</v>
      </c>
      <c r="AF63" s="163">
        <v>9.41</v>
      </c>
      <c r="AG63" s="163">
        <v>9.11</v>
      </c>
      <c r="AH63" s="161">
        <v>8.0399999999999991</v>
      </c>
      <c r="AI63" s="139">
        <v>7.89</v>
      </c>
      <c r="AJ63" s="106">
        <v>6.02</v>
      </c>
      <c r="AK63" s="106">
        <v>6.63</v>
      </c>
      <c r="AL63" s="79"/>
      <c r="AT63" s="78">
        <f t="shared" si="17"/>
        <v>-0.01</v>
      </c>
      <c r="AU63" s="78">
        <f t="shared" si="17"/>
        <v>-0.21</v>
      </c>
      <c r="AV63" s="78">
        <f t="shared" si="17"/>
        <v>-0.24</v>
      </c>
      <c r="AW63" s="78">
        <f t="shared" si="17"/>
        <v>-0.11</v>
      </c>
      <c r="AX63" s="78">
        <f t="shared" si="17"/>
        <v>0.62</v>
      </c>
      <c r="AY63" s="78">
        <f t="shared" si="17"/>
        <v>-0.14000000000000001</v>
      </c>
      <c r="AZ63" s="78">
        <f t="shared" si="17"/>
        <v>0.52</v>
      </c>
      <c r="BA63" s="78">
        <f t="shared" si="15"/>
        <v>0.16</v>
      </c>
      <c r="BB63" s="79"/>
      <c r="BJ63" s="78">
        <f t="shared" si="20"/>
        <v>8.11</v>
      </c>
      <c r="BK63" s="78">
        <f t="shared" si="20"/>
        <v>9.23</v>
      </c>
      <c r="BL63" s="78">
        <f t="shared" si="20"/>
        <v>9.17</v>
      </c>
      <c r="BM63" s="78">
        <f t="shared" si="20"/>
        <v>9</v>
      </c>
      <c r="BN63" s="78">
        <f t="shared" si="20"/>
        <v>8.66</v>
      </c>
      <c r="BO63" s="78">
        <f t="shared" si="8"/>
        <v>7.75</v>
      </c>
      <c r="BP63" s="78">
        <f t="shared" si="18"/>
        <v>6.54</v>
      </c>
      <c r="BQ63" s="78">
        <f t="shared" si="18"/>
        <v>6.79</v>
      </c>
      <c r="BR63" s="79"/>
      <c r="BZ63" s="78">
        <f t="shared" si="19"/>
        <v>-0.01</v>
      </c>
      <c r="CA63" s="78">
        <f t="shared" si="19"/>
        <v>-0.21</v>
      </c>
      <c r="CB63" s="78">
        <f t="shared" si="19"/>
        <v>-0.24</v>
      </c>
      <c r="CC63" s="78">
        <f t="shared" si="19"/>
        <v>-0.11</v>
      </c>
      <c r="CD63" s="78">
        <f t="shared" si="19"/>
        <v>0.62</v>
      </c>
      <c r="CE63" s="78">
        <f t="shared" si="19"/>
        <v>-0.14000000000000001</v>
      </c>
      <c r="CF63" s="78">
        <f t="shared" si="19"/>
        <v>0.52</v>
      </c>
      <c r="CG63" s="78">
        <f t="shared" si="16"/>
        <v>0.16</v>
      </c>
      <c r="CH63" s="79"/>
      <c r="CP63" s="77">
        <f>IFERROR(IF($E63=1,RANK(BJ63,BJ:BJ,1)+COUNTIF(BJ$4:BJ63,BJ63)-1,"-"),"-")</f>
        <v>90</v>
      </c>
      <c r="CQ63" s="77">
        <f>IFERROR(IF($E63=1,RANK(BK63,BK:BK,1)+COUNTIF(BK$4:BK63,BK63)-1,"-"),"-")</f>
        <v>99</v>
      </c>
      <c r="CR63" s="77">
        <f>IFERROR(IF($E63=1,RANK(BL63,BL:BL,1)+COUNTIF(BL$4:BL63,BL63)-1,"-"),"-")</f>
        <v>95</v>
      </c>
      <c r="CS63" s="77">
        <f>IFERROR(IF($E63=1,RANK(BM63,BM:BM,1)+COUNTIF(BM$4:BM63,BM63)-1,"-"),"-")</f>
        <v>92</v>
      </c>
      <c r="CT63" s="77">
        <f>IFERROR(IF($E63=1,RANK(BN63,BN:BN,1)+COUNTIF(BN$4:BN63,BN63)-1,"-"),"-")</f>
        <v>98</v>
      </c>
      <c r="CU63" s="77">
        <f>IFERROR(IF($E63=1,RANK(BO63,BO:BO,1)+COUNTIF(BO$4:BO63,BO63)-1,"-"),"-")</f>
        <v>78</v>
      </c>
      <c r="CV63" s="77">
        <f>IFERROR(IF($E63=1,RANK(BP63,BP:BP,1)+COUNTIF(BP$4:BP63,BP63)-1,"-"),"-")</f>
        <v>50</v>
      </c>
      <c r="CW63" s="77">
        <f>IFERROR(IF($E63=1,RANK(BQ63,BQ:BQ,1)+COUNTIF(BQ$4:BQ63,BQ63)-1,"-"),"-")</f>
        <v>29</v>
      </c>
      <c r="CX63" s="79"/>
      <c r="DF63" s="77">
        <f>IFERROR(IF($E63=1,RANK(BZ63,BZ:BZ,1)+COUNTIF(BZ$3:BZ62,BZ63),"-"),"-")</f>
        <v>69</v>
      </c>
      <c r="DG63" s="77">
        <f>IFERROR(IF($E63=1,RANK(CA63,CA:CA,1)+COUNTIF(CA$3:CA62,CA63),"-"),"-")</f>
        <v>27</v>
      </c>
      <c r="DH63" s="77">
        <f>IFERROR(IF($E63=1,RANK(CB63,CB:CB,1)+COUNTIF(CB$3:CB62,CB63),"-"),"-")</f>
        <v>14</v>
      </c>
      <c r="DI63" s="77">
        <f>IFERROR(IF($E63=1,RANK(CC63,CC:CC,1)+COUNTIF(CC$3:CC62,CC63),"-"),"-")</f>
        <v>38</v>
      </c>
      <c r="DJ63" s="77">
        <f>IFERROR(IF($E63=1,RANK(CD63,CD:CD,1)+COUNTIF(CD$3:CD62,CD63),"-"),"-")</f>
        <v>93</v>
      </c>
      <c r="DK63" s="77">
        <f>IFERROR(IF($E63=1,RANK(CE63,CE:CE,1)+COUNTIF(CE$3:CE62,CE63),"-"),"-")</f>
        <v>51</v>
      </c>
      <c r="DL63" s="77">
        <f>IFERROR(IF($E63=1,RANK(CF63,CF:CF,1)+COUNTIF(CF$3:CF62,CF63),"-"),"-")</f>
        <v>91</v>
      </c>
      <c r="DM63" s="77">
        <f>IFERROR(IF($E63=1,RANK(CG63,CG:CG,1)+COUNTIF(CG$3:CG62,CG63),"-"),"-")</f>
        <v>67</v>
      </c>
      <c r="DN63" s="6"/>
      <c r="DO63" s="77" t="str">
        <f>IFERROR(IF($E63=1,RANK(CI63,CI:CI,1)+COUNTIF(CI$4:CI63,CI63)-1,"-"),"-")</f>
        <v>-</v>
      </c>
      <c r="DP63" s="77" t="str">
        <f>IFERROR(IF($E63=1,RANK(CJ63,CJ:CJ,1)+COUNTIF(CJ$4:CJ63,CJ63)-1,"-"),"-")</f>
        <v>-</v>
      </c>
      <c r="DQ63" s="77" t="str">
        <f>IFERROR(IF($E63=1,RANK(CK63,CK:CK,1)+COUNTIF(CK$4:CK63,CK63)-1,"-"),"-")</f>
        <v>-</v>
      </c>
      <c r="DR63" s="77" t="str">
        <f>IFERROR(IF($E63=1,RANK(CL63,CL:CL,1)+COUNTIF(CL$4:CL63,CL63)-1,"-"),"-")</f>
        <v>-</v>
      </c>
      <c r="DS63" s="77" t="str">
        <f>IFERROR(IF($E63=1,RANK(CM63,CM:CM,1)+COUNTIF(CM$4:CM63,CM63)-1,"-"),"-")</f>
        <v>-</v>
      </c>
      <c r="DT63" s="77" t="str">
        <f>IFERROR(IF($E63=1,RANK(CN63,CN:CN,1)+COUNTIF(CN$4:CN63,CN63)-1,"-"),"-")</f>
        <v>-</v>
      </c>
      <c r="DU63" s="90" t="s">
        <v>145</v>
      </c>
      <c r="DV63" s="89" t="s">
        <v>145</v>
      </c>
      <c r="DW63" s="88" t="s">
        <v>234</v>
      </c>
      <c r="DX63" s="87" t="s">
        <v>229</v>
      </c>
      <c r="DY63" s="90" t="s">
        <v>145</v>
      </c>
      <c r="DZ63" s="89" t="s">
        <v>145</v>
      </c>
      <c r="EA63" s="88" t="s">
        <v>232</v>
      </c>
      <c r="EB63" s="87" t="s">
        <v>173</v>
      </c>
      <c r="EC63" s="87" t="s">
        <v>229</v>
      </c>
      <c r="ED63" s="87" t="s">
        <v>173</v>
      </c>
      <c r="EI63" s="145"/>
      <c r="EJ63" s="145"/>
      <c r="EU63">
        <v>8.18</v>
      </c>
      <c r="EV63">
        <v>8.6300000000000008</v>
      </c>
      <c r="EW63">
        <v>8.84</v>
      </c>
      <c r="EX63">
        <v>8.7200000000000006</v>
      </c>
      <c r="EY63">
        <v>8.2200000000000006</v>
      </c>
      <c r="EZ63">
        <v>7.65</v>
      </c>
      <c r="FA63">
        <v>7.09</v>
      </c>
      <c r="FB63">
        <v>6.89</v>
      </c>
      <c r="FK63">
        <v>8.1</v>
      </c>
      <c r="FL63">
        <v>8.08</v>
      </c>
      <c r="FM63">
        <v>8.4700000000000006</v>
      </c>
      <c r="FN63">
        <v>8.33</v>
      </c>
      <c r="FO63">
        <v>7.88</v>
      </c>
      <c r="FP63">
        <v>7.44</v>
      </c>
      <c r="FQ63">
        <v>6.56</v>
      </c>
      <c r="FR63">
        <v>6.33</v>
      </c>
    </row>
    <row r="64" spans="1:174" ht="19.8" x14ac:dyDescent="0.3">
      <c r="A64" s="8">
        <f t="shared" si="2"/>
        <v>1</v>
      </c>
      <c r="B64" s="8">
        <f t="shared" si="3"/>
        <v>1</v>
      </c>
      <c r="C64" s="8">
        <f t="shared" si="11"/>
        <v>1</v>
      </c>
      <c r="D64" s="8">
        <f t="shared" si="4"/>
        <v>1</v>
      </c>
      <c r="E64" s="8">
        <f t="shared" si="5"/>
        <v>1</v>
      </c>
      <c r="F64" s="145" t="s">
        <v>187</v>
      </c>
      <c r="G64" s="145" t="s">
        <v>190</v>
      </c>
      <c r="H64" s="7">
        <v>1</v>
      </c>
      <c r="I64" s="141" t="s">
        <v>209</v>
      </c>
      <c r="J64" s="141">
        <v>192039</v>
      </c>
      <c r="K64" s="141" t="s">
        <v>70</v>
      </c>
      <c r="L64" s="141" t="s">
        <v>7</v>
      </c>
      <c r="M64" s="141" t="s">
        <v>8</v>
      </c>
      <c r="N64" s="139">
        <v>7.9</v>
      </c>
      <c r="O64" s="120">
        <v>8.3800000000000008</v>
      </c>
      <c r="P64" s="120">
        <v>8.92</v>
      </c>
      <c r="Q64" s="120">
        <v>8.4700000000000006</v>
      </c>
      <c r="R64" s="120">
        <v>8.1</v>
      </c>
      <c r="S64" s="139">
        <v>7.84</v>
      </c>
      <c r="T64" s="12">
        <v>8.11</v>
      </c>
      <c r="U64" s="106">
        <v>7.5</v>
      </c>
      <c r="V64" s="79"/>
      <c r="AD64" s="161">
        <v>8.34</v>
      </c>
      <c r="AE64" s="161">
        <v>8.43</v>
      </c>
      <c r="AF64" s="161">
        <v>8.94</v>
      </c>
      <c r="AG64" s="161">
        <v>8.48</v>
      </c>
      <c r="AH64" s="161">
        <v>8.26</v>
      </c>
      <c r="AI64" s="120">
        <v>8.0399999999999991</v>
      </c>
      <c r="AJ64" s="12">
        <v>8.15</v>
      </c>
      <c r="AK64" s="106">
        <v>7.57</v>
      </c>
      <c r="AL64" s="79"/>
      <c r="AT64" s="78">
        <f t="shared" si="17"/>
        <v>-0.44</v>
      </c>
      <c r="AU64" s="78">
        <f t="shared" si="17"/>
        <v>-0.05</v>
      </c>
      <c r="AV64" s="78">
        <f t="shared" si="17"/>
        <v>-0.02</v>
      </c>
      <c r="AW64" s="78">
        <f t="shared" si="17"/>
        <v>-0.01</v>
      </c>
      <c r="AX64" s="78">
        <f t="shared" si="17"/>
        <v>-0.16</v>
      </c>
      <c r="AY64" s="78">
        <f t="shared" si="17"/>
        <v>-0.2</v>
      </c>
      <c r="AZ64" s="78">
        <f t="shared" si="17"/>
        <v>-0.04</v>
      </c>
      <c r="BA64" s="78">
        <f t="shared" si="15"/>
        <v>-7.0000000000000007E-2</v>
      </c>
      <c r="BB64" s="79"/>
      <c r="BJ64" s="78">
        <f t="shared" si="20"/>
        <v>7.9</v>
      </c>
      <c r="BK64" s="78">
        <f t="shared" si="20"/>
        <v>8.3800000000000008</v>
      </c>
      <c r="BL64" s="78">
        <f t="shared" si="20"/>
        <v>8.92</v>
      </c>
      <c r="BM64" s="78">
        <f t="shared" si="20"/>
        <v>8.4700000000000006</v>
      </c>
      <c r="BN64" s="78">
        <f t="shared" si="20"/>
        <v>8.1</v>
      </c>
      <c r="BO64" s="78">
        <f t="shared" si="8"/>
        <v>7.84</v>
      </c>
      <c r="BP64" s="78">
        <f t="shared" si="18"/>
        <v>8.11</v>
      </c>
      <c r="BQ64" s="78">
        <f t="shared" si="18"/>
        <v>7.5</v>
      </c>
      <c r="BR64" s="79"/>
      <c r="BZ64" s="78">
        <f t="shared" si="19"/>
        <v>-0.44</v>
      </c>
      <c r="CA64" s="78">
        <f t="shared" si="19"/>
        <v>-0.05</v>
      </c>
      <c r="CB64" s="78">
        <f t="shared" si="19"/>
        <v>-0.02</v>
      </c>
      <c r="CC64" s="78">
        <f t="shared" si="19"/>
        <v>-0.01</v>
      </c>
      <c r="CD64" s="78">
        <f t="shared" si="19"/>
        <v>-0.16</v>
      </c>
      <c r="CE64" s="78">
        <f t="shared" si="19"/>
        <v>-0.2</v>
      </c>
      <c r="CF64" s="78">
        <f t="shared" si="19"/>
        <v>-0.04</v>
      </c>
      <c r="CG64" s="78">
        <f t="shared" si="16"/>
        <v>-7.0000000000000007E-2</v>
      </c>
      <c r="CH64" s="79"/>
      <c r="CP64" s="77">
        <f>IFERROR(IF($E64=1,RANK(BJ64,BJ:BJ,1)+COUNTIF(BJ$4:BJ64,BJ64)-1,"-"),"-")</f>
        <v>64</v>
      </c>
      <c r="CQ64" s="77">
        <f>IFERROR(IF($E64=1,RANK(BK64,BK:BK,1)+COUNTIF(BK$4:BK64,BK64)-1,"-"),"-")</f>
        <v>51</v>
      </c>
      <c r="CR64" s="77">
        <f>IFERROR(IF($E64=1,RANK(BL64,BL:BL,1)+COUNTIF(BL$4:BL64,BL64)-1,"-"),"-")</f>
        <v>75</v>
      </c>
      <c r="CS64" s="77">
        <f>IFERROR(IF($E64=1,RANK(BM64,BM:BM,1)+COUNTIF(BM$4:BM64,BM64)-1,"-"),"-")</f>
        <v>63</v>
      </c>
      <c r="CT64" s="77">
        <f>IFERROR(IF($E64=1,RANK(BN64,BN:BN,1)+COUNTIF(BN$4:BN64,BN64)-1,"-"),"-")</f>
        <v>68</v>
      </c>
      <c r="CU64" s="77">
        <f>IFERROR(IF($E64=1,RANK(BO64,BO:BO,1)+COUNTIF(BO$4:BO64,BO64)-1,"-"),"-")</f>
        <v>86</v>
      </c>
      <c r="CV64" s="77">
        <f>IFERROR(IF($E64=1,RANK(BP64,BP:BP,1)+COUNTIF(BP$4:BP64,BP64)-1,"-"),"-")</f>
        <v>99</v>
      </c>
      <c r="CW64" s="77">
        <f>IFERROR(IF($E64=1,RANK(BQ64,BQ:BQ,1)+COUNTIF(BQ$4:BQ64,BQ64)-1,"-"),"-")</f>
        <v>81</v>
      </c>
      <c r="CX64" s="79"/>
      <c r="DF64" s="77">
        <f>IFERROR(IF($E64=1,RANK(BZ64,BZ:BZ,1)+COUNTIF(BZ$3:BZ63,BZ64),"-"),"-")</f>
        <v>7</v>
      </c>
      <c r="DG64" s="77">
        <f>IFERROR(IF($E64=1,RANK(CA64,CA:CA,1)+COUNTIF(CA$3:CA63,CA64),"-"),"-")</f>
        <v>50</v>
      </c>
      <c r="DH64" s="77">
        <f>IFERROR(IF($E64=1,RANK(CB64,CB:CB,1)+COUNTIF(CB$3:CB63,CB64),"-"),"-")</f>
        <v>47</v>
      </c>
      <c r="DI64" s="77">
        <f>IFERROR(IF($E64=1,RANK(CC64,CC:CC,1)+COUNTIF(CC$3:CC63,CC64),"-"),"-")</f>
        <v>60</v>
      </c>
      <c r="DJ64" s="77">
        <f>IFERROR(IF($E64=1,RANK(CD64,CD:CD,1)+COUNTIF(CD$3:CD63,CD64),"-"),"-")</f>
        <v>41</v>
      </c>
      <c r="DK64" s="77">
        <f>IFERROR(IF($E64=1,RANK(CE64,CE:CE,1)+COUNTIF(CE$3:CE63,CE64),"-"),"-")</f>
        <v>45</v>
      </c>
      <c r="DL64" s="77">
        <f>IFERROR(IF($E64=1,RANK(CF64,CF:CF,1)+COUNTIF(CF$3:CF63,CF64),"-"),"-")</f>
        <v>51</v>
      </c>
      <c r="DM64" s="77">
        <f>IFERROR(IF($E64=1,RANK(CG64,CG:CG,1)+COUNTIF(CG$3:CG63,CG64),"-"),"-")</f>
        <v>42</v>
      </c>
      <c r="DN64" s="6"/>
      <c r="DO64" s="77" t="str">
        <f>IFERROR(IF($E64=1,RANK(CI64,CI:CI,1)+COUNTIF(CI$4:CI64,CI64)-1,"-"),"-")</f>
        <v>-</v>
      </c>
      <c r="DP64" s="77" t="str">
        <f>IFERROR(IF($E64=1,RANK(CJ64,CJ:CJ,1)+COUNTIF(CJ$4:CJ64,CJ64)-1,"-"),"-")</f>
        <v>-</v>
      </c>
      <c r="DQ64" s="77" t="str">
        <f>IFERROR(IF($E64=1,RANK(CK64,CK:CK,1)+COUNTIF(CK$4:CK64,CK64)-1,"-"),"-")</f>
        <v>-</v>
      </c>
      <c r="DR64" s="77" t="str">
        <f>IFERROR(IF($E64=1,RANK(CL64,CL:CL,1)+COUNTIF(CL$4:CL64,CL64)-1,"-"),"-")</f>
        <v>-</v>
      </c>
      <c r="DS64" s="77" t="str">
        <f>IFERROR(IF($E64=1,RANK(CM64,CM:CM,1)+COUNTIF(CM$4:CM64,CM64)-1,"-"),"-")</f>
        <v>-</v>
      </c>
      <c r="DT64" s="77" t="str">
        <f>IFERROR(IF($E64=1,RANK(CN64,CN:CN,1)+COUNTIF(CN$4:CN64,CN64)-1,"-"),"-")</f>
        <v>-</v>
      </c>
      <c r="DU64">
        <f>$G$2+1-DV64</f>
        <v>99</v>
      </c>
      <c r="DV64" s="83">
        <f>IF($EI$4="Entrants",MIN($CU:$CU),MIN($DD:$DD))</f>
        <v>1</v>
      </c>
      <c r="DW64" s="82" t="str">
        <f>IFERROR(INDEX($A:$DD,IF($EI$4="Entrants",MATCH($DU64,$CU:$CU,0),MATCH($DU64,$DD:$DD,0)),11),"")</f>
        <v>BELFORT MONTBELIARD TGV</v>
      </c>
      <c r="DX64" s="80">
        <f>IFERROR(INDEX($A:$DD,IF($EI$4="Entrants",MATCH($DU64,$CU:$CU,0),MATCH($DU64,$DD:$DD,0)),IF($EI$4="Entrants",67,26)),"")</f>
        <v>8.1</v>
      </c>
      <c r="DY64">
        <f>DZ70+1-DZ64</f>
        <v>95</v>
      </c>
      <c r="DZ64" s="83">
        <f>IF($EI$4="Entrants",MIN($DK:$DK),MIN($DT:$DT))</f>
        <v>1</v>
      </c>
      <c r="EA64" s="82" t="str">
        <f>IFERROR(INDEX($A:$DT,IF($EI$4="Entrants",MATCH($DY64,$DK:$DK,0),MATCH($DY64,$DT:$DT,0)),11),"")</f>
        <v>PAU</v>
      </c>
      <c r="EB64" s="135">
        <f>IFERROR(INDEX($A:$DT,IF($EI$4="Entrants",MATCH($DY64,$DK:$DK,0),MATCH($DY64,$DT:$DT,0)),IF($EI$4="Entrants",83,54)),"")</f>
        <v>0.92</v>
      </c>
      <c r="EC64" s="81">
        <f>IFERROR(INDEX($A:$DT,IF($EI$4="Entrants",MATCH($DY64,$DK:$DK,0),MATCH($DY64,$DT:$DT,0)),IF($EI$4="Entrants",67,26)),"")</f>
        <v>7.37</v>
      </c>
      <c r="ED64" s="80" t="str">
        <f>IFERROR(IF(EB64&gt;0,"+"&amp;ROUND(EB64,2),ROUND(EB64,2)),"")</f>
        <v>+0,92</v>
      </c>
      <c r="EU64">
        <v>8.1</v>
      </c>
      <c r="EV64">
        <v>8.99</v>
      </c>
      <c r="EW64">
        <v>9.0500000000000007</v>
      </c>
      <c r="EX64">
        <v>9.02</v>
      </c>
      <c r="EY64">
        <v>8.3800000000000008</v>
      </c>
      <c r="EZ64">
        <v>8.1199999999999992</v>
      </c>
      <c r="FA64">
        <v>6.53</v>
      </c>
      <c r="FB64">
        <v>7.04</v>
      </c>
      <c r="FK64">
        <v>8.0500000000000007</v>
      </c>
      <c r="FL64">
        <v>8.69</v>
      </c>
      <c r="FM64">
        <v>8.82</v>
      </c>
      <c r="FN64">
        <v>8.86</v>
      </c>
      <c r="FO64">
        <v>8.44</v>
      </c>
      <c r="FP64">
        <v>7.85</v>
      </c>
      <c r="FQ64">
        <v>7.08</v>
      </c>
      <c r="FR64">
        <v>7.1</v>
      </c>
    </row>
    <row r="65" spans="1:174" ht="19.8" x14ac:dyDescent="0.3">
      <c r="A65" s="8">
        <f t="shared" si="2"/>
        <v>1</v>
      </c>
      <c r="B65" s="8">
        <f t="shared" si="3"/>
        <v>1</v>
      </c>
      <c r="C65" s="8">
        <f t="shared" si="11"/>
        <v>1</v>
      </c>
      <c r="D65" s="8">
        <f t="shared" si="4"/>
        <v>1</v>
      </c>
      <c r="E65" s="8">
        <f t="shared" si="5"/>
        <v>1</v>
      </c>
      <c r="F65" s="145" t="s">
        <v>187</v>
      </c>
      <c r="G65" s="145" t="s">
        <v>188</v>
      </c>
      <c r="H65" s="7">
        <v>1</v>
      </c>
      <c r="I65" s="141" t="s">
        <v>208</v>
      </c>
      <c r="J65" s="141">
        <v>147322</v>
      </c>
      <c r="K65" s="141" t="s">
        <v>71</v>
      </c>
      <c r="L65" s="141" t="s">
        <v>7</v>
      </c>
      <c r="M65" s="141" t="s">
        <v>8</v>
      </c>
      <c r="N65" s="120">
        <v>8.18</v>
      </c>
      <c r="O65" s="120">
        <v>8.7899999999999991</v>
      </c>
      <c r="P65" s="120">
        <v>8.56</v>
      </c>
      <c r="Q65" s="120">
        <v>8.7899999999999991</v>
      </c>
      <c r="R65" s="120">
        <v>8.1199999999999992</v>
      </c>
      <c r="S65" s="139">
        <v>7.27</v>
      </c>
      <c r="T65" s="13">
        <v>5.86</v>
      </c>
      <c r="U65" s="106">
        <v>6.39</v>
      </c>
      <c r="V65" s="79"/>
      <c r="AD65" s="161">
        <v>8.0500000000000007</v>
      </c>
      <c r="AE65" s="161">
        <v>8.86</v>
      </c>
      <c r="AF65" s="161">
        <v>8.51</v>
      </c>
      <c r="AG65" s="161">
        <v>8.8699999999999992</v>
      </c>
      <c r="AH65" s="161">
        <v>8.2200000000000006</v>
      </c>
      <c r="AI65" s="139">
        <v>7.81</v>
      </c>
      <c r="AJ65" s="13">
        <v>5.92</v>
      </c>
      <c r="AK65" s="106">
        <v>6.76</v>
      </c>
      <c r="AL65" s="79"/>
      <c r="AT65" s="78">
        <f t="shared" si="17"/>
        <v>0.13</v>
      </c>
      <c r="AU65" s="78">
        <f t="shared" si="17"/>
        <v>-7.0000000000000007E-2</v>
      </c>
      <c r="AV65" s="78">
        <f t="shared" si="17"/>
        <v>0.05</v>
      </c>
      <c r="AW65" s="78">
        <f t="shared" si="17"/>
        <v>-0.08</v>
      </c>
      <c r="AX65" s="78">
        <f t="shared" si="17"/>
        <v>-0.1</v>
      </c>
      <c r="AY65" s="78">
        <f t="shared" si="17"/>
        <v>-0.54</v>
      </c>
      <c r="AZ65" s="78">
        <f t="shared" si="17"/>
        <v>-0.06</v>
      </c>
      <c r="BA65" s="78">
        <f t="shared" si="15"/>
        <v>-0.37</v>
      </c>
      <c r="BB65" s="79"/>
      <c r="BJ65" s="78">
        <f t="shared" si="20"/>
        <v>8.18</v>
      </c>
      <c r="BK65" s="78">
        <f t="shared" si="20"/>
        <v>8.7899999999999991</v>
      </c>
      <c r="BL65" s="78">
        <f t="shared" si="20"/>
        <v>8.56</v>
      </c>
      <c r="BM65" s="78">
        <f t="shared" si="20"/>
        <v>8.7899999999999991</v>
      </c>
      <c r="BN65" s="78">
        <f t="shared" si="20"/>
        <v>8.1199999999999992</v>
      </c>
      <c r="BO65" s="78">
        <f t="shared" si="8"/>
        <v>7.27</v>
      </c>
      <c r="BP65" s="78">
        <f t="shared" si="18"/>
        <v>5.86</v>
      </c>
      <c r="BQ65" s="78">
        <f t="shared" si="18"/>
        <v>6.39</v>
      </c>
      <c r="BR65" s="79"/>
      <c r="BZ65" s="78">
        <f t="shared" si="19"/>
        <v>0.13</v>
      </c>
      <c r="CA65" s="78">
        <f t="shared" si="19"/>
        <v>-7.0000000000000007E-2</v>
      </c>
      <c r="CB65" s="78">
        <f t="shared" si="19"/>
        <v>0.05</v>
      </c>
      <c r="CC65" s="78">
        <f t="shared" si="19"/>
        <v>-0.08</v>
      </c>
      <c r="CD65" s="78">
        <f t="shared" si="19"/>
        <v>-0.1</v>
      </c>
      <c r="CE65" s="78">
        <f t="shared" si="19"/>
        <v>-0.54</v>
      </c>
      <c r="CF65" s="78">
        <f t="shared" si="19"/>
        <v>-0.06</v>
      </c>
      <c r="CG65" s="78">
        <f t="shared" si="16"/>
        <v>-0.37</v>
      </c>
      <c r="CH65" s="79"/>
      <c r="CP65" s="77">
        <f>IFERROR(IF($E65=1,RANK(BJ65,BJ:BJ,1)+COUNTIF(BJ$4:BJ65,BJ65)-1,"-"),"-")</f>
        <v>95</v>
      </c>
      <c r="CQ65" s="77">
        <f>IFERROR(IF($E65=1,RANK(BK65,BK:BK,1)+COUNTIF(BK$4:BK65,BK65)-1,"-"),"-")</f>
        <v>92</v>
      </c>
      <c r="CR65" s="77">
        <f>IFERROR(IF($E65=1,RANK(BL65,BL:BL,1)+COUNTIF(BL$4:BL65,BL65)-1,"-"),"-")</f>
        <v>30</v>
      </c>
      <c r="CS65" s="77">
        <f>IFERROR(IF($E65=1,RANK(BM65,BM:BM,1)+COUNTIF(BM$4:BM65,BM65)-1,"-"),"-")</f>
        <v>81</v>
      </c>
      <c r="CT65" s="77">
        <f>IFERROR(IF($E65=1,RANK(BN65,BN:BN,1)+COUNTIF(BN$4:BN65,BN65)-1,"-"),"-")</f>
        <v>72</v>
      </c>
      <c r="CU65" s="77">
        <f>IFERROR(IF($E65=1,RANK(BO65,BO:BO,1)+COUNTIF(BO$4:BO65,BO65)-1,"-"),"-")</f>
        <v>28</v>
      </c>
      <c r="CV65" s="77">
        <f>IFERROR(IF($E65=1,RANK(BP65,BP:BP,1)+COUNTIF(BP$4:BP65,BP65)-1,"-"),"-")</f>
        <v>17</v>
      </c>
      <c r="CW65" s="77">
        <f>IFERROR(IF($E65=1,RANK(BQ65,BQ:BQ,1)+COUNTIF(BQ$4:BQ65,BQ65)-1,"-"),"-")</f>
        <v>8</v>
      </c>
      <c r="CX65" s="79"/>
      <c r="DF65" s="77">
        <f>IFERROR(IF($E65=1,RANK(BZ65,BZ:BZ,1)+COUNTIF(BZ$3:BZ64,BZ65),"-"),"-")</f>
        <v>87</v>
      </c>
      <c r="DG65" s="77">
        <f>IFERROR(IF($E65=1,RANK(CA65,CA:CA,1)+COUNTIF(CA$3:CA64,CA65),"-"),"-")</f>
        <v>48</v>
      </c>
      <c r="DH65" s="77">
        <f>IFERROR(IF($E65=1,RANK(CB65,CB:CB,1)+COUNTIF(CB$3:CB64,CB65),"-"),"-")</f>
        <v>60</v>
      </c>
      <c r="DI65" s="77">
        <f>IFERROR(IF($E65=1,RANK(CC65,CC:CC,1)+COUNTIF(CC$3:CC64,CC65),"-"),"-")</f>
        <v>47</v>
      </c>
      <c r="DJ65" s="77">
        <f>IFERROR(IF($E65=1,RANK(CD65,CD:CD,1)+COUNTIF(CD$3:CD64,CD65),"-"),"-")</f>
        <v>52</v>
      </c>
      <c r="DK65" s="77">
        <f>IFERROR(IF($E65=1,RANK(CE65,CE:CE,1)+COUNTIF(CE$3:CE64,CE65),"-"),"-")</f>
        <v>7</v>
      </c>
      <c r="DL65" s="77">
        <f>IFERROR(IF($E65=1,RANK(CF65,CF:CF,1)+COUNTIF(CF$3:CF64,CF65),"-"),"-")</f>
        <v>49</v>
      </c>
      <c r="DM65" s="77">
        <f>IFERROR(IF($E65=1,RANK(CG65,CG:CG,1)+COUNTIF(CG$3:CG64,CG65),"-"),"-")</f>
        <v>8</v>
      </c>
      <c r="DN65" s="6"/>
      <c r="DO65" s="77" t="str">
        <f>IFERROR(IF($E65=1,RANK(CI65,CI:CI,1)+COUNTIF(CI$4:CI65,CI65)-1,"-"),"-")</f>
        <v>-</v>
      </c>
      <c r="DP65" s="77" t="str">
        <f>IFERROR(IF($E65=1,RANK(CJ65,CJ:CJ,1)+COUNTIF(CJ$4:CJ65,CJ65)-1,"-"),"-")</f>
        <v>-</v>
      </c>
      <c r="DQ65" s="77" t="str">
        <f>IFERROR(IF($E65=1,RANK(CK65,CK:CK,1)+COUNTIF(CK$4:CK65,CK65)-1,"-"),"-")</f>
        <v>-</v>
      </c>
      <c r="DR65" s="77" t="str">
        <f>IFERROR(IF($E65=1,RANK(CL65,CL:CL,1)+COUNTIF(CL$4:CL65,CL65)-1,"-"),"-")</f>
        <v>-</v>
      </c>
      <c r="DS65" s="77" t="str">
        <f>IFERROR(IF($E65=1,RANK(CM65,CM:CM,1)+COUNTIF(CM$4:CM65,CM65)-1,"-"),"-")</f>
        <v>-</v>
      </c>
      <c r="DT65" s="77" t="str">
        <f>IFERROR(IF($E65=1,RANK(CN65,CN:CN,1)+COUNTIF(CN$4:CN65,CN65)-1,"-"),"-")</f>
        <v>-</v>
      </c>
      <c r="DU65">
        <f>DU64-1</f>
        <v>98</v>
      </c>
      <c r="DV65" s="83">
        <f>DV64+1</f>
        <v>2</v>
      </c>
      <c r="DW65" s="82" t="str">
        <f>IFERROR(INDEX($A:$DD,IF($EI$4="Entrants",MATCH($DU65,$CU:$CU,0),MATCH($DU65,$DD:$DD,0)),11),"")</f>
        <v>ANGOULEME</v>
      </c>
      <c r="DX65" s="80">
        <f>IFERROR(INDEX($A:$DD,IF($EI$4="Entrants",MATCH($DU65,$CU:$CU,0),MATCH($DU65,$DD:$DD,0)),IF($EI$4="Entrants",67,26)),"")</f>
        <v>8.07</v>
      </c>
      <c r="DY65">
        <f>DY64-1</f>
        <v>94</v>
      </c>
      <c r="DZ65" s="83">
        <f>MAX(DZ64+1,0)</f>
        <v>2</v>
      </c>
      <c r="EA65" s="82" t="str">
        <f>IFERROR(INDEX($A:$DT,IF($EI$4="Entrants",MATCH($DY65,$DK:$DK,0),MATCH($DY65,$DT:$DT,0)),11),"")</f>
        <v>MONTPELLIER SAINT ROCH</v>
      </c>
      <c r="EB65" s="135">
        <f>IFERROR(INDEX($A:$DT,IF($EI$4="Entrants",MATCH($DY65,$DK:$DK,0),MATCH($DY65,$DT:$DT,0)),IF($EI$4="Entrants",83,54)),"")</f>
        <v>0.41</v>
      </c>
      <c r="EC65" s="81">
        <f>IFERROR(INDEX($A:$DT,IF($EI$4="Entrants",MATCH($DY65,$DK:$DK,0),MATCH($DY65,$DT:$DT,0)),IF($EI$4="Entrants",67,26)),"")</f>
        <v>7.71</v>
      </c>
      <c r="ED65" s="80" t="str">
        <f>IFERROR(IF(EB65&gt;0,"+"&amp;ROUND(EB65,2),ROUND(EB65,2)),"")</f>
        <v>+0,41</v>
      </c>
      <c r="EU65">
        <v>8.31</v>
      </c>
      <c r="EV65">
        <v>8.58</v>
      </c>
      <c r="EW65">
        <v>8.84</v>
      </c>
      <c r="EX65">
        <v>8.64</v>
      </c>
      <c r="EY65">
        <v>8.2899999999999991</v>
      </c>
      <c r="EZ65">
        <v>8.09</v>
      </c>
      <c r="FA65">
        <v>7.59</v>
      </c>
      <c r="FB65">
        <v>7.67</v>
      </c>
      <c r="FK65">
        <v>8.4600000000000009</v>
      </c>
      <c r="FL65">
        <v>8.64</v>
      </c>
      <c r="FM65">
        <v>8.98</v>
      </c>
      <c r="FN65">
        <v>8.92</v>
      </c>
      <c r="FO65">
        <v>8.66</v>
      </c>
      <c r="FP65">
        <v>8.4</v>
      </c>
      <c r="FQ65">
        <v>8.18</v>
      </c>
      <c r="FR65">
        <v>7.94</v>
      </c>
    </row>
    <row r="66" spans="1:174" ht="19.8" x14ac:dyDescent="0.3">
      <c r="A66" s="8">
        <f t="shared" si="2"/>
        <v>1</v>
      </c>
      <c r="B66" s="8">
        <f t="shared" si="3"/>
        <v>1</v>
      </c>
      <c r="C66" s="8">
        <f t="shared" si="11"/>
        <v>1</v>
      </c>
      <c r="D66" s="8">
        <f t="shared" si="4"/>
        <v>1</v>
      </c>
      <c r="E66" s="8">
        <f t="shared" si="5"/>
        <v>1</v>
      </c>
      <c r="F66" s="145" t="s">
        <v>187</v>
      </c>
      <c r="G66" s="145" t="s">
        <v>189</v>
      </c>
      <c r="H66" s="7">
        <v>1</v>
      </c>
      <c r="I66" s="141" t="s">
        <v>210</v>
      </c>
      <c r="J66" s="141">
        <v>182063</v>
      </c>
      <c r="K66" s="141" t="s">
        <v>72</v>
      </c>
      <c r="L66" s="141" t="s">
        <v>7</v>
      </c>
      <c r="M66" s="141" t="s">
        <v>8</v>
      </c>
      <c r="N66" s="139">
        <v>7.32</v>
      </c>
      <c r="O66" s="120">
        <v>8.2799999999999994</v>
      </c>
      <c r="P66" s="121">
        <v>9.1</v>
      </c>
      <c r="Q66" s="139">
        <v>7.85</v>
      </c>
      <c r="R66" s="139">
        <v>7.6</v>
      </c>
      <c r="S66" s="139">
        <v>7.18</v>
      </c>
      <c r="T66" s="106">
        <v>6.45</v>
      </c>
      <c r="U66" s="106">
        <v>7.49</v>
      </c>
      <c r="V66" s="79"/>
      <c r="AD66" s="139">
        <v>7.68</v>
      </c>
      <c r="AE66" s="161">
        <v>8.36</v>
      </c>
      <c r="AF66" s="161">
        <v>8.83</v>
      </c>
      <c r="AG66" s="161">
        <v>8.1199999999999992</v>
      </c>
      <c r="AH66" s="139">
        <v>7.8</v>
      </c>
      <c r="AI66" s="139">
        <v>7.35</v>
      </c>
      <c r="AJ66" s="106">
        <v>6.32</v>
      </c>
      <c r="AK66" s="106">
        <v>7.02</v>
      </c>
      <c r="AL66" s="79"/>
      <c r="AT66" s="78">
        <f t="shared" si="17"/>
        <v>-0.36</v>
      </c>
      <c r="AU66" s="78">
        <f t="shared" si="17"/>
        <v>-0.08</v>
      </c>
      <c r="AV66" s="78">
        <f t="shared" si="17"/>
        <v>0.27</v>
      </c>
      <c r="AW66" s="78">
        <f t="shared" si="17"/>
        <v>-0.27</v>
      </c>
      <c r="AX66" s="78">
        <f t="shared" si="17"/>
        <v>-0.2</v>
      </c>
      <c r="AY66" s="78">
        <f t="shared" si="17"/>
        <v>-0.17</v>
      </c>
      <c r="AZ66" s="78">
        <f t="shared" si="17"/>
        <v>0.13</v>
      </c>
      <c r="BA66" s="78">
        <f t="shared" si="15"/>
        <v>0.47</v>
      </c>
      <c r="BB66" s="79"/>
      <c r="BJ66" s="78">
        <f t="shared" si="20"/>
        <v>7.32</v>
      </c>
      <c r="BK66" s="78">
        <f t="shared" si="20"/>
        <v>8.2799999999999994</v>
      </c>
      <c r="BL66" s="78">
        <f t="shared" si="20"/>
        <v>9.1</v>
      </c>
      <c r="BM66" s="78">
        <f t="shared" si="20"/>
        <v>7.85</v>
      </c>
      <c r="BN66" s="78">
        <f t="shared" si="20"/>
        <v>7.6</v>
      </c>
      <c r="BO66" s="78">
        <f t="shared" si="8"/>
        <v>7.18</v>
      </c>
      <c r="BP66" s="78">
        <f t="shared" si="18"/>
        <v>6.45</v>
      </c>
      <c r="BQ66" s="78">
        <f t="shared" si="18"/>
        <v>7.49</v>
      </c>
      <c r="BR66" s="79"/>
      <c r="BZ66" s="78">
        <f t="shared" si="19"/>
        <v>-0.36</v>
      </c>
      <c r="CA66" s="78">
        <f t="shared" si="19"/>
        <v>-0.08</v>
      </c>
      <c r="CB66" s="78">
        <f t="shared" si="19"/>
        <v>0.27</v>
      </c>
      <c r="CC66" s="78">
        <f t="shared" si="19"/>
        <v>-0.27</v>
      </c>
      <c r="CD66" s="78">
        <f t="shared" si="19"/>
        <v>-0.2</v>
      </c>
      <c r="CE66" s="78">
        <f t="shared" si="19"/>
        <v>-0.17</v>
      </c>
      <c r="CF66" s="78">
        <f t="shared" si="19"/>
        <v>0.13</v>
      </c>
      <c r="CG66" s="78">
        <f t="shared" si="16"/>
        <v>0.47</v>
      </c>
      <c r="CH66" s="79"/>
      <c r="CP66" s="77">
        <f>IFERROR(IF($E66=1,RANK(BJ66,BJ:BJ,1)+COUNTIF(BJ$4:BJ66,BJ66)-1,"-"),"-")</f>
        <v>15</v>
      </c>
      <c r="CQ66" s="77">
        <f>IFERROR(IF($E66=1,RANK(BK66,BK:BK,1)+COUNTIF(BK$4:BK66,BK66)-1,"-"),"-")</f>
        <v>41</v>
      </c>
      <c r="CR66" s="77">
        <f>IFERROR(IF($E66=1,RANK(BL66,BL:BL,1)+COUNTIF(BL$4:BL66,BL66)-1,"-"),"-")</f>
        <v>92</v>
      </c>
      <c r="CS66" s="77">
        <f>IFERROR(IF($E66=1,RANK(BM66,BM:BM,1)+COUNTIF(BM$4:BM66,BM66)-1,"-"),"-")</f>
        <v>12</v>
      </c>
      <c r="CT66" s="77">
        <f>IFERROR(IF($E66=1,RANK(BN66,BN:BN,1)+COUNTIF(BN$4:BN66,BN66)-1,"-"),"-")</f>
        <v>24</v>
      </c>
      <c r="CU66" s="77">
        <f>IFERROR(IF($E66=1,RANK(BO66,BO:BO,1)+COUNTIF(BO$4:BO66,BO66)-1,"-"),"-")</f>
        <v>20</v>
      </c>
      <c r="CV66" s="77">
        <f>IFERROR(IF($E66=1,RANK(BP66,BP:BP,1)+COUNTIF(BP$4:BP66,BP66)-1,"-"),"-")</f>
        <v>45</v>
      </c>
      <c r="CW66" s="77">
        <f>IFERROR(IF($E66=1,RANK(BQ66,BQ:BQ,1)+COUNTIF(BQ$4:BQ66,BQ66)-1,"-"),"-")</f>
        <v>79</v>
      </c>
      <c r="CX66" s="79"/>
      <c r="DF66" s="77">
        <f>IFERROR(IF($E66=1,RANK(BZ66,BZ:BZ,1)+COUNTIF(BZ$3:BZ65,BZ66),"-"),"-")</f>
        <v>20</v>
      </c>
      <c r="DG66" s="77">
        <f>IFERROR(IF($E66=1,RANK(CA66,CA:CA,1)+COUNTIF(CA$3:CA65,CA66),"-"),"-")</f>
        <v>47</v>
      </c>
      <c r="DH66" s="77">
        <f>IFERROR(IF($E66=1,RANK(CB66,CB:CB,1)+COUNTIF(CB$3:CB65,CB66),"-"),"-")</f>
        <v>85</v>
      </c>
      <c r="DI66" s="77">
        <f>IFERROR(IF($E66=1,RANK(CC66,CC:CC,1)+COUNTIF(CC$3:CC65,CC66),"-"),"-")</f>
        <v>17</v>
      </c>
      <c r="DJ66" s="77">
        <f>IFERROR(IF($E66=1,RANK(CD66,CD:CD,1)+COUNTIF(CD$3:CD65,CD66),"-"),"-")</f>
        <v>33</v>
      </c>
      <c r="DK66" s="77">
        <f>IFERROR(IF($E66=1,RANK(CE66,CE:CE,1)+COUNTIF(CE$3:CE65,CE66),"-"),"-")</f>
        <v>49</v>
      </c>
      <c r="DL66" s="77">
        <f>IFERROR(IF($E66=1,RANK(CF66,CF:CF,1)+COUNTIF(CF$3:CF65,CF66),"-"),"-")</f>
        <v>70</v>
      </c>
      <c r="DM66" s="77">
        <f>IFERROR(IF($E66=1,RANK(CG66,CG:CG,1)+COUNTIF(CG$3:CG65,CG66),"-"),"-")</f>
        <v>86</v>
      </c>
      <c r="DN66" s="6"/>
      <c r="DO66" s="77" t="str">
        <f>IFERROR(IF($E66=1,RANK(CI66,CI:CI,1)+COUNTIF(CI$4:CI66,CI66)-1,"-"),"-")</f>
        <v>-</v>
      </c>
      <c r="DP66" s="77" t="str">
        <f>IFERROR(IF($E66=1,RANK(CJ66,CJ:CJ,1)+COUNTIF(CJ$4:CJ66,CJ66)-1,"-"),"-")</f>
        <v>-</v>
      </c>
      <c r="DQ66" s="77" t="str">
        <f>IFERROR(IF($E66=1,RANK(CK66,CK:CK,1)+COUNTIF(CK$4:CK66,CK66)-1,"-"),"-")</f>
        <v>-</v>
      </c>
      <c r="DR66" s="77" t="str">
        <f>IFERROR(IF($E66=1,RANK(CL66,CL:CL,1)+COUNTIF(CL$4:CL66,CL66)-1,"-"),"-")</f>
        <v>-</v>
      </c>
      <c r="DS66" s="77" t="str">
        <f>IFERROR(IF($E66=1,RANK(CM66,CM:CM,1)+COUNTIF(CM$4:CM66,CM66)-1,"-"),"-")</f>
        <v>-</v>
      </c>
      <c r="DT66" s="77" t="str">
        <f>IFERROR(IF($E66=1,RANK(CN66,CN:CN,1)+COUNTIF(CN$4:CN66,CN66)-1,"-"),"-")</f>
        <v>-</v>
      </c>
      <c r="DU66">
        <f>DU65-1</f>
        <v>97</v>
      </c>
      <c r="DV66" s="83">
        <f>DV65+1</f>
        <v>3</v>
      </c>
      <c r="DW66" s="82" t="str">
        <f>IFERROR(INDEX($A:$DD,IF($EI$4="Entrants",MATCH($DU66,$CU:$CU,0),MATCH($DU66,$DD:$DD,0)),11),"")</f>
        <v>RENNES</v>
      </c>
      <c r="DX66" s="80">
        <f>IFERROR(INDEX($A:$DD,IF($EI$4="Entrants",MATCH($DU66,$CU:$CU,0),MATCH($DU66,$DD:$DD,0)),IF($EI$4="Entrants",67,26)),"")</f>
        <v>8.02</v>
      </c>
      <c r="DY66">
        <f>DY65-1</f>
        <v>93</v>
      </c>
      <c r="DZ66" s="83">
        <f>MAX(DZ65+1,0)</f>
        <v>3</v>
      </c>
      <c r="EA66" s="82" t="str">
        <f>IFERROR(INDEX($A:$DT,IF($EI$4="Entrants",MATCH($DY66,$DK:$DK,0),MATCH($DY66,$DT:$DT,0)),11),"")</f>
        <v>SENS</v>
      </c>
      <c r="EB66" s="135">
        <f>IFERROR(INDEX($A:$DT,IF($EI$4="Entrants",MATCH($DY66,$DK:$DK,0),MATCH($DY66,$DT:$DT,0)),IF($EI$4="Entrants",83,54)),"")</f>
        <v>0.38</v>
      </c>
      <c r="EC66" s="81">
        <f>IFERROR(INDEX($A:$DT,IF($EI$4="Entrants",MATCH($DY66,$DK:$DK,0),MATCH($DY66,$DT:$DT,0)),IF($EI$4="Entrants",67,26)),"")</f>
        <v>5.53</v>
      </c>
      <c r="ED66" s="80" t="str">
        <f>IFERROR(IF(EB66&gt;0,"+"&amp;ROUND(EB66,2),ROUND(EB66,2)),"")</f>
        <v>+0,38</v>
      </c>
      <c r="EU66">
        <v>7.96</v>
      </c>
      <c r="EV66">
        <v>8.4600000000000009</v>
      </c>
      <c r="EW66">
        <v>8.9700000000000006</v>
      </c>
      <c r="EX66">
        <v>8.4700000000000006</v>
      </c>
      <c r="EY66">
        <v>7.69</v>
      </c>
      <c r="EZ66">
        <v>7.73</v>
      </c>
      <c r="FA66">
        <v>6.36</v>
      </c>
      <c r="FB66">
        <v>6.81</v>
      </c>
      <c r="FK66">
        <v>7.87</v>
      </c>
      <c r="FL66">
        <v>8.44</v>
      </c>
      <c r="FM66">
        <v>9.19</v>
      </c>
      <c r="FN66">
        <v>8.58</v>
      </c>
      <c r="FO66">
        <v>7.55</v>
      </c>
      <c r="FP66">
        <v>7.96</v>
      </c>
      <c r="FQ66">
        <v>6.48</v>
      </c>
      <c r="FR66">
        <v>6.74</v>
      </c>
    </row>
    <row r="67" spans="1:174" ht="19.8" x14ac:dyDescent="0.3">
      <c r="A67" s="8">
        <f t="shared" si="2"/>
        <v>1</v>
      </c>
      <c r="B67" s="8">
        <f t="shared" si="3"/>
        <v>1</v>
      </c>
      <c r="C67" s="8">
        <f t="shared" si="11"/>
        <v>1</v>
      </c>
      <c r="D67" s="8">
        <f t="shared" si="4"/>
        <v>1</v>
      </c>
      <c r="E67" s="8">
        <f t="shared" si="5"/>
        <v>1</v>
      </c>
      <c r="F67" s="145" t="s">
        <v>187</v>
      </c>
      <c r="G67" s="145" t="s">
        <v>190</v>
      </c>
      <c r="H67" s="7">
        <v>1</v>
      </c>
      <c r="I67" s="141" t="s">
        <v>209</v>
      </c>
      <c r="J67" s="141">
        <v>141002</v>
      </c>
      <c r="K67" s="141" t="s">
        <v>73</v>
      </c>
      <c r="L67" s="141" t="s">
        <v>7</v>
      </c>
      <c r="M67" s="141" t="s">
        <v>8</v>
      </c>
      <c r="N67" s="139">
        <v>7.75</v>
      </c>
      <c r="O67" s="120">
        <v>8.23</v>
      </c>
      <c r="P67" s="120">
        <v>8.85</v>
      </c>
      <c r="Q67" s="120">
        <v>8.07</v>
      </c>
      <c r="R67" s="139">
        <v>7.63</v>
      </c>
      <c r="S67" s="139">
        <v>7.19</v>
      </c>
      <c r="T67" s="106">
        <v>6.79</v>
      </c>
      <c r="U67" s="106">
        <v>7.02</v>
      </c>
      <c r="V67" s="79"/>
      <c r="AD67" s="139">
        <v>7.85</v>
      </c>
      <c r="AE67" s="161">
        <v>8.25</v>
      </c>
      <c r="AF67" s="161">
        <v>8.7899999999999991</v>
      </c>
      <c r="AG67" s="161">
        <v>8.26</v>
      </c>
      <c r="AH67" s="139">
        <v>7.9</v>
      </c>
      <c r="AI67" s="139">
        <v>7.64</v>
      </c>
      <c r="AJ67" s="106">
        <v>6.8</v>
      </c>
      <c r="AK67" s="106">
        <v>6.94</v>
      </c>
      <c r="AL67" s="79"/>
      <c r="AT67" s="78">
        <f t="shared" si="17"/>
        <v>-0.1</v>
      </c>
      <c r="AU67" s="78">
        <f t="shared" si="17"/>
        <v>-0.02</v>
      </c>
      <c r="AV67" s="78">
        <f t="shared" si="17"/>
        <v>0.06</v>
      </c>
      <c r="AW67" s="78">
        <f t="shared" si="17"/>
        <v>-0.19</v>
      </c>
      <c r="AX67" s="78">
        <f t="shared" si="17"/>
        <v>-0.27</v>
      </c>
      <c r="AY67" s="78">
        <f t="shared" si="17"/>
        <v>-0.45</v>
      </c>
      <c r="AZ67" s="78">
        <f t="shared" si="17"/>
        <v>-0.01</v>
      </c>
      <c r="BA67" s="78">
        <f t="shared" si="15"/>
        <v>0.08</v>
      </c>
      <c r="BB67" s="79"/>
      <c r="BJ67" s="78">
        <f t="shared" si="20"/>
        <v>7.75</v>
      </c>
      <c r="BK67" s="78">
        <f t="shared" si="20"/>
        <v>8.23</v>
      </c>
      <c r="BL67" s="78">
        <f t="shared" si="20"/>
        <v>8.85</v>
      </c>
      <c r="BM67" s="78">
        <f t="shared" si="20"/>
        <v>8.07</v>
      </c>
      <c r="BN67" s="78">
        <f t="shared" si="20"/>
        <v>7.63</v>
      </c>
      <c r="BO67" s="78">
        <f t="shared" si="8"/>
        <v>7.19</v>
      </c>
      <c r="BP67" s="78">
        <f t="shared" si="18"/>
        <v>6.79</v>
      </c>
      <c r="BQ67" s="78">
        <f t="shared" si="18"/>
        <v>7.02</v>
      </c>
      <c r="BR67" s="79"/>
      <c r="BZ67" s="78">
        <f t="shared" si="19"/>
        <v>-0.1</v>
      </c>
      <c r="CA67" s="78">
        <f t="shared" si="19"/>
        <v>-0.02</v>
      </c>
      <c r="CB67" s="78">
        <f t="shared" si="19"/>
        <v>0.06</v>
      </c>
      <c r="CC67" s="78">
        <f t="shared" si="19"/>
        <v>-0.19</v>
      </c>
      <c r="CD67" s="78">
        <f t="shared" si="19"/>
        <v>-0.27</v>
      </c>
      <c r="CE67" s="78">
        <f t="shared" si="19"/>
        <v>-0.45</v>
      </c>
      <c r="CF67" s="78">
        <f t="shared" si="19"/>
        <v>-0.01</v>
      </c>
      <c r="CG67" s="78">
        <f t="shared" si="16"/>
        <v>0.08</v>
      </c>
      <c r="CH67" s="79"/>
      <c r="CP67" s="77">
        <f>IFERROR(IF($E67=1,RANK(BJ67,BJ:BJ,1)+COUNTIF(BJ$4:BJ67,BJ67)-1,"-"),"-")</f>
        <v>49</v>
      </c>
      <c r="CQ67" s="77">
        <f>IFERROR(IF($E67=1,RANK(BK67,BK:BK,1)+COUNTIF(BK$4:BK67,BK67)-1,"-"),"-")</f>
        <v>35</v>
      </c>
      <c r="CR67" s="77">
        <f>IFERROR(IF($E67=1,RANK(BL67,BL:BL,1)+COUNTIF(BL$4:BL67,BL67)-1,"-"),"-")</f>
        <v>63</v>
      </c>
      <c r="CS67" s="77">
        <f>IFERROR(IF($E67=1,RANK(BM67,BM:BM,1)+COUNTIF(BM$4:BM67,BM67)-1,"-"),"-")</f>
        <v>29</v>
      </c>
      <c r="CT67" s="77">
        <f>IFERROR(IF($E67=1,RANK(BN67,BN:BN,1)+COUNTIF(BN$4:BN67,BN67)-1,"-"),"-")</f>
        <v>29</v>
      </c>
      <c r="CU67" s="77">
        <f>IFERROR(IF($E67=1,RANK(BO67,BO:BO,1)+COUNTIF(BO$4:BO67,BO67)-1,"-"),"-")</f>
        <v>21</v>
      </c>
      <c r="CV67" s="77">
        <f>IFERROR(IF($E67=1,RANK(BP67,BP:BP,1)+COUNTIF(BP$4:BP67,BP67)-1,"-"),"-")</f>
        <v>60</v>
      </c>
      <c r="CW67" s="77">
        <f>IFERROR(IF($E67=1,RANK(BQ67,BQ:BQ,1)+COUNTIF(BQ$4:BQ67,BQ67)-1,"-"),"-")</f>
        <v>46</v>
      </c>
      <c r="CX67" s="79"/>
      <c r="DF67" s="77">
        <f>IFERROR(IF($E67=1,RANK(BZ67,BZ:BZ,1)+COUNTIF(BZ$3:BZ66,BZ67),"-"),"-")</f>
        <v>58</v>
      </c>
      <c r="DG67" s="77">
        <f>IFERROR(IF($E67=1,RANK(CA67,CA:CA,1)+COUNTIF(CA$3:CA66,CA67),"-"),"-")</f>
        <v>59</v>
      </c>
      <c r="DH67" s="77">
        <f>IFERROR(IF($E67=1,RANK(CB67,CB:CB,1)+COUNTIF(CB$3:CB66,CB67),"-"),"-")</f>
        <v>63</v>
      </c>
      <c r="DI67" s="77">
        <f>IFERROR(IF($E67=1,RANK(CC67,CC:CC,1)+COUNTIF(CC$3:CC66,CC67),"-"),"-")</f>
        <v>26</v>
      </c>
      <c r="DJ67" s="77">
        <f>IFERROR(IF($E67=1,RANK(CD67,CD:CD,1)+COUNTIF(CD$3:CD66,CD67),"-"),"-")</f>
        <v>21</v>
      </c>
      <c r="DK67" s="77">
        <f>IFERROR(IF($E67=1,RANK(CE67,CE:CE,1)+COUNTIF(CE$3:CE66,CE67),"-"),"-")</f>
        <v>10</v>
      </c>
      <c r="DL67" s="77">
        <f>IFERROR(IF($E67=1,RANK(CF67,CF:CF,1)+COUNTIF(CF$3:CF66,CF67),"-"),"-")</f>
        <v>53</v>
      </c>
      <c r="DM67" s="77">
        <f>IFERROR(IF($E67=1,RANK(CG67,CG:CG,1)+COUNTIF(CG$3:CG66,CG67),"-"),"-")</f>
        <v>61</v>
      </c>
      <c r="DN67" s="6"/>
      <c r="DO67" s="77" t="str">
        <f>IFERROR(IF($E67=1,RANK(CI67,CI:CI,1)+COUNTIF(CI$4:CI67,CI67)-1,"-"),"-")</f>
        <v>-</v>
      </c>
      <c r="DP67" s="77" t="str">
        <f>IFERROR(IF($E67=1,RANK(CJ67,CJ:CJ,1)+COUNTIF(CJ$4:CJ67,CJ67)-1,"-"),"-")</f>
        <v>-</v>
      </c>
      <c r="DQ67" s="77" t="str">
        <f>IFERROR(IF($E67=1,RANK(CK67,CK:CK,1)+COUNTIF(CK$4:CK67,CK67)-1,"-"),"-")</f>
        <v>-</v>
      </c>
      <c r="DR67" s="77" t="str">
        <f>IFERROR(IF($E67=1,RANK(CL67,CL:CL,1)+COUNTIF(CL$4:CL67,CL67)-1,"-"),"-")</f>
        <v>-</v>
      </c>
      <c r="DS67" s="77" t="str">
        <f>IFERROR(IF($E67=1,RANK(CM67,CM:CM,1)+COUNTIF(CM$4:CM67,CM67)-1,"-"),"-")</f>
        <v>-</v>
      </c>
      <c r="DT67" s="77" t="str">
        <f>IFERROR(IF($E67=1,RANK(CN67,CN:CN,1)+COUNTIF(CN$4:CN67,CN67)-1,"-"),"-")</f>
        <v>-</v>
      </c>
      <c r="DU67">
        <f>DU66-1</f>
        <v>96</v>
      </c>
      <c r="DV67" s="83">
        <f>DV66+1</f>
        <v>4</v>
      </c>
      <c r="DW67" s="82" t="str">
        <f>IFERROR(INDEX($A:$DD,IF($EI$4="Entrants",MATCH($DU67,$CU:$CU,0),MATCH($DU67,$DD:$DD,0)),11),"")</f>
        <v>CLERMONT FERRAND</v>
      </c>
      <c r="DX67" s="80">
        <f>IFERROR(INDEX($A:$DD,IF($EI$4="Entrants",MATCH($DU67,$CU:$CU,0),MATCH($DU67,$DD:$DD,0)),IF($EI$4="Entrants",67,26)),"")</f>
        <v>7.99</v>
      </c>
      <c r="DY67">
        <f>DY66-1</f>
        <v>92</v>
      </c>
      <c r="DZ67" s="83">
        <f>MAX(DZ66+1,0)</f>
        <v>4</v>
      </c>
      <c r="EA67" s="82" t="str">
        <f>IFERROR(INDEX($A:$DT,IF($EI$4="Entrants",MATCH($DY67,$DK:$DK,0),MATCH($DY67,$DT:$DT,0)),11),"")</f>
        <v>LIMOGES BENEDICTINS</v>
      </c>
      <c r="EB67" s="135">
        <f>IFERROR(INDEX($A:$DT,IF($EI$4="Entrants",MATCH($DY67,$DK:$DK,0),MATCH($DY67,$DT:$DT,0)),IF($EI$4="Entrants",83,54)),"")</f>
        <v>0.36</v>
      </c>
      <c r="EC67" s="81">
        <f>IFERROR(INDEX($A:$DT,IF($EI$4="Entrants",MATCH($DY67,$DK:$DK,0),MATCH($DY67,$DT:$DT,0)),IF($EI$4="Entrants",67,26)),"")</f>
        <v>7.63</v>
      </c>
      <c r="ED67" s="80" t="str">
        <f>IFERROR(IF(EB67&gt;0,"+"&amp;ROUND(EB67,2),ROUND(EB67,2)),"")</f>
        <v>+0,36</v>
      </c>
      <c r="EU67">
        <v>7.32</v>
      </c>
      <c r="EV67">
        <v>8.49</v>
      </c>
      <c r="EW67">
        <v>8.4</v>
      </c>
      <c r="EX67">
        <v>8.43</v>
      </c>
      <c r="EY67">
        <v>7.46</v>
      </c>
      <c r="EZ67">
        <v>7.43</v>
      </c>
      <c r="FA67">
        <v>5.94</v>
      </c>
      <c r="FB67">
        <v>6.42</v>
      </c>
      <c r="FK67">
        <v>8.3000000000000007</v>
      </c>
      <c r="FL67">
        <v>8.9700000000000006</v>
      </c>
      <c r="FM67">
        <v>9.17</v>
      </c>
      <c r="FN67">
        <v>8.32</v>
      </c>
      <c r="FO67">
        <v>7.69</v>
      </c>
      <c r="FP67">
        <v>8.0299999999999994</v>
      </c>
      <c r="FQ67">
        <v>6.28</v>
      </c>
      <c r="FR67">
        <v>6.82</v>
      </c>
    </row>
    <row r="68" spans="1:174" ht="19.8" x14ac:dyDescent="0.3">
      <c r="A68" s="8">
        <f t="shared" ref="A68:A131" si="21">IF($EG$4="National",1,IF($F68=$EG$4,1,""))</f>
        <v>1</v>
      </c>
      <c r="B68" s="8">
        <f t="shared" ref="B68:B131" si="22">IF($EJ$4="Tous",1,IF($G68=$EJ$4,1,""))</f>
        <v>1</v>
      </c>
      <c r="C68" s="8">
        <f t="shared" si="11"/>
        <v>1</v>
      </c>
      <c r="D68" s="8">
        <f t="shared" ref="D68:D131" si="23">IF(AND(ISNUMBER(N68),$EI$4="Entrants"),1,IF(AND(ISNUMBER(W68),$EI$4="Sortants"),1,""))</f>
        <v>1</v>
      </c>
      <c r="E68" s="8">
        <f t="shared" ref="E68:E131" si="24">IFERROR(IF((A68+C68+D68+B68)=4,1,0),0)</f>
        <v>1</v>
      </c>
      <c r="F68" s="145" t="s">
        <v>187</v>
      </c>
      <c r="G68" s="145" t="s">
        <v>188</v>
      </c>
      <c r="H68" s="7">
        <v>1</v>
      </c>
      <c r="I68" s="141" t="s">
        <v>210</v>
      </c>
      <c r="J68" s="141">
        <v>171009</v>
      </c>
      <c r="K68" s="141" t="s">
        <v>74</v>
      </c>
      <c r="L68" s="141" t="s">
        <v>7</v>
      </c>
      <c r="M68" s="141" t="s">
        <v>8</v>
      </c>
      <c r="N68" s="120">
        <v>8.1</v>
      </c>
      <c r="O68" s="120">
        <v>8.4700000000000006</v>
      </c>
      <c r="P68" s="121">
        <v>9.08</v>
      </c>
      <c r="Q68" s="120">
        <v>8.7100000000000009</v>
      </c>
      <c r="R68" s="120">
        <v>8.25</v>
      </c>
      <c r="S68" s="139">
        <v>7.78</v>
      </c>
      <c r="T68" s="106">
        <v>7.47</v>
      </c>
      <c r="U68" s="106">
        <v>7.81</v>
      </c>
      <c r="V68" s="79"/>
      <c r="AD68" s="161">
        <v>8.33</v>
      </c>
      <c r="AE68" s="161">
        <v>8.65</v>
      </c>
      <c r="AF68" s="163">
        <v>9.07</v>
      </c>
      <c r="AG68" s="161">
        <v>8.68</v>
      </c>
      <c r="AH68" s="161">
        <v>8.18</v>
      </c>
      <c r="AI68" s="120">
        <v>8.1</v>
      </c>
      <c r="AJ68" s="106">
        <v>7.45</v>
      </c>
      <c r="AK68" s="12">
        <v>8.16</v>
      </c>
      <c r="AL68" s="79"/>
      <c r="AT68" s="78">
        <f t="shared" ref="AT68:BA99" si="25">IFERROR(ROUND(N68-AD68,2),"-")</f>
        <v>-0.23</v>
      </c>
      <c r="AU68" s="78">
        <f t="shared" si="25"/>
        <v>-0.18</v>
      </c>
      <c r="AV68" s="78">
        <f t="shared" si="25"/>
        <v>0.01</v>
      </c>
      <c r="AW68" s="78">
        <f t="shared" si="25"/>
        <v>0.03</v>
      </c>
      <c r="AX68" s="78">
        <f t="shared" si="25"/>
        <v>7.0000000000000007E-2</v>
      </c>
      <c r="AY68" s="78">
        <f t="shared" si="25"/>
        <v>-0.32</v>
      </c>
      <c r="AZ68" s="78">
        <f t="shared" si="25"/>
        <v>0.02</v>
      </c>
      <c r="BA68" s="78">
        <f t="shared" si="15"/>
        <v>-0.35</v>
      </c>
      <c r="BB68" s="79"/>
      <c r="BJ68" s="78">
        <f t="shared" si="20"/>
        <v>8.1</v>
      </c>
      <c r="BK68" s="78">
        <f t="shared" si="20"/>
        <v>8.4700000000000006</v>
      </c>
      <c r="BL68" s="78">
        <f t="shared" si="20"/>
        <v>9.08</v>
      </c>
      <c r="BM68" s="78">
        <f t="shared" si="20"/>
        <v>8.7100000000000009</v>
      </c>
      <c r="BN68" s="78">
        <f t="shared" si="20"/>
        <v>8.25</v>
      </c>
      <c r="BO68" s="78">
        <f t="shared" ref="BO68:BO131" si="26">IFERROR(IF($E68=1,ROUND(S68,2),"-"),"-")</f>
        <v>7.78</v>
      </c>
      <c r="BP68" s="78">
        <f t="shared" ref="BP68:BQ99" si="27">IF($E68=1,ROUND(T68,2),"-")</f>
        <v>7.47</v>
      </c>
      <c r="BQ68" s="78">
        <f t="shared" si="27"/>
        <v>7.81</v>
      </c>
      <c r="BR68" s="79"/>
      <c r="BZ68" s="78">
        <f t="shared" ref="BZ68:CG99" si="28">IF($E68=1,AT68,"-")</f>
        <v>-0.23</v>
      </c>
      <c r="CA68" s="78">
        <f t="shared" si="28"/>
        <v>-0.18</v>
      </c>
      <c r="CB68" s="78">
        <f t="shared" si="28"/>
        <v>0.01</v>
      </c>
      <c r="CC68" s="78">
        <f t="shared" si="28"/>
        <v>0.03</v>
      </c>
      <c r="CD68" s="78">
        <f t="shared" si="28"/>
        <v>7.0000000000000007E-2</v>
      </c>
      <c r="CE68" s="78">
        <f t="shared" si="28"/>
        <v>-0.32</v>
      </c>
      <c r="CF68" s="78">
        <f t="shared" si="28"/>
        <v>0.02</v>
      </c>
      <c r="CG68" s="78">
        <f t="shared" si="16"/>
        <v>-0.35</v>
      </c>
      <c r="CH68" s="79"/>
      <c r="CP68" s="77">
        <f>IFERROR(IF($E68=1,RANK(BJ68,BJ:BJ,1)+COUNTIF(BJ$4:BJ68,BJ68)-1,"-"),"-")</f>
        <v>89</v>
      </c>
      <c r="CQ68" s="77">
        <f>IFERROR(IF($E68=1,RANK(BK68,BK:BK,1)+COUNTIF(BK$4:BK68,BK68)-1,"-"),"-")</f>
        <v>63</v>
      </c>
      <c r="CR68" s="77">
        <f>IFERROR(IF($E68=1,RANK(BL68,BL:BL,1)+COUNTIF(BL$4:BL68,BL68)-1,"-"),"-")</f>
        <v>88</v>
      </c>
      <c r="CS68" s="77">
        <f>IFERROR(IF($E68=1,RANK(BM68,BM:BM,1)+COUNTIF(BM$4:BM68,BM68)-1,"-"),"-")</f>
        <v>80</v>
      </c>
      <c r="CT68" s="77">
        <f>IFERROR(IF($E68=1,RANK(BN68,BN:BN,1)+COUNTIF(BN$4:BN68,BN68)-1,"-"),"-")</f>
        <v>81</v>
      </c>
      <c r="CU68" s="77">
        <f>IFERROR(IF($E68=1,RANK(BO68,BO:BO,1)+COUNTIF(BO$4:BO68,BO68)-1,"-"),"-")</f>
        <v>85</v>
      </c>
      <c r="CV68" s="77">
        <f>IFERROR(IF($E68=1,RANK(BP68,BP:BP,1)+COUNTIF(BP$4:BP68,BP68)-1,"-"),"-")</f>
        <v>94</v>
      </c>
      <c r="CW68" s="77">
        <f>IFERROR(IF($E68=1,RANK(BQ68,BQ:BQ,1)+COUNTIF(BQ$4:BQ68,BQ68)-1,"-"),"-")</f>
        <v>95</v>
      </c>
      <c r="CX68" s="79"/>
      <c r="DF68" s="77">
        <f>IFERROR(IF($E68=1,RANK(BZ68,BZ:BZ,1)+COUNTIF(BZ$3:BZ67,BZ68),"-"),"-")</f>
        <v>39</v>
      </c>
      <c r="DG68" s="77">
        <f>IFERROR(IF($E68=1,RANK(CA68,CA:CA,1)+COUNTIF(CA$3:CA67,CA68),"-"),"-")</f>
        <v>32</v>
      </c>
      <c r="DH68" s="77">
        <f>IFERROR(IF($E68=1,RANK(CB68,CB:CB,1)+COUNTIF(CB$3:CB67,CB68),"-"),"-")</f>
        <v>53</v>
      </c>
      <c r="DI68" s="77">
        <f>IFERROR(IF($E68=1,RANK(CC68,CC:CC,1)+COUNTIF(CC$3:CC67,CC68),"-"),"-")</f>
        <v>65</v>
      </c>
      <c r="DJ68" s="77">
        <f>IFERROR(IF($E68=1,RANK(CD68,CD:CD,1)+COUNTIF(CD$3:CD67,CD68),"-"),"-")</f>
        <v>78</v>
      </c>
      <c r="DK68" s="77">
        <f>IFERROR(IF($E68=1,RANK(CE68,CE:CE,1)+COUNTIF(CE$3:CE67,CE68),"-"),"-")</f>
        <v>26</v>
      </c>
      <c r="DL68" s="77">
        <f>IFERROR(IF($E68=1,RANK(CF68,CF:CF,1)+COUNTIF(CF$3:CF67,CF68),"-"),"-")</f>
        <v>56</v>
      </c>
      <c r="DM68" s="77">
        <f>IFERROR(IF($E68=1,RANK(CG68,CG:CG,1)+COUNTIF(CG$3:CG67,CG68),"-"),"-")</f>
        <v>10</v>
      </c>
      <c r="DN68" s="6"/>
      <c r="DO68" s="77" t="str">
        <f>IFERROR(IF($E68=1,RANK(CI68,CI:CI,1)+COUNTIF(CI$4:CI68,CI68)-1,"-"),"-")</f>
        <v>-</v>
      </c>
      <c r="DP68" s="77" t="str">
        <f>IFERROR(IF($E68=1,RANK(CJ68,CJ:CJ,1)+COUNTIF(CJ$4:CJ68,CJ68)-1,"-"),"-")</f>
        <v>-</v>
      </c>
      <c r="DQ68" s="77" t="str">
        <f>IFERROR(IF($E68=1,RANK(CK68,CK:CK,1)+COUNTIF(CK$4:CK68,CK68)-1,"-"),"-")</f>
        <v>-</v>
      </c>
      <c r="DR68" s="77" t="str">
        <f>IFERROR(IF($E68=1,RANK(CL68,CL:CL,1)+COUNTIF(CL$4:CL68,CL68)-1,"-"),"-")</f>
        <v>-</v>
      </c>
      <c r="DS68" s="77" t="str">
        <f>IFERROR(IF($E68=1,RANK(CM68,CM:CM,1)+COUNTIF(CM$4:CM68,CM68)-1,"-"),"-")</f>
        <v>-</v>
      </c>
      <c r="DT68" s="77" t="str">
        <f>IFERROR(IF($E68=1,RANK(CN68,CN:CN,1)+COUNTIF(CN$4:CN68,CN68)-1,"-"),"-")</f>
        <v>-</v>
      </c>
      <c r="DU68">
        <f>DU67-1</f>
        <v>95</v>
      </c>
      <c r="DV68" s="83">
        <f>DV67+1</f>
        <v>5</v>
      </c>
      <c r="DW68" s="82" t="str">
        <f>IFERROR(INDEX($A:$DD,IF($EI$4="Entrants",MATCH($DU68,$CU:$CU,0),MATCH($DU68,$DD:$DD,0)),11),"")</f>
        <v>AGEN</v>
      </c>
      <c r="DX68" s="80">
        <f>IFERROR(INDEX($A:$DD,IF($EI$4="Entrants",MATCH($DU68,$CU:$CU,0),MATCH($DU68,$DD:$DD,0)),IF($EI$4="Entrants",67,26)),"")</f>
        <v>7.93</v>
      </c>
      <c r="DY68">
        <f>DY67-1</f>
        <v>91</v>
      </c>
      <c r="DZ68" s="83">
        <f>MAX(DZ67+1,0)</f>
        <v>5</v>
      </c>
      <c r="EA68" s="82" t="str">
        <f>IFERROR(INDEX($A:$DT,IF($EI$4="Entrants",MATCH($DY68,$DK:$DK,0),MATCH($DY68,$DT:$DT,0)),11),"")</f>
        <v>MASSY TGV</v>
      </c>
      <c r="EB68" s="135">
        <f>IFERROR(INDEX($A:$DT,IF($EI$4="Entrants",MATCH($DY68,$DK:$DK,0),MATCH($DY68,$DT:$DT,0)),IF($EI$4="Entrants",83,54)),"")</f>
        <v>0.31</v>
      </c>
      <c r="EC68" s="81">
        <f>IFERROR(INDEX($A:$DT,IF($EI$4="Entrants",MATCH($DY68,$DK:$DK,0),MATCH($DY68,$DT:$DT,0)),IF($EI$4="Entrants",67,26)),"")</f>
        <v>7.54</v>
      </c>
      <c r="ED68" s="80" t="str">
        <f>IFERROR(IF(EB68&gt;0,"+"&amp;ROUND(EB68,2),ROUND(EB68,2)),"")</f>
        <v>+0,31</v>
      </c>
      <c r="EU68">
        <v>8.16</v>
      </c>
      <c r="EV68">
        <v>7.84</v>
      </c>
      <c r="EW68">
        <v>8.49</v>
      </c>
      <c r="EX68">
        <v>8.57</v>
      </c>
      <c r="EY68">
        <v>7.97</v>
      </c>
      <c r="EZ68">
        <v>8</v>
      </c>
      <c r="FA68">
        <v>7.12</v>
      </c>
      <c r="FB68">
        <v>6.91</v>
      </c>
      <c r="FK68">
        <v>8.2100000000000009</v>
      </c>
      <c r="FL68">
        <v>8.2100000000000009</v>
      </c>
      <c r="FM68">
        <v>8.86</v>
      </c>
      <c r="FN68">
        <v>8.92</v>
      </c>
      <c r="FO68">
        <v>8.06</v>
      </c>
      <c r="FP68">
        <v>8.02</v>
      </c>
      <c r="FQ68">
        <v>7.24</v>
      </c>
      <c r="FR68">
        <v>6.57</v>
      </c>
    </row>
    <row r="69" spans="1:174" x14ac:dyDescent="0.3">
      <c r="A69" s="8">
        <f t="shared" si="21"/>
        <v>1</v>
      </c>
      <c r="B69" s="8">
        <f t="shared" si="22"/>
        <v>1</v>
      </c>
      <c r="C69" s="8">
        <f t="shared" ref="C69:C132" si="29">IF($EH$4="Gares A et B",1,IF(AND($H69="Gare B",$EH$4="Gares B uniquement"),1,IF(AND(ISNUMBER($H69),$EH$4="Gares A uniquement"),1,"")))</f>
        <v>1</v>
      </c>
      <c r="D69" s="8">
        <f t="shared" si="23"/>
        <v>1</v>
      </c>
      <c r="E69" s="8">
        <f t="shared" si="24"/>
        <v>1</v>
      </c>
      <c r="F69" s="145" t="s">
        <v>187</v>
      </c>
      <c r="G69" s="145" t="s">
        <v>268</v>
      </c>
      <c r="H69" s="7">
        <v>1</v>
      </c>
      <c r="I69" s="141" t="s">
        <v>209</v>
      </c>
      <c r="J69" s="141">
        <v>212027</v>
      </c>
      <c r="K69" s="141" t="s">
        <v>75</v>
      </c>
      <c r="L69" s="7" t="s">
        <v>7</v>
      </c>
      <c r="M69" s="141" t="s">
        <v>8</v>
      </c>
      <c r="N69" s="139">
        <v>7.58</v>
      </c>
      <c r="O69" s="120">
        <v>8.25</v>
      </c>
      <c r="P69" s="120">
        <v>8.89</v>
      </c>
      <c r="Q69" s="139">
        <v>7.88</v>
      </c>
      <c r="R69" s="139">
        <v>7.46</v>
      </c>
      <c r="S69" s="139">
        <v>7.17</v>
      </c>
      <c r="T69" s="106">
        <v>6.89</v>
      </c>
      <c r="U69" s="106">
        <v>7.19</v>
      </c>
      <c r="V69" s="79"/>
      <c r="AD69" s="139">
        <v>7.87</v>
      </c>
      <c r="AE69" s="161">
        <v>8.26</v>
      </c>
      <c r="AF69" s="161">
        <v>8.86</v>
      </c>
      <c r="AG69" s="161">
        <v>8.06</v>
      </c>
      <c r="AH69" s="139">
        <v>7.62</v>
      </c>
      <c r="AI69" s="139">
        <v>7.6</v>
      </c>
      <c r="AJ69" s="106">
        <v>7.26</v>
      </c>
      <c r="AK69" s="106">
        <v>7.25</v>
      </c>
      <c r="AL69" s="79"/>
      <c r="AT69" s="78">
        <f t="shared" si="25"/>
        <v>-0.28999999999999998</v>
      </c>
      <c r="AU69" s="78">
        <f t="shared" si="25"/>
        <v>-0.01</v>
      </c>
      <c r="AV69" s="78">
        <f t="shared" si="25"/>
        <v>0.03</v>
      </c>
      <c r="AW69" s="78">
        <f t="shared" si="25"/>
        <v>-0.18</v>
      </c>
      <c r="AX69" s="78">
        <f t="shared" si="25"/>
        <v>-0.16</v>
      </c>
      <c r="AY69" s="78">
        <f t="shared" si="25"/>
        <v>-0.43</v>
      </c>
      <c r="AZ69" s="78">
        <f t="shared" si="25"/>
        <v>-0.37</v>
      </c>
      <c r="BA69" s="78">
        <f t="shared" si="15"/>
        <v>-0.06</v>
      </c>
      <c r="BB69" s="79"/>
      <c r="BJ69" s="78">
        <f t="shared" ref="BJ69:BN100" si="30">IF($E69=1,ROUND(N69,2),"-")</f>
        <v>7.58</v>
      </c>
      <c r="BK69" s="78">
        <f t="shared" si="30"/>
        <v>8.25</v>
      </c>
      <c r="BL69" s="78">
        <f t="shared" si="30"/>
        <v>8.89</v>
      </c>
      <c r="BM69" s="78">
        <f t="shared" si="30"/>
        <v>7.88</v>
      </c>
      <c r="BN69" s="78">
        <f t="shared" si="30"/>
        <v>7.46</v>
      </c>
      <c r="BO69" s="78">
        <f t="shared" si="26"/>
        <v>7.17</v>
      </c>
      <c r="BP69" s="78">
        <f t="shared" si="27"/>
        <v>6.89</v>
      </c>
      <c r="BQ69" s="78">
        <f t="shared" si="27"/>
        <v>7.19</v>
      </c>
      <c r="BR69" s="79"/>
      <c r="BZ69" s="78">
        <f t="shared" si="28"/>
        <v>-0.28999999999999998</v>
      </c>
      <c r="CA69" s="78">
        <f t="shared" si="28"/>
        <v>-0.01</v>
      </c>
      <c r="CB69" s="78">
        <f t="shared" si="28"/>
        <v>0.03</v>
      </c>
      <c r="CC69" s="78">
        <f t="shared" si="28"/>
        <v>-0.18</v>
      </c>
      <c r="CD69" s="78">
        <f t="shared" si="28"/>
        <v>-0.16</v>
      </c>
      <c r="CE69" s="78">
        <f t="shared" si="28"/>
        <v>-0.43</v>
      </c>
      <c r="CF69" s="78">
        <f t="shared" si="28"/>
        <v>-0.37</v>
      </c>
      <c r="CG69" s="78">
        <f t="shared" si="16"/>
        <v>-0.06</v>
      </c>
      <c r="CH69" s="79"/>
      <c r="CP69" s="77">
        <f>IFERROR(IF($E69=1,RANK(BJ69,BJ:BJ,1)+COUNTIF(BJ$4:BJ69,BJ69)-1,"-"),"-")</f>
        <v>34</v>
      </c>
      <c r="CQ69" s="77">
        <f>IFERROR(IF($E69=1,RANK(BK69,BK:BK,1)+COUNTIF(BK$4:BK69,BK69)-1,"-"),"-")</f>
        <v>36</v>
      </c>
      <c r="CR69" s="77">
        <f>IFERROR(IF($E69=1,RANK(BL69,BL:BL,1)+COUNTIF(BL$4:BL69,BL69)-1,"-"),"-")</f>
        <v>69</v>
      </c>
      <c r="CS69" s="77">
        <f>IFERROR(IF($E69=1,RANK(BM69,BM:BM,1)+COUNTIF(BM$4:BM69,BM69)-1,"-"),"-")</f>
        <v>15</v>
      </c>
      <c r="CT69" s="77">
        <f>IFERROR(IF($E69=1,RANK(BN69,BN:BN,1)+COUNTIF(BN$4:BN69,BN69)-1,"-"),"-")</f>
        <v>15</v>
      </c>
      <c r="CU69" s="77">
        <f>IFERROR(IF($E69=1,RANK(BO69,BO:BO,1)+COUNTIF(BO$4:BO69,BO69)-1,"-"),"-")</f>
        <v>19</v>
      </c>
      <c r="CV69" s="77">
        <f>IFERROR(IF($E69=1,RANK(BP69,BP:BP,1)+COUNTIF(BP$4:BP69,BP69)-1,"-"),"-")</f>
        <v>67</v>
      </c>
      <c r="CW69" s="77">
        <f>IFERROR(IF($E69=1,RANK(BQ69,BQ:BQ,1)+COUNTIF(BQ$4:BQ69,BQ69)-1,"-"),"-")</f>
        <v>57</v>
      </c>
      <c r="CX69" s="79"/>
      <c r="DF69" s="77">
        <f>IFERROR(IF($E69=1,RANK(BZ69,BZ:BZ,1)+COUNTIF(BZ$3:BZ68,BZ69),"-"),"-")</f>
        <v>27</v>
      </c>
      <c r="DG69" s="77">
        <f>IFERROR(IF($E69=1,RANK(CA69,CA:CA,1)+COUNTIF(CA$3:CA68,CA69),"-"),"-")</f>
        <v>61</v>
      </c>
      <c r="DH69" s="77">
        <f>IFERROR(IF($E69=1,RANK(CB69,CB:CB,1)+COUNTIF(CB$3:CB68,CB69),"-"),"-")</f>
        <v>58</v>
      </c>
      <c r="DI69" s="77">
        <f>IFERROR(IF($E69=1,RANK(CC69,CC:CC,1)+COUNTIF(CC$3:CC68,CC69),"-"),"-")</f>
        <v>28</v>
      </c>
      <c r="DJ69" s="77">
        <f>IFERROR(IF($E69=1,RANK(CD69,CD:CD,1)+COUNTIF(CD$3:CD68,CD69),"-"),"-")</f>
        <v>42</v>
      </c>
      <c r="DK69" s="77">
        <f>IFERROR(IF($E69=1,RANK(CE69,CE:CE,1)+COUNTIF(CE$3:CE68,CE69),"-"),"-")</f>
        <v>13</v>
      </c>
      <c r="DL69" s="77">
        <f>IFERROR(IF($E69=1,RANK(CF69,CF:CF,1)+COUNTIF(CF$3:CF68,CF69),"-"),"-")</f>
        <v>17</v>
      </c>
      <c r="DM69" s="77">
        <f>IFERROR(IF($E69=1,RANK(CG69,CG:CG,1)+COUNTIF(CG$3:CG68,CG69),"-"),"-")</f>
        <v>44</v>
      </c>
      <c r="DN69" s="6"/>
      <c r="DO69" s="77" t="str">
        <f>IFERROR(IF($E69=1,RANK(CI69,CI:CI,1)+COUNTIF(CI$4:CI69,CI69)-1,"-"),"-")</f>
        <v>-</v>
      </c>
      <c r="DP69" s="77" t="str">
        <f>IFERROR(IF($E69=1,RANK(CJ69,CJ:CJ,1)+COUNTIF(CJ$4:CJ69,CJ69)-1,"-"),"-")</f>
        <v>-</v>
      </c>
      <c r="DQ69" s="77" t="str">
        <f>IFERROR(IF($E69=1,RANK(CK69,CK:CK,1)+COUNTIF(CK$4:CK69,CK69)-1,"-"),"-")</f>
        <v>-</v>
      </c>
      <c r="DR69" s="77" t="str">
        <f>IFERROR(IF($E69=1,RANK(CL69,CL:CL,1)+COUNTIF(CL$4:CL69,CL69)-1,"-"),"-")</f>
        <v>-</v>
      </c>
      <c r="DS69" s="77" t="str">
        <f>IFERROR(IF($E69=1,RANK(CM69,CM:CM,1)+COUNTIF(CM$4:CM69,CM69)-1,"-"),"-")</f>
        <v>-</v>
      </c>
      <c r="DT69" s="77" t="str">
        <f>IFERROR(IF($E69=1,RANK(CN69,CN:CN,1)+COUNTIF(CN$4:CN69,CN69)-1,"-"),"-")</f>
        <v>-</v>
      </c>
      <c r="DW69" s="85" t="s">
        <v>231</v>
      </c>
      <c r="DX69" s="84" t="s">
        <v>229</v>
      </c>
      <c r="EA69" s="85" t="s">
        <v>230</v>
      </c>
      <c r="EB69" s="84" t="s">
        <v>173</v>
      </c>
      <c r="EC69" s="84" t="s">
        <v>229</v>
      </c>
      <c r="ED69" s="84" t="s">
        <v>173</v>
      </c>
      <c r="EU69">
        <v>8.23</v>
      </c>
      <c r="EV69">
        <v>8.59</v>
      </c>
      <c r="EW69">
        <v>8.92</v>
      </c>
      <c r="EX69">
        <v>8.7899999999999991</v>
      </c>
      <c r="EY69">
        <v>8.31</v>
      </c>
      <c r="EZ69">
        <v>8.1</v>
      </c>
      <c r="FA69">
        <v>7.31</v>
      </c>
      <c r="FB69">
        <v>7.28</v>
      </c>
      <c r="FK69">
        <v>8.15</v>
      </c>
      <c r="FL69">
        <v>8.4700000000000006</v>
      </c>
      <c r="FM69">
        <v>8.91</v>
      </c>
      <c r="FN69">
        <v>8.68</v>
      </c>
      <c r="FO69">
        <v>8</v>
      </c>
      <c r="FP69">
        <v>7.82</v>
      </c>
      <c r="FQ69">
        <v>7.2</v>
      </c>
      <c r="FR69">
        <v>7.15</v>
      </c>
    </row>
    <row r="70" spans="1:174" ht="19.8" x14ac:dyDescent="0.3">
      <c r="A70" s="8">
        <f t="shared" si="21"/>
        <v>1</v>
      </c>
      <c r="B70" s="8">
        <f t="shared" si="22"/>
        <v>1</v>
      </c>
      <c r="C70" s="8" t="str">
        <f t="shared" si="29"/>
        <v/>
      </c>
      <c r="D70" s="8">
        <f t="shared" si="23"/>
        <v>1</v>
      </c>
      <c r="E70" s="8">
        <f t="shared" si="24"/>
        <v>0</v>
      </c>
      <c r="F70" s="145" t="s">
        <v>187</v>
      </c>
      <c r="G70" s="145" t="s">
        <v>191</v>
      </c>
      <c r="H70" s="7" t="s">
        <v>17</v>
      </c>
      <c r="I70" s="141" t="s">
        <v>210</v>
      </c>
      <c r="J70" s="141">
        <v>191007</v>
      </c>
      <c r="K70" s="141" t="s">
        <v>76</v>
      </c>
      <c r="L70" s="141" t="s">
        <v>7</v>
      </c>
      <c r="M70" s="141" t="s">
        <v>8</v>
      </c>
      <c r="N70" s="139">
        <v>7.73</v>
      </c>
      <c r="O70" s="139">
        <v>7.77</v>
      </c>
      <c r="P70" s="120">
        <v>8.27</v>
      </c>
      <c r="Q70" s="139">
        <v>7.89</v>
      </c>
      <c r="R70" s="139">
        <v>7.51</v>
      </c>
      <c r="S70" s="139">
        <v>6.84</v>
      </c>
      <c r="T70" s="13">
        <v>5.87</v>
      </c>
      <c r="U70" s="106">
        <v>7.04</v>
      </c>
      <c r="V70" s="79"/>
      <c r="AD70" s="139">
        <v>7.92</v>
      </c>
      <c r="AE70" s="161">
        <v>8.4600000000000009</v>
      </c>
      <c r="AF70" s="161">
        <v>8.85</v>
      </c>
      <c r="AG70" s="161">
        <v>8.1</v>
      </c>
      <c r="AH70" s="161">
        <v>8.1300000000000008</v>
      </c>
      <c r="AI70" s="139">
        <v>7.68</v>
      </c>
      <c r="AJ70" s="106">
        <v>6.35</v>
      </c>
      <c r="AK70" s="106">
        <v>7.39</v>
      </c>
      <c r="AL70" s="79"/>
      <c r="AT70" s="78">
        <f t="shared" si="25"/>
        <v>-0.19</v>
      </c>
      <c r="AU70" s="78">
        <f t="shared" si="25"/>
        <v>-0.69</v>
      </c>
      <c r="AV70" s="78">
        <f t="shared" si="25"/>
        <v>-0.57999999999999996</v>
      </c>
      <c r="AW70" s="78">
        <f t="shared" si="25"/>
        <v>-0.21</v>
      </c>
      <c r="AX70" s="78">
        <f t="shared" si="25"/>
        <v>-0.62</v>
      </c>
      <c r="AY70" s="78">
        <f t="shared" si="25"/>
        <v>-0.84</v>
      </c>
      <c r="AZ70" s="78">
        <f t="shared" si="25"/>
        <v>-0.48</v>
      </c>
      <c r="BA70" s="78">
        <f t="shared" si="15"/>
        <v>-0.35</v>
      </c>
      <c r="BB70" s="79"/>
      <c r="BJ70" s="78" t="str">
        <f t="shared" si="30"/>
        <v>-</v>
      </c>
      <c r="BK70" s="78" t="str">
        <f t="shared" si="30"/>
        <v>-</v>
      </c>
      <c r="BL70" s="78" t="str">
        <f t="shared" si="30"/>
        <v>-</v>
      </c>
      <c r="BM70" s="78" t="str">
        <f t="shared" si="30"/>
        <v>-</v>
      </c>
      <c r="BN70" s="78" t="str">
        <f t="shared" si="30"/>
        <v>-</v>
      </c>
      <c r="BO70" s="78" t="str">
        <f t="shared" si="26"/>
        <v>-</v>
      </c>
      <c r="BP70" s="78" t="str">
        <f t="shared" si="27"/>
        <v>-</v>
      </c>
      <c r="BQ70" s="78" t="str">
        <f t="shared" si="27"/>
        <v>-</v>
      </c>
      <c r="BR70" s="79"/>
      <c r="BZ70" s="78" t="str">
        <f t="shared" si="28"/>
        <v>-</v>
      </c>
      <c r="CA70" s="78" t="str">
        <f t="shared" si="28"/>
        <v>-</v>
      </c>
      <c r="CB70" s="78" t="str">
        <f t="shared" si="28"/>
        <v>-</v>
      </c>
      <c r="CC70" s="78" t="str">
        <f t="shared" si="28"/>
        <v>-</v>
      </c>
      <c r="CD70" s="78" t="str">
        <f t="shared" si="28"/>
        <v>-</v>
      </c>
      <c r="CE70" s="78" t="str">
        <f t="shared" si="28"/>
        <v>-</v>
      </c>
      <c r="CF70" s="78" t="str">
        <f t="shared" si="28"/>
        <v>-</v>
      </c>
      <c r="CG70" s="78" t="str">
        <f t="shared" si="16"/>
        <v>-</v>
      </c>
      <c r="CH70" s="79"/>
      <c r="CP70" s="77" t="str">
        <f>IFERROR(IF($E70=1,RANK(BJ70,BJ:BJ,1)+COUNTIF(BJ$4:BJ70,BJ70)-1,"-"),"-")</f>
        <v>-</v>
      </c>
      <c r="CQ70" s="77" t="str">
        <f>IFERROR(IF($E70=1,RANK(BK70,BK:BK,1)+COUNTIF(BK$4:BK70,BK70)-1,"-"),"-")</f>
        <v>-</v>
      </c>
      <c r="CR70" s="77" t="str">
        <f>IFERROR(IF($E70=1,RANK(BL70,BL:BL,1)+COUNTIF(BL$4:BL70,BL70)-1,"-"),"-")</f>
        <v>-</v>
      </c>
      <c r="CS70" s="77" t="str">
        <f>IFERROR(IF($E70=1,RANK(BM70,BM:BM,1)+COUNTIF(BM$4:BM70,BM70)-1,"-"),"-")</f>
        <v>-</v>
      </c>
      <c r="CT70" s="77" t="str">
        <f>IFERROR(IF($E70=1,RANK(BN70,BN:BN,1)+COUNTIF(BN$4:BN70,BN70)-1,"-"),"-")</f>
        <v>-</v>
      </c>
      <c r="CU70" s="77" t="str">
        <f>IFERROR(IF($E70=1,RANK(BO70,BO:BO,1)+COUNTIF(BO$4:BO70,BO70)-1,"-"),"-")</f>
        <v>-</v>
      </c>
      <c r="CV70" s="77" t="str">
        <f>IFERROR(IF($E70=1,RANK(BP70,BP:BP,1)+COUNTIF(BP$4:BP70,BP70)-1,"-"),"-")</f>
        <v>-</v>
      </c>
      <c r="CW70" s="77" t="str">
        <f>IFERROR(IF($E70=1,RANK(BQ70,BQ:BQ,1)+COUNTIF(BQ$4:BQ70,BQ70)-1,"-"),"-")</f>
        <v>-</v>
      </c>
      <c r="CX70" s="79"/>
      <c r="DF70" s="77" t="str">
        <f>IFERROR(IF($E70=1,RANK(BZ70,BZ:BZ,1)+COUNTIF(BZ$3:BZ69,BZ70),"-"),"-")</f>
        <v>-</v>
      </c>
      <c r="DG70" s="77" t="str">
        <f>IFERROR(IF($E70=1,RANK(CA70,CA:CA,1)+COUNTIF(CA$3:CA69,CA70),"-"),"-")</f>
        <v>-</v>
      </c>
      <c r="DH70" s="77" t="str">
        <f>IFERROR(IF($E70=1,RANK(CB70,CB:CB,1)+COUNTIF(CB$3:CB69,CB70),"-"),"-")</f>
        <v>-</v>
      </c>
      <c r="DI70" s="77" t="str">
        <f>IFERROR(IF($E70=1,RANK(CC70,CC:CC,1)+COUNTIF(CC$3:CC69,CC70),"-"),"-")</f>
        <v>-</v>
      </c>
      <c r="DJ70" s="77" t="str">
        <f>IFERROR(IF($E70=1,RANK(CD70,CD:CD,1)+COUNTIF(CD$3:CD69,CD70),"-"),"-")</f>
        <v>-</v>
      </c>
      <c r="DK70" s="77" t="str">
        <f>IFERROR(IF($E70=1,RANK(CE70,CE:CE,1)+COUNTIF(CE$3:CE69,CE70),"-"),"-")</f>
        <v>-</v>
      </c>
      <c r="DL70" s="77" t="str">
        <f>IFERROR(IF($E70=1,RANK(CF70,CF:CF,1)+COUNTIF(CF$3:CF69,CF70),"-"),"-")</f>
        <v>-</v>
      </c>
      <c r="DM70" s="77" t="str">
        <f>IFERROR(IF($E70=1,RANK(CG70,CG:CG,1)+COUNTIF(CG$3:CG69,CG70),"-"),"-")</f>
        <v>-</v>
      </c>
      <c r="DN70" s="6"/>
      <c r="DO70" s="77" t="str">
        <f>IFERROR(IF($E70=1,RANK(CI70,CI:CI,1)+COUNTIF(CI$4:CI70,CI70)-1,"-"),"-")</f>
        <v>-</v>
      </c>
      <c r="DP70" s="77" t="str">
        <f>IFERROR(IF($E70=1,RANK(CJ70,CJ:CJ,1)+COUNTIF(CJ$4:CJ70,CJ70)-1,"-"),"-")</f>
        <v>-</v>
      </c>
      <c r="DQ70" s="77" t="str">
        <f>IFERROR(IF($E70=1,RANK(CK70,CK:CK,1)+COUNTIF(CK$4:CK70,CK70)-1,"-"),"-")</f>
        <v>-</v>
      </c>
      <c r="DR70" s="77" t="str">
        <f>IFERROR(IF($E70=1,RANK(CL70,CL:CL,1)+COUNTIF(CL$4:CL70,CL70)-1,"-"),"-")</f>
        <v>-</v>
      </c>
      <c r="DS70" s="77" t="str">
        <f>IFERROR(IF($E70=1,RANK(CM70,CM:CM,1)+COUNTIF(CM$4:CM70,CM70)-1,"-"),"-")</f>
        <v>-</v>
      </c>
      <c r="DT70" s="77" t="str">
        <f>IFERROR(IF($E70=1,RANK(CN70,CN:CN,1)+COUNTIF(CN$4:CN70,CN70)-1,"-"),"-")</f>
        <v>-</v>
      </c>
      <c r="DU70">
        <f>$G$2+1-DV70</f>
        <v>1</v>
      </c>
      <c r="DV70" s="83">
        <f>IF($EI$4="Entrants",MAX($CU:$CU),MAX($DD:$DD))</f>
        <v>99</v>
      </c>
      <c r="DW70" s="82" t="str">
        <f>IFERROR(INDEX($A:$DD,IF($EI$4="Entrants",MATCH($DU70,$CU:$CU,0),MATCH($DU70,$DD:$DD,0)),11),"")</f>
        <v>SENS</v>
      </c>
      <c r="DX70" s="80">
        <f>IFERROR(INDEX($A:$DD,IF($EI$4="Entrants",MATCH($DU70,$CU:$CU,0),MATCH($DU70,$DD:$DD,0)),IF($EI$4="Entrants",67,26)),"")</f>
        <v>5.53</v>
      </c>
      <c r="DY70">
        <v>1</v>
      </c>
      <c r="DZ70" s="83">
        <f>IF($EI$4="Entrants",MAX($DK:$DK),MAX($DT:$DT))</f>
        <v>95</v>
      </c>
      <c r="EA70" s="82" t="str">
        <f>IFERROR(INDEX($A:$DT,IF($EI$4="Entrants",MATCH($DY70,$DK:$DK,0),MATCH($DY70,$DT:$DT,0)),11),"")</f>
        <v>QUIMPER</v>
      </c>
      <c r="EB70" s="135">
        <f>IFERROR(INDEX($A:$DT,IF($EI$4="Entrants",MATCH($DY70,$DK:$DK,0),MATCH($DY70,$DT:$DT,0)),IF($EI$4="Entrants",83,54)),"")</f>
        <v>-1.0900000000000001</v>
      </c>
      <c r="EC70" s="81">
        <f>IFERROR(INDEX($A:$DT,IF($EI$4="Entrants",MATCH($DY70,$DK:$DK,0),MATCH($DY70,$DT:$DT,0)),IF($EI$4="Entrants",67,26)),"")</f>
        <v>6.36</v>
      </c>
      <c r="ED70" s="80">
        <f>IFERROR(IF(EB70&gt;0,"+"&amp;ROUND(EB70,2),ROUND(EB70,2)),"")</f>
        <v>-1.0900000000000001</v>
      </c>
      <c r="EU70">
        <v>8.33</v>
      </c>
      <c r="EV70">
        <v>9</v>
      </c>
      <c r="EW70">
        <v>9.06</v>
      </c>
      <c r="EX70">
        <v>8.6300000000000008</v>
      </c>
      <c r="EY70">
        <v>8.33</v>
      </c>
      <c r="EZ70">
        <v>7.51</v>
      </c>
      <c r="FA70">
        <v>5.67</v>
      </c>
      <c r="FB70">
        <v>6.53</v>
      </c>
      <c r="FK70">
        <v>8.01</v>
      </c>
      <c r="FL70">
        <v>8.93</v>
      </c>
      <c r="FM70">
        <v>9.16</v>
      </c>
      <c r="FN70">
        <v>8.77</v>
      </c>
      <c r="FO70">
        <v>7.8</v>
      </c>
      <c r="FP70">
        <v>7.88</v>
      </c>
      <c r="FQ70">
        <v>5.69</v>
      </c>
      <c r="FR70">
        <v>6.77</v>
      </c>
    </row>
    <row r="71" spans="1:174" ht="19.8" x14ac:dyDescent="0.3">
      <c r="A71" s="8">
        <f t="shared" si="21"/>
        <v>1</v>
      </c>
      <c r="B71" s="8">
        <f t="shared" si="22"/>
        <v>1</v>
      </c>
      <c r="C71" s="8">
        <f t="shared" si="29"/>
        <v>1</v>
      </c>
      <c r="D71" s="8">
        <f t="shared" si="23"/>
        <v>1</v>
      </c>
      <c r="E71" s="8">
        <f t="shared" si="24"/>
        <v>1</v>
      </c>
      <c r="F71" s="145" t="s">
        <v>187</v>
      </c>
      <c r="G71" s="145" t="s">
        <v>192</v>
      </c>
      <c r="H71" s="7">
        <v>1</v>
      </c>
      <c r="I71" s="141" t="s">
        <v>210</v>
      </c>
      <c r="J71" s="141">
        <v>118000</v>
      </c>
      <c r="K71" s="141" t="s">
        <v>77</v>
      </c>
      <c r="L71" s="141" t="s">
        <v>7</v>
      </c>
      <c r="M71" s="141" t="s">
        <v>8</v>
      </c>
      <c r="N71" s="120">
        <v>8.06</v>
      </c>
      <c r="O71" s="120">
        <v>8.7200000000000006</v>
      </c>
      <c r="P71" s="120">
        <v>8.86</v>
      </c>
      <c r="Q71" s="120">
        <v>8.49</v>
      </c>
      <c r="R71" s="120">
        <v>8.4700000000000006</v>
      </c>
      <c r="S71" s="139">
        <v>7.68</v>
      </c>
      <c r="T71" s="106">
        <v>7.27</v>
      </c>
      <c r="U71" s="106">
        <v>7.66</v>
      </c>
      <c r="V71" s="79"/>
      <c r="AD71" s="161">
        <v>8.1199999999999992</v>
      </c>
      <c r="AE71" s="161">
        <v>8.26</v>
      </c>
      <c r="AF71" s="161">
        <v>8.4700000000000006</v>
      </c>
      <c r="AG71" s="161">
        <v>8.27</v>
      </c>
      <c r="AH71" s="161">
        <v>8.3699999999999992</v>
      </c>
      <c r="AI71" s="139">
        <v>7.64</v>
      </c>
      <c r="AJ71" s="106">
        <v>6.9</v>
      </c>
      <c r="AK71" s="106">
        <v>7.56</v>
      </c>
      <c r="AL71" s="79"/>
      <c r="AT71" s="78">
        <f t="shared" si="25"/>
        <v>-0.06</v>
      </c>
      <c r="AU71" s="78">
        <f t="shared" si="25"/>
        <v>0.46</v>
      </c>
      <c r="AV71" s="78">
        <f t="shared" si="25"/>
        <v>0.39</v>
      </c>
      <c r="AW71" s="78">
        <f t="shared" si="25"/>
        <v>0.22</v>
      </c>
      <c r="AX71" s="78">
        <f t="shared" si="25"/>
        <v>0.1</v>
      </c>
      <c r="AY71" s="78">
        <f t="shared" si="25"/>
        <v>0.04</v>
      </c>
      <c r="AZ71" s="78">
        <f t="shared" si="25"/>
        <v>0.37</v>
      </c>
      <c r="BA71" s="78">
        <f t="shared" si="15"/>
        <v>0.1</v>
      </c>
      <c r="BB71" s="79"/>
      <c r="BJ71" s="78">
        <f t="shared" si="30"/>
        <v>8.06</v>
      </c>
      <c r="BK71" s="78">
        <f t="shared" si="30"/>
        <v>8.7200000000000006</v>
      </c>
      <c r="BL71" s="78">
        <f t="shared" si="30"/>
        <v>8.86</v>
      </c>
      <c r="BM71" s="78">
        <f t="shared" si="30"/>
        <v>8.49</v>
      </c>
      <c r="BN71" s="78">
        <f t="shared" si="30"/>
        <v>8.4700000000000006</v>
      </c>
      <c r="BO71" s="78">
        <f t="shared" si="26"/>
        <v>7.68</v>
      </c>
      <c r="BP71" s="78">
        <f t="shared" si="27"/>
        <v>7.27</v>
      </c>
      <c r="BQ71" s="78">
        <f t="shared" si="27"/>
        <v>7.66</v>
      </c>
      <c r="BR71" s="79"/>
      <c r="BZ71" s="78">
        <f t="shared" si="28"/>
        <v>-0.06</v>
      </c>
      <c r="CA71" s="78">
        <f t="shared" si="28"/>
        <v>0.46</v>
      </c>
      <c r="CB71" s="78">
        <f t="shared" si="28"/>
        <v>0.39</v>
      </c>
      <c r="CC71" s="78">
        <f t="shared" si="28"/>
        <v>0.22</v>
      </c>
      <c r="CD71" s="78">
        <f t="shared" si="28"/>
        <v>0.1</v>
      </c>
      <c r="CE71" s="78">
        <f t="shared" si="28"/>
        <v>0.04</v>
      </c>
      <c r="CF71" s="78">
        <f t="shared" si="28"/>
        <v>0.37</v>
      </c>
      <c r="CG71" s="78">
        <f t="shared" si="16"/>
        <v>0.1</v>
      </c>
      <c r="CH71" s="79"/>
      <c r="CP71" s="77">
        <f>IFERROR(IF($E71=1,RANK(BJ71,BJ:BJ,1)+COUNTIF(BJ$4:BJ71,BJ71)-1,"-"),"-")</f>
        <v>86</v>
      </c>
      <c r="CQ71" s="77">
        <f>IFERROR(IF($E71=1,RANK(BK71,BK:BK,1)+COUNTIF(BK$4:BK71,BK71)-1,"-"),"-")</f>
        <v>89</v>
      </c>
      <c r="CR71" s="77">
        <f>IFERROR(IF($E71=1,RANK(BL71,BL:BL,1)+COUNTIF(BL$4:BL71,BL71)-1,"-"),"-")</f>
        <v>66</v>
      </c>
      <c r="CS71" s="77">
        <f>IFERROR(IF($E71=1,RANK(BM71,BM:BM,1)+COUNTIF(BM$4:BM71,BM71)-1,"-"),"-")</f>
        <v>64</v>
      </c>
      <c r="CT71" s="77">
        <f>IFERROR(IF($E71=1,RANK(BN71,BN:BN,1)+COUNTIF(BN$4:BN71,BN71)-1,"-"),"-")</f>
        <v>94</v>
      </c>
      <c r="CU71" s="77">
        <f>IFERROR(IF($E71=1,RANK(BO71,BO:BO,1)+COUNTIF(BO$4:BO71,BO71)-1,"-"),"-")</f>
        <v>69</v>
      </c>
      <c r="CV71" s="77">
        <f>IFERROR(IF($E71=1,RANK(BP71,BP:BP,1)+COUNTIF(BP$4:BP71,BP71)-1,"-"),"-")</f>
        <v>87</v>
      </c>
      <c r="CW71" s="77">
        <f>IFERROR(IF($E71=1,RANK(BQ71,BQ:BQ,1)+COUNTIF(BQ$4:BQ71,BQ71)-1,"-"),"-")</f>
        <v>87</v>
      </c>
      <c r="CX71" s="79"/>
      <c r="DF71" s="77">
        <f>IFERROR(IF($E71=1,RANK(BZ71,BZ:BZ,1)+COUNTIF(BZ$3:BZ70,BZ71),"-"),"-")</f>
        <v>64</v>
      </c>
      <c r="DG71" s="77">
        <f>IFERROR(IF($E71=1,RANK(CA71,CA:CA,1)+COUNTIF(CA$3:CA70,CA71),"-"),"-")</f>
        <v>93</v>
      </c>
      <c r="DH71" s="77">
        <f>IFERROR(IF($E71=1,RANK(CB71,CB:CB,1)+COUNTIF(CB$3:CB70,CB71),"-"),"-")</f>
        <v>91</v>
      </c>
      <c r="DI71" s="77">
        <f>IFERROR(IF($E71=1,RANK(CC71,CC:CC,1)+COUNTIF(CC$3:CC70,CC71),"-"),"-")</f>
        <v>87</v>
      </c>
      <c r="DJ71" s="77">
        <f>IFERROR(IF($E71=1,RANK(CD71,CD:CD,1)+COUNTIF(CD$3:CD70,CD71),"-"),"-")</f>
        <v>80</v>
      </c>
      <c r="DK71" s="77">
        <f>IFERROR(IF($E71=1,RANK(CE71,CE:CE,1)+COUNTIF(CE$3:CE70,CE71),"-"),"-")</f>
        <v>72</v>
      </c>
      <c r="DL71" s="77">
        <f>IFERROR(IF($E71=1,RANK(CF71,CF:CF,1)+COUNTIF(CF$3:CF70,CF71),"-"),"-")</f>
        <v>86</v>
      </c>
      <c r="DM71" s="77">
        <f>IFERROR(IF($E71=1,RANK(CG71,CG:CG,1)+COUNTIF(CG$3:CG70,CG71),"-"),"-")</f>
        <v>62</v>
      </c>
      <c r="DN71" s="6"/>
      <c r="DO71" s="77" t="str">
        <f>IFERROR(IF($E71=1,RANK(CI71,CI:CI,1)+COUNTIF(CI$4:CI71,CI71)-1,"-"),"-")</f>
        <v>-</v>
      </c>
      <c r="DP71" s="77" t="str">
        <f>IFERROR(IF($E71=1,RANK(CJ71,CJ:CJ,1)+COUNTIF(CJ$4:CJ71,CJ71)-1,"-"),"-")</f>
        <v>-</v>
      </c>
      <c r="DQ71" s="77" t="str">
        <f>IFERROR(IF($E71=1,RANK(CK71,CK:CK,1)+COUNTIF(CK$4:CK71,CK71)-1,"-"),"-")</f>
        <v>-</v>
      </c>
      <c r="DR71" s="77" t="str">
        <f>IFERROR(IF($E71=1,RANK(CL71,CL:CL,1)+COUNTIF(CL$4:CL71,CL71)-1,"-"),"-")</f>
        <v>-</v>
      </c>
      <c r="DS71" s="77" t="str">
        <f>IFERROR(IF($E71=1,RANK(CM71,CM:CM,1)+COUNTIF(CM$4:CM71,CM71)-1,"-"),"-")</f>
        <v>-</v>
      </c>
      <c r="DT71" s="77" t="str">
        <f>IFERROR(IF($E71=1,RANK(CN71,CN:CN,1)+COUNTIF(CN$4:CN71,CN71)-1,"-"),"-")</f>
        <v>-</v>
      </c>
      <c r="DU71">
        <f>DU70+1</f>
        <v>2</v>
      </c>
      <c r="DV71" s="83">
        <f>DV70-1</f>
        <v>98</v>
      </c>
      <c r="DW71" s="82" t="str">
        <f>IFERROR(INDEX($A:$DD,IF($EI$4="Entrants",MATCH($DU71,$CU:$CU,0),MATCH($DU71,$DD:$DD,0)),11),"")</f>
        <v>SOISSONS</v>
      </c>
      <c r="DX71" s="80">
        <f>IFERROR(INDEX($A:$DD,IF($EI$4="Entrants",MATCH($DU71,$CU:$CU,0),MATCH($DU71,$DD:$DD,0)),IF($EI$4="Entrants",67,26)),"")</f>
        <v>5.72</v>
      </c>
      <c r="DY71">
        <f>DY70+1</f>
        <v>2</v>
      </c>
      <c r="DZ71" s="83">
        <f>MAX(DZ70-1,0)</f>
        <v>94</v>
      </c>
      <c r="EA71" s="82" t="str">
        <f>IFERROR(INDEX($A:$DT,IF($EI$4="Entrants",MATCH($DY71,$DK:$DK,0),MATCH($DY71,$DT:$DT,0)),11),"")</f>
        <v>VIERZON VILLE</v>
      </c>
      <c r="EB71" s="135">
        <f>IFERROR(INDEX($A:$DT,IF($EI$4="Entrants",MATCH($DY71,$DK:$DK,0),MATCH($DY71,$DT:$DT,0)),IF($EI$4="Entrants",83,54)),"")</f>
        <v>-1.06</v>
      </c>
      <c r="EC71" s="81">
        <f>IFERROR(INDEX($A:$DT,IF($EI$4="Entrants",MATCH($DY71,$DK:$DK,0),MATCH($DY71,$DT:$DT,0)),IF($EI$4="Entrants",67,26)),"")</f>
        <v>7.07</v>
      </c>
      <c r="ED71" s="80">
        <f>IFERROR(IF(EB71&gt;0,"+"&amp;ROUND(EB71,2),ROUND(EB71,2)),"")</f>
        <v>-1.06</v>
      </c>
      <c r="EU71">
        <v>7.55</v>
      </c>
      <c r="EV71">
        <v>8.2100000000000009</v>
      </c>
      <c r="EW71">
        <v>8.68</v>
      </c>
      <c r="EX71">
        <v>8.16</v>
      </c>
      <c r="EY71">
        <v>7.92</v>
      </c>
      <c r="EZ71">
        <v>7.72</v>
      </c>
      <c r="FA71">
        <v>5.83</v>
      </c>
      <c r="FB71">
        <v>6.22</v>
      </c>
      <c r="FK71">
        <v>7.65</v>
      </c>
      <c r="FL71">
        <v>8.51</v>
      </c>
      <c r="FM71">
        <v>8.93</v>
      </c>
      <c r="FN71">
        <v>8.3800000000000008</v>
      </c>
      <c r="FO71">
        <v>7.79</v>
      </c>
      <c r="FP71">
        <v>7.25</v>
      </c>
      <c r="FQ71">
        <v>5.54</v>
      </c>
      <c r="FR71">
        <v>6.9</v>
      </c>
    </row>
    <row r="72" spans="1:174" ht="19.8" x14ac:dyDescent="0.3">
      <c r="A72" s="8">
        <f t="shared" si="21"/>
        <v>1</v>
      </c>
      <c r="B72" s="8">
        <f t="shared" si="22"/>
        <v>1</v>
      </c>
      <c r="C72" s="8" t="str">
        <f t="shared" si="29"/>
        <v/>
      </c>
      <c r="D72" s="8">
        <f t="shared" si="23"/>
        <v>1</v>
      </c>
      <c r="E72" s="8">
        <f t="shared" si="24"/>
        <v>0</v>
      </c>
      <c r="F72" s="145" t="s">
        <v>225</v>
      </c>
      <c r="G72" s="145" t="s">
        <v>191</v>
      </c>
      <c r="H72" s="7" t="s">
        <v>17</v>
      </c>
      <c r="I72" s="7" t="s">
        <v>210</v>
      </c>
      <c r="J72" s="7">
        <v>781278</v>
      </c>
      <c r="K72" s="141" t="s">
        <v>78</v>
      </c>
      <c r="L72" s="141" t="s">
        <v>7</v>
      </c>
      <c r="M72" s="7" t="s">
        <v>8</v>
      </c>
      <c r="N72" s="139">
        <v>7.25</v>
      </c>
      <c r="O72" s="120">
        <v>8.32</v>
      </c>
      <c r="P72" s="139">
        <v>7.71</v>
      </c>
      <c r="Q72" s="120">
        <v>8.3699999999999992</v>
      </c>
      <c r="R72" s="139">
        <v>7.64</v>
      </c>
      <c r="S72" s="122">
        <v>5.88</v>
      </c>
      <c r="T72" s="13">
        <v>5.12</v>
      </c>
      <c r="U72" s="106">
        <v>6.55</v>
      </c>
      <c r="V72" s="79"/>
      <c r="AD72" s="139">
        <v>7.37</v>
      </c>
      <c r="AE72" s="161">
        <v>8.2799999999999994</v>
      </c>
      <c r="AF72" s="161">
        <v>8.25</v>
      </c>
      <c r="AG72" s="161">
        <v>8.16</v>
      </c>
      <c r="AH72" s="139">
        <v>7.87</v>
      </c>
      <c r="AI72" s="139">
        <v>6.42</v>
      </c>
      <c r="AJ72" s="13">
        <v>5.19</v>
      </c>
      <c r="AK72" s="106">
        <v>6.96</v>
      </c>
      <c r="AL72" s="79"/>
      <c r="AT72" s="78">
        <f t="shared" si="25"/>
        <v>-0.12</v>
      </c>
      <c r="AU72" s="78">
        <f t="shared" si="25"/>
        <v>0.04</v>
      </c>
      <c r="AV72" s="78">
        <f t="shared" si="25"/>
        <v>-0.54</v>
      </c>
      <c r="AW72" s="78">
        <f t="shared" si="25"/>
        <v>0.21</v>
      </c>
      <c r="AX72" s="78">
        <f t="shared" si="25"/>
        <v>-0.23</v>
      </c>
      <c r="AY72" s="78">
        <f t="shared" si="25"/>
        <v>-0.54</v>
      </c>
      <c r="AZ72" s="78">
        <f t="shared" si="25"/>
        <v>-7.0000000000000007E-2</v>
      </c>
      <c r="BA72" s="78">
        <f t="shared" si="15"/>
        <v>-0.41</v>
      </c>
      <c r="BB72" s="79"/>
      <c r="BJ72" s="78" t="str">
        <f t="shared" si="30"/>
        <v>-</v>
      </c>
      <c r="BK72" s="78" t="str">
        <f t="shared" si="30"/>
        <v>-</v>
      </c>
      <c r="BL72" s="78" t="str">
        <f t="shared" si="30"/>
        <v>-</v>
      </c>
      <c r="BM72" s="78" t="str">
        <f t="shared" si="30"/>
        <v>-</v>
      </c>
      <c r="BN72" s="78" t="str">
        <f t="shared" si="30"/>
        <v>-</v>
      </c>
      <c r="BO72" s="78" t="str">
        <f t="shared" si="26"/>
        <v>-</v>
      </c>
      <c r="BP72" s="78" t="str">
        <f t="shared" si="27"/>
        <v>-</v>
      </c>
      <c r="BQ72" s="78" t="str">
        <f t="shared" si="27"/>
        <v>-</v>
      </c>
      <c r="BR72" s="79"/>
      <c r="BZ72" s="78" t="str">
        <f t="shared" si="28"/>
        <v>-</v>
      </c>
      <c r="CA72" s="78" t="str">
        <f t="shared" si="28"/>
        <v>-</v>
      </c>
      <c r="CB72" s="78" t="str">
        <f t="shared" si="28"/>
        <v>-</v>
      </c>
      <c r="CC72" s="78" t="str">
        <f t="shared" si="28"/>
        <v>-</v>
      </c>
      <c r="CD72" s="78" t="str">
        <f t="shared" si="28"/>
        <v>-</v>
      </c>
      <c r="CE72" s="78" t="str">
        <f t="shared" si="28"/>
        <v>-</v>
      </c>
      <c r="CF72" s="78" t="str">
        <f t="shared" si="28"/>
        <v>-</v>
      </c>
      <c r="CG72" s="78" t="str">
        <f t="shared" si="16"/>
        <v>-</v>
      </c>
      <c r="CH72" s="79"/>
      <c r="CP72" s="77" t="str">
        <f>IFERROR(IF($E72=1,RANK(BJ72,BJ:BJ,1)+COUNTIF(BJ$4:BJ72,BJ72)-1,"-"),"-")</f>
        <v>-</v>
      </c>
      <c r="CQ72" s="77" t="str">
        <f>IFERROR(IF($E72=1,RANK(BK72,BK:BK,1)+COUNTIF(BK$4:BK72,BK72)-1,"-"),"-")</f>
        <v>-</v>
      </c>
      <c r="CR72" s="77" t="str">
        <f>IFERROR(IF($E72=1,RANK(BL72,BL:BL,1)+COUNTIF(BL$4:BL72,BL72)-1,"-"),"-")</f>
        <v>-</v>
      </c>
      <c r="CS72" s="77" t="str">
        <f>IFERROR(IF($E72=1,RANK(BM72,BM:BM,1)+COUNTIF(BM$4:BM72,BM72)-1,"-"),"-")</f>
        <v>-</v>
      </c>
      <c r="CT72" s="77" t="str">
        <f>IFERROR(IF($E72=1,RANK(BN72,BN:BN,1)+COUNTIF(BN$4:BN72,BN72)-1,"-"),"-")</f>
        <v>-</v>
      </c>
      <c r="CU72" s="77" t="str">
        <f>IFERROR(IF($E72=1,RANK(BO72,BO:BO,1)+COUNTIF(BO$4:BO72,BO72)-1,"-"),"-")</f>
        <v>-</v>
      </c>
      <c r="CV72" s="77" t="str">
        <f>IFERROR(IF($E72=1,RANK(BP72,BP:BP,1)+COUNTIF(BP$4:BP72,BP72)-1,"-"),"-")</f>
        <v>-</v>
      </c>
      <c r="CW72" s="77" t="str">
        <f>IFERROR(IF($E72=1,RANK(BQ72,BQ:BQ,1)+COUNTIF(BQ$4:BQ72,BQ72)-1,"-"),"-")</f>
        <v>-</v>
      </c>
      <c r="CX72" s="79"/>
      <c r="DF72" s="77" t="str">
        <f>IFERROR(IF($E72=1,RANK(BZ72,BZ:BZ,1)+COUNTIF(BZ$3:BZ71,BZ72),"-"),"-")</f>
        <v>-</v>
      </c>
      <c r="DG72" s="77" t="str">
        <f>IFERROR(IF($E72=1,RANK(CA72,CA:CA,1)+COUNTIF(CA$3:CA71,CA72),"-"),"-")</f>
        <v>-</v>
      </c>
      <c r="DH72" s="77" t="str">
        <f>IFERROR(IF($E72=1,RANK(CB72,CB:CB,1)+COUNTIF(CB$3:CB71,CB72),"-"),"-")</f>
        <v>-</v>
      </c>
      <c r="DI72" s="77" t="str">
        <f>IFERROR(IF($E72=1,RANK(CC72,CC:CC,1)+COUNTIF(CC$3:CC71,CC72),"-"),"-")</f>
        <v>-</v>
      </c>
      <c r="DJ72" s="77" t="str">
        <f>IFERROR(IF($E72=1,RANK(CD72,CD:CD,1)+COUNTIF(CD$3:CD71,CD72),"-"),"-")</f>
        <v>-</v>
      </c>
      <c r="DK72" s="77" t="str">
        <f>IFERROR(IF($E72=1,RANK(CE72,CE:CE,1)+COUNTIF(CE$3:CE71,CE72),"-"),"-")</f>
        <v>-</v>
      </c>
      <c r="DL72" s="77" t="str">
        <f>IFERROR(IF($E72=1,RANK(CF72,CF:CF,1)+COUNTIF(CF$3:CF71,CF72),"-"),"-")</f>
        <v>-</v>
      </c>
      <c r="DM72" s="77" t="str">
        <f>IFERROR(IF($E72=1,RANK(CG72,CG:CG,1)+COUNTIF(CG$3:CG71,CG72),"-"),"-")</f>
        <v>-</v>
      </c>
      <c r="DN72" s="6"/>
      <c r="DO72" s="77" t="str">
        <f>IFERROR(IF($E72=1,RANK(CI72,CI:CI,1)+COUNTIF(CI$4:CI72,CI72)-1,"-"),"-")</f>
        <v>-</v>
      </c>
      <c r="DP72" s="77" t="str">
        <f>IFERROR(IF($E72=1,RANK(CJ72,CJ:CJ,1)+COUNTIF(CJ$4:CJ72,CJ72)-1,"-"),"-")</f>
        <v>-</v>
      </c>
      <c r="DQ72" s="77" t="str">
        <f>IFERROR(IF($E72=1,RANK(CK72,CK:CK,1)+COUNTIF(CK$4:CK72,CK72)-1,"-"),"-")</f>
        <v>-</v>
      </c>
      <c r="DR72" s="77" t="str">
        <f>IFERROR(IF($E72=1,RANK(CL72,CL:CL,1)+COUNTIF(CL$4:CL72,CL72)-1,"-"),"-")</f>
        <v>-</v>
      </c>
      <c r="DS72" s="77" t="str">
        <f>IFERROR(IF($E72=1,RANK(CM72,CM:CM,1)+COUNTIF(CM$4:CM72,CM72)-1,"-"),"-")</f>
        <v>-</v>
      </c>
      <c r="DT72" s="77" t="str">
        <f>IFERROR(IF($E72=1,RANK(CN72,CN:CN,1)+COUNTIF(CN$4:CN72,CN72)-1,"-"),"-")</f>
        <v>-</v>
      </c>
      <c r="DU72">
        <f>DU71+1</f>
        <v>3</v>
      </c>
      <c r="DV72" s="83">
        <f>DV71-1</f>
        <v>97</v>
      </c>
      <c r="DW72" s="82" t="str">
        <f>IFERROR(INDEX($A:$DD,IF($EI$4="Entrants",MATCH($DU72,$CU:$CU,0),MATCH($DU72,$DD:$DD,0)),11),"")</f>
        <v>MONTARGIS</v>
      </c>
      <c r="DX72" s="80">
        <f>IFERROR(INDEX($A:$DD,IF($EI$4="Entrants",MATCH($DU72,$CU:$CU,0),MATCH($DU72,$DD:$DD,0)),IF($EI$4="Entrants",67,26)),"")</f>
        <v>5.75</v>
      </c>
      <c r="DY72">
        <f>DY71+1</f>
        <v>3</v>
      </c>
      <c r="DZ72" s="83">
        <f>MAX(DZ71-1,0)</f>
        <v>93</v>
      </c>
      <c r="EA72" s="82" t="str">
        <f>IFERROR(INDEX($A:$DT,IF($EI$4="Entrants",MATCH($DY72,$DK:$DK,0),MATCH($DY72,$DT:$DT,0)),11),"")</f>
        <v>MACON LOCHE TGV</v>
      </c>
      <c r="EB72" s="135">
        <f>IFERROR(INDEX($A:$DT,IF($EI$4="Entrants",MATCH($DY72,$DK:$DK,0),MATCH($DY72,$DT:$DT,0)),IF($EI$4="Entrants",83,54)),"")</f>
        <v>-0.85</v>
      </c>
      <c r="EC72" s="81">
        <f>IFERROR(INDEX($A:$DT,IF($EI$4="Entrants",MATCH($DY72,$DK:$DK,0),MATCH($DY72,$DT:$DT,0)),IF($EI$4="Entrants",67,26)),"")</f>
        <v>6.97</v>
      </c>
      <c r="ED72" s="80">
        <f>IFERROR(IF(EB72&gt;0,"+"&amp;ROUND(EB72,2),ROUND(EB72,2)),"")</f>
        <v>-0.85</v>
      </c>
      <c r="EU72">
        <v>7.64</v>
      </c>
      <c r="EV72">
        <v>8.7799999999999994</v>
      </c>
      <c r="EW72">
        <v>8.8000000000000007</v>
      </c>
      <c r="EX72">
        <v>8.61</v>
      </c>
      <c r="EY72">
        <v>7.77</v>
      </c>
      <c r="EZ72">
        <v>7.16</v>
      </c>
      <c r="FA72">
        <v>5.88</v>
      </c>
      <c r="FB72">
        <v>6.31</v>
      </c>
      <c r="FK72">
        <v>7.39</v>
      </c>
      <c r="FL72">
        <v>8.4600000000000009</v>
      </c>
      <c r="FM72">
        <v>8.73</v>
      </c>
      <c r="FN72">
        <v>8.27</v>
      </c>
      <c r="FO72">
        <v>7.14</v>
      </c>
      <c r="FP72">
        <v>7.39</v>
      </c>
      <c r="FQ72">
        <v>4.7</v>
      </c>
      <c r="FR72">
        <v>5.78</v>
      </c>
    </row>
    <row r="73" spans="1:174" ht="19.8" x14ac:dyDescent="0.3">
      <c r="A73" s="8">
        <f t="shared" si="21"/>
        <v>1</v>
      </c>
      <c r="B73" s="8">
        <f t="shared" si="22"/>
        <v>1</v>
      </c>
      <c r="C73" s="8">
        <f t="shared" si="29"/>
        <v>1</v>
      </c>
      <c r="D73" s="8">
        <f t="shared" si="23"/>
        <v>1</v>
      </c>
      <c r="E73" s="8">
        <f t="shared" si="24"/>
        <v>1</v>
      </c>
      <c r="F73" s="145" t="s">
        <v>225</v>
      </c>
      <c r="G73" s="145" t="s">
        <v>268</v>
      </c>
      <c r="H73" s="7">
        <v>1</v>
      </c>
      <c r="I73" s="141" t="s">
        <v>208</v>
      </c>
      <c r="J73" s="141">
        <v>319012</v>
      </c>
      <c r="K73" s="141" t="s">
        <v>79</v>
      </c>
      <c r="L73" s="141" t="s">
        <v>7</v>
      </c>
      <c r="M73" s="141" t="s">
        <v>8</v>
      </c>
      <c r="N73" s="139">
        <v>7.82</v>
      </c>
      <c r="O73" s="120">
        <v>8.36</v>
      </c>
      <c r="P73" s="120">
        <v>8.2899999999999991</v>
      </c>
      <c r="Q73" s="120">
        <v>8.82</v>
      </c>
      <c r="R73" s="120">
        <v>8.0500000000000007</v>
      </c>
      <c r="S73" s="139">
        <v>7.2</v>
      </c>
      <c r="T73" s="106">
        <v>6.23</v>
      </c>
      <c r="U73" s="106">
        <v>6.46</v>
      </c>
      <c r="V73" s="79"/>
      <c r="AD73" s="161">
        <v>8.01</v>
      </c>
      <c r="AE73" s="161">
        <v>8.58</v>
      </c>
      <c r="AF73" s="161">
        <v>8.6199999999999992</v>
      </c>
      <c r="AG73" s="161">
        <v>8.94</v>
      </c>
      <c r="AH73" s="161">
        <v>8.2899999999999991</v>
      </c>
      <c r="AI73" s="139">
        <v>7.44</v>
      </c>
      <c r="AJ73" s="106">
        <v>6.38</v>
      </c>
      <c r="AK73" s="106">
        <v>6.97</v>
      </c>
      <c r="AL73" s="79"/>
      <c r="AT73" s="78">
        <f t="shared" si="25"/>
        <v>-0.19</v>
      </c>
      <c r="AU73" s="78">
        <f t="shared" si="25"/>
        <v>-0.22</v>
      </c>
      <c r="AV73" s="78">
        <f t="shared" si="25"/>
        <v>-0.33</v>
      </c>
      <c r="AW73" s="78">
        <f t="shared" si="25"/>
        <v>-0.12</v>
      </c>
      <c r="AX73" s="78">
        <f t="shared" si="25"/>
        <v>-0.24</v>
      </c>
      <c r="AY73" s="78">
        <f t="shared" si="25"/>
        <v>-0.24</v>
      </c>
      <c r="AZ73" s="78">
        <f t="shared" si="25"/>
        <v>-0.15</v>
      </c>
      <c r="BA73" s="78">
        <f t="shared" si="15"/>
        <v>-0.51</v>
      </c>
      <c r="BB73" s="79"/>
      <c r="BJ73" s="78">
        <f t="shared" si="30"/>
        <v>7.82</v>
      </c>
      <c r="BK73" s="78">
        <f t="shared" si="30"/>
        <v>8.36</v>
      </c>
      <c r="BL73" s="78">
        <f t="shared" si="30"/>
        <v>8.2899999999999991</v>
      </c>
      <c r="BM73" s="78">
        <f t="shared" si="30"/>
        <v>8.82</v>
      </c>
      <c r="BN73" s="78">
        <f t="shared" si="30"/>
        <v>8.0500000000000007</v>
      </c>
      <c r="BO73" s="78">
        <f t="shared" si="26"/>
        <v>7.2</v>
      </c>
      <c r="BP73" s="78">
        <f t="shared" si="27"/>
        <v>6.23</v>
      </c>
      <c r="BQ73" s="78">
        <f t="shared" si="27"/>
        <v>6.46</v>
      </c>
      <c r="BR73" s="79"/>
      <c r="BZ73" s="78">
        <f t="shared" si="28"/>
        <v>-0.19</v>
      </c>
      <c r="CA73" s="78">
        <f t="shared" si="28"/>
        <v>-0.22</v>
      </c>
      <c r="CB73" s="78">
        <f t="shared" si="28"/>
        <v>-0.33</v>
      </c>
      <c r="CC73" s="78">
        <f t="shared" si="28"/>
        <v>-0.12</v>
      </c>
      <c r="CD73" s="78">
        <f t="shared" si="28"/>
        <v>-0.24</v>
      </c>
      <c r="CE73" s="78">
        <f t="shared" si="28"/>
        <v>-0.24</v>
      </c>
      <c r="CF73" s="78">
        <f t="shared" si="28"/>
        <v>-0.15</v>
      </c>
      <c r="CG73" s="78">
        <f t="shared" si="16"/>
        <v>-0.51</v>
      </c>
      <c r="CH73" s="79"/>
      <c r="CP73" s="77">
        <f>IFERROR(IF($E73=1,RANK(BJ73,BJ:BJ,1)+COUNTIF(BJ$4:BJ73,BJ73)-1,"-"),"-")</f>
        <v>56</v>
      </c>
      <c r="CQ73" s="77">
        <f>IFERROR(IF($E73=1,RANK(BK73,BK:BK,1)+COUNTIF(BK$4:BK73,BK73)-1,"-"),"-")</f>
        <v>49</v>
      </c>
      <c r="CR73" s="77">
        <f>IFERROR(IF($E73=1,RANK(BL73,BL:BL,1)+COUNTIF(BL$4:BL73,BL73)-1,"-"),"-")</f>
        <v>16</v>
      </c>
      <c r="CS73" s="77">
        <f>IFERROR(IF($E73=1,RANK(BM73,BM:BM,1)+COUNTIF(BM$4:BM73,BM73)-1,"-"),"-")</f>
        <v>86</v>
      </c>
      <c r="CT73" s="77">
        <f>IFERROR(IF($E73=1,RANK(BN73,BN:BN,1)+COUNTIF(BN$4:BN73,BN73)-1,"-"),"-")</f>
        <v>62</v>
      </c>
      <c r="CU73" s="77">
        <f>IFERROR(IF($E73=1,RANK(BO73,BO:BO,1)+COUNTIF(BO$4:BO73,BO73)-1,"-"),"-")</f>
        <v>23</v>
      </c>
      <c r="CV73" s="77">
        <f>IFERROR(IF($E73=1,RANK(BP73,BP:BP,1)+COUNTIF(BP$4:BP73,BP73)-1,"-"),"-")</f>
        <v>30</v>
      </c>
      <c r="CW73" s="77">
        <f>IFERROR(IF($E73=1,RANK(BQ73,BQ:BQ,1)+COUNTIF(BQ$4:BQ73,BQ73)-1,"-"),"-")</f>
        <v>9</v>
      </c>
      <c r="CX73" s="79"/>
      <c r="DF73" s="77">
        <f>IFERROR(IF($E73=1,RANK(BZ73,BZ:BZ,1)+COUNTIF(BZ$3:BZ72,BZ73),"-"),"-")</f>
        <v>45</v>
      </c>
      <c r="DG73" s="77">
        <f>IFERROR(IF($E73=1,RANK(CA73,CA:CA,1)+COUNTIF(CA$3:CA72,CA73),"-"),"-")</f>
        <v>25</v>
      </c>
      <c r="DH73" s="77">
        <f>IFERROR(IF($E73=1,RANK(CB73,CB:CB,1)+COUNTIF(CB$3:CB72,CB73),"-"),"-")</f>
        <v>7</v>
      </c>
      <c r="DI73" s="77">
        <f>IFERROR(IF($E73=1,RANK(CC73,CC:CC,1)+COUNTIF(CC$3:CC72,CC73),"-"),"-")</f>
        <v>34</v>
      </c>
      <c r="DJ73" s="77">
        <f>IFERROR(IF($E73=1,RANK(CD73,CD:CD,1)+COUNTIF(CD$3:CD72,CD73),"-"),"-")</f>
        <v>28</v>
      </c>
      <c r="DK73" s="77">
        <f>IFERROR(IF($E73=1,RANK(CE73,CE:CE,1)+COUNTIF(CE$3:CE72,CE73),"-"),"-")</f>
        <v>35</v>
      </c>
      <c r="DL73" s="77">
        <f>IFERROR(IF($E73=1,RANK(CF73,CF:CF,1)+COUNTIF(CF$3:CF72,CF73),"-"),"-")</f>
        <v>36</v>
      </c>
      <c r="DM73" s="77">
        <f>IFERROR(IF($E73=1,RANK(CG73,CG:CG,1)+COUNTIF(CG$3:CG72,CG73),"-"),"-")</f>
        <v>6</v>
      </c>
      <c r="DN73" s="6"/>
      <c r="DO73" s="77" t="str">
        <f>IFERROR(IF($E73=1,RANK(CI73,CI:CI,1)+COUNTIF(CI$4:CI73,CI73)-1,"-"),"-")</f>
        <v>-</v>
      </c>
      <c r="DP73" s="77" t="str">
        <f>IFERROR(IF($E73=1,RANK(CJ73,CJ:CJ,1)+COUNTIF(CJ$4:CJ73,CJ73)-1,"-"),"-")</f>
        <v>-</v>
      </c>
      <c r="DQ73" s="77" t="str">
        <f>IFERROR(IF($E73=1,RANK(CK73,CK:CK,1)+COUNTIF(CK$4:CK73,CK73)-1,"-"),"-")</f>
        <v>-</v>
      </c>
      <c r="DR73" s="77" t="str">
        <f>IFERROR(IF($E73=1,RANK(CL73,CL:CL,1)+COUNTIF(CL$4:CL73,CL73)-1,"-"),"-")</f>
        <v>-</v>
      </c>
      <c r="DS73" s="77" t="str">
        <f>IFERROR(IF($E73=1,RANK(CM73,CM:CM,1)+COUNTIF(CM$4:CM73,CM73)-1,"-"),"-")</f>
        <v>-</v>
      </c>
      <c r="DT73" s="77" t="str">
        <f>IFERROR(IF($E73=1,RANK(CN73,CN:CN,1)+COUNTIF(CN$4:CN73,CN73)-1,"-"),"-")</f>
        <v>-</v>
      </c>
      <c r="DU73">
        <f>DU72+1</f>
        <v>4</v>
      </c>
      <c r="DV73" s="83">
        <f>DV72-1</f>
        <v>96</v>
      </c>
      <c r="DW73" s="82" t="str">
        <f>IFERROR(INDEX($A:$DD,IF($EI$4="Entrants",MATCH($DU73,$CU:$CU,0),MATCH($DU73,$DD:$DD,0)),11),"")</f>
        <v>VENDOME VILLIERS SUR LOIR</v>
      </c>
      <c r="DX73" s="80">
        <f>IFERROR(INDEX($A:$DD,IF($EI$4="Entrants",MATCH($DU73,$CU:$CU,0),MATCH($DU73,$DD:$DD,0)),IF($EI$4="Entrants",67,26)),"")</f>
        <v>6.13</v>
      </c>
      <c r="DY73">
        <f>DY72+1</f>
        <v>4</v>
      </c>
      <c r="DZ73" s="83">
        <f>MAX(DZ72-1,0)</f>
        <v>92</v>
      </c>
      <c r="EA73" s="82" t="str">
        <f>IFERROR(INDEX($A:$DT,IF($EI$4="Entrants",MATCH($DY73,$DK:$DK,0),MATCH($DY73,$DT:$DT,0)),11),"")</f>
        <v>TOULOUSE MATABIAU</v>
      </c>
      <c r="EB73" s="135">
        <f>IFERROR(INDEX($A:$DT,IF($EI$4="Entrants",MATCH($DY73,$DK:$DK,0),MATCH($DY73,$DT:$DT,0)),IF($EI$4="Entrants",83,54)),"")</f>
        <v>-0.69</v>
      </c>
      <c r="EC73" s="81">
        <f>IFERROR(INDEX($A:$DT,IF($EI$4="Entrants",MATCH($DY73,$DK:$DK,0),MATCH($DY73,$DT:$DT,0)),IF($EI$4="Entrants",67,26)),"")</f>
        <v>6.76</v>
      </c>
      <c r="ED73" s="80">
        <f>IFERROR(IF(EB73&gt;0,"+"&amp;ROUND(EB73,2),ROUND(EB73,2)),"")</f>
        <v>-0.69</v>
      </c>
      <c r="EU73">
        <v>7.99</v>
      </c>
      <c r="EV73">
        <v>8.75</v>
      </c>
      <c r="EW73">
        <v>9.3800000000000008</v>
      </c>
      <c r="EX73">
        <v>8.8000000000000007</v>
      </c>
      <c r="EY73">
        <v>7.69</v>
      </c>
      <c r="EZ73">
        <v>7.39</v>
      </c>
      <c r="FA73">
        <v>7.08</v>
      </c>
      <c r="FB73">
        <v>6.85</v>
      </c>
      <c r="FK73">
        <v>8.0500000000000007</v>
      </c>
      <c r="FL73">
        <v>8.59</v>
      </c>
      <c r="FM73">
        <v>9.1199999999999992</v>
      </c>
      <c r="FN73">
        <v>8.44</v>
      </c>
      <c r="FO73">
        <v>7.58</v>
      </c>
      <c r="FP73">
        <v>7.82</v>
      </c>
      <c r="FQ73">
        <v>7.08</v>
      </c>
      <c r="FR73">
        <v>7.12</v>
      </c>
    </row>
    <row r="74" spans="1:174" ht="19.8" x14ac:dyDescent="0.3">
      <c r="A74" s="8">
        <f t="shared" si="21"/>
        <v>1</v>
      </c>
      <c r="B74" s="8">
        <f t="shared" si="22"/>
        <v>1</v>
      </c>
      <c r="C74" s="8">
        <f t="shared" si="29"/>
        <v>1</v>
      </c>
      <c r="D74" s="8">
        <f t="shared" si="23"/>
        <v>1</v>
      </c>
      <c r="E74" s="8">
        <f t="shared" si="24"/>
        <v>1</v>
      </c>
      <c r="F74" s="145" t="s">
        <v>225</v>
      </c>
      <c r="G74" s="145" t="s">
        <v>192</v>
      </c>
      <c r="H74" s="7">
        <v>1</v>
      </c>
      <c r="I74" s="141" t="s">
        <v>210</v>
      </c>
      <c r="J74" s="141">
        <v>757674</v>
      </c>
      <c r="K74" s="141" t="s">
        <v>82</v>
      </c>
      <c r="L74" s="141" t="s">
        <v>7</v>
      </c>
      <c r="M74" s="141" t="s">
        <v>8</v>
      </c>
      <c r="N74" s="137">
        <v>7.76</v>
      </c>
      <c r="O74" s="123">
        <v>8.15</v>
      </c>
      <c r="P74" s="123">
        <v>8.85</v>
      </c>
      <c r="Q74" s="123">
        <v>8.2100000000000009</v>
      </c>
      <c r="R74" s="123">
        <v>8.11</v>
      </c>
      <c r="S74" s="137">
        <v>7.47</v>
      </c>
      <c r="T74" s="104">
        <v>6.32</v>
      </c>
      <c r="U74" s="104">
        <v>6.63</v>
      </c>
      <c r="V74" s="79"/>
      <c r="AD74" s="137">
        <v>7.8</v>
      </c>
      <c r="AE74" s="160">
        <v>8.4</v>
      </c>
      <c r="AF74" s="160">
        <v>8.86</v>
      </c>
      <c r="AG74" s="160">
        <v>8.4600000000000009</v>
      </c>
      <c r="AH74" s="160">
        <v>8.11</v>
      </c>
      <c r="AI74" s="137">
        <v>7.72</v>
      </c>
      <c r="AJ74" s="14">
        <v>5.98</v>
      </c>
      <c r="AK74" s="104">
        <v>6.44</v>
      </c>
      <c r="AL74" s="79"/>
      <c r="AT74" s="78">
        <f t="shared" si="25"/>
        <v>-0.04</v>
      </c>
      <c r="AU74" s="78">
        <f t="shared" si="25"/>
        <v>-0.25</v>
      </c>
      <c r="AV74" s="78">
        <f t="shared" si="25"/>
        <v>-0.01</v>
      </c>
      <c r="AW74" s="78">
        <f t="shared" si="25"/>
        <v>-0.25</v>
      </c>
      <c r="AX74" s="78">
        <f t="shared" si="25"/>
        <v>0</v>
      </c>
      <c r="AY74" s="78">
        <f t="shared" si="25"/>
        <v>-0.25</v>
      </c>
      <c r="AZ74" s="78">
        <f t="shared" si="25"/>
        <v>0.34</v>
      </c>
      <c r="BA74" s="78">
        <f t="shared" si="15"/>
        <v>0.19</v>
      </c>
      <c r="BB74" s="79"/>
      <c r="BJ74" s="78">
        <f t="shared" si="30"/>
        <v>7.76</v>
      </c>
      <c r="BK74" s="78">
        <f t="shared" si="30"/>
        <v>8.15</v>
      </c>
      <c r="BL74" s="78">
        <f t="shared" si="30"/>
        <v>8.85</v>
      </c>
      <c r="BM74" s="78">
        <f t="shared" si="30"/>
        <v>8.2100000000000009</v>
      </c>
      <c r="BN74" s="78">
        <f t="shared" si="30"/>
        <v>8.11</v>
      </c>
      <c r="BO74" s="78">
        <f t="shared" si="26"/>
        <v>7.47</v>
      </c>
      <c r="BP74" s="78">
        <f t="shared" si="27"/>
        <v>6.32</v>
      </c>
      <c r="BQ74" s="78">
        <f t="shared" si="27"/>
        <v>6.63</v>
      </c>
      <c r="BR74" s="79"/>
      <c r="BZ74" s="78">
        <f t="shared" si="28"/>
        <v>-0.04</v>
      </c>
      <c r="CA74" s="78">
        <f t="shared" si="28"/>
        <v>-0.25</v>
      </c>
      <c r="CB74" s="78">
        <f t="shared" si="28"/>
        <v>-0.01</v>
      </c>
      <c r="CC74" s="78">
        <f t="shared" si="28"/>
        <v>-0.25</v>
      </c>
      <c r="CD74" s="78">
        <f t="shared" si="28"/>
        <v>0</v>
      </c>
      <c r="CE74" s="78">
        <f t="shared" si="28"/>
        <v>-0.25</v>
      </c>
      <c r="CF74" s="78">
        <f t="shared" si="28"/>
        <v>0.34</v>
      </c>
      <c r="CG74" s="78">
        <f t="shared" si="16"/>
        <v>0.19</v>
      </c>
      <c r="CH74" s="79"/>
      <c r="CP74" s="77">
        <f>IFERROR(IF($E74=1,RANK(BJ74,BJ:BJ,1)+COUNTIF(BJ$4:BJ74,BJ74)-1,"-"),"-")</f>
        <v>51</v>
      </c>
      <c r="CQ74" s="77">
        <f>IFERROR(IF($E74=1,RANK(BK74,BK:BK,1)+COUNTIF(BK$4:BK74,BK74)-1,"-"),"-")</f>
        <v>29</v>
      </c>
      <c r="CR74" s="77">
        <f>IFERROR(IF($E74=1,RANK(BL74,BL:BL,1)+COUNTIF(BL$4:BL74,BL74)-1,"-"),"-")</f>
        <v>64</v>
      </c>
      <c r="CS74" s="77">
        <f>IFERROR(IF($E74=1,RANK(BM74,BM:BM,1)+COUNTIF(BM$4:BM74,BM74)-1,"-"),"-")</f>
        <v>39</v>
      </c>
      <c r="CT74" s="77">
        <f>IFERROR(IF($E74=1,RANK(BN74,BN:BN,1)+COUNTIF(BN$4:BN74,BN74)-1,"-"),"-")</f>
        <v>69</v>
      </c>
      <c r="CU74" s="77">
        <f>IFERROR(IF($E74=1,RANK(BO74,BO:BO,1)+COUNTIF(BO$4:BO74,BO74)-1,"-"),"-")</f>
        <v>50</v>
      </c>
      <c r="CV74" s="77">
        <f>IFERROR(IF($E74=1,RANK(BP74,BP:BP,1)+COUNTIF(BP$4:BP74,BP74)-1,"-"),"-")</f>
        <v>38</v>
      </c>
      <c r="CW74" s="77">
        <f>IFERROR(IF($E74=1,RANK(BQ74,BQ:BQ,1)+COUNTIF(BQ$4:BQ74,BQ74)-1,"-"),"-")</f>
        <v>18</v>
      </c>
      <c r="CX74" s="79"/>
      <c r="DF74" s="77">
        <f>IFERROR(IF($E74=1,RANK(BZ74,BZ:BZ,1)+COUNTIF(BZ$3:BZ73,BZ74),"-"),"-")</f>
        <v>66</v>
      </c>
      <c r="DG74" s="77">
        <f>IFERROR(IF($E74=1,RANK(CA74,CA:CA,1)+COUNTIF(CA$3:CA73,CA74),"-"),"-")</f>
        <v>21</v>
      </c>
      <c r="DH74" s="77">
        <f>IFERROR(IF($E74=1,RANK(CB74,CB:CB,1)+COUNTIF(CB$3:CB73,CB74),"-"),"-")</f>
        <v>49</v>
      </c>
      <c r="DI74" s="77">
        <f>IFERROR(IF($E74=1,RANK(CC74,CC:CC,1)+COUNTIF(CC$3:CC73,CC74),"-"),"-")</f>
        <v>19</v>
      </c>
      <c r="DJ74" s="77">
        <f>IFERROR(IF($E74=1,RANK(CD74,CD:CD,1)+COUNTIF(CD$3:CD73,CD74),"-"),"-")</f>
        <v>70</v>
      </c>
      <c r="DK74" s="77">
        <f>IFERROR(IF($E74=1,RANK(CE74,CE:CE,1)+COUNTIF(CE$3:CE73,CE74),"-"),"-")</f>
        <v>34</v>
      </c>
      <c r="DL74" s="77">
        <f>IFERROR(IF($E74=1,RANK(CF74,CF:CF,1)+COUNTIF(CF$3:CF73,CF74),"-"),"-")</f>
        <v>84</v>
      </c>
      <c r="DM74" s="77">
        <f>IFERROR(IF($E74=1,RANK(CG74,CG:CG,1)+COUNTIF(CG$3:CG73,CG74),"-"),"-")</f>
        <v>70</v>
      </c>
      <c r="DN74" s="6"/>
      <c r="DO74" s="77" t="str">
        <f>IFERROR(IF($E74=1,RANK(CI74,CI:CI,1)+COUNTIF(CI$4:CI74,CI74)-1,"-"),"-")</f>
        <v>-</v>
      </c>
      <c r="DP74" s="77" t="str">
        <f>IFERROR(IF($E74=1,RANK(CJ74,CJ:CJ,1)+COUNTIF(CJ$4:CJ74,CJ74)-1,"-"),"-")</f>
        <v>-</v>
      </c>
      <c r="DQ74" s="77" t="str">
        <f>IFERROR(IF($E74=1,RANK(CK74,CK:CK,1)+COUNTIF(CK$4:CK74,CK74)-1,"-"),"-")</f>
        <v>-</v>
      </c>
      <c r="DR74" s="77" t="str">
        <f>IFERROR(IF($E74=1,RANK(CL74,CL:CL,1)+COUNTIF(CL$4:CL74,CL74)-1,"-"),"-")</f>
        <v>-</v>
      </c>
      <c r="DS74" s="77" t="str">
        <f>IFERROR(IF($E74=1,RANK(CM74,CM:CM,1)+COUNTIF(CM$4:CM74,CM74)-1,"-"),"-")</f>
        <v>-</v>
      </c>
      <c r="DT74" s="77" t="str">
        <f>IFERROR(IF($E74=1,RANK(CN74,CN:CN,1)+COUNTIF(CN$4:CN74,CN74)-1,"-"),"-")</f>
        <v>-</v>
      </c>
      <c r="DU74">
        <f>DU73+1</f>
        <v>5</v>
      </c>
      <c r="DV74" s="83">
        <f>DV73-1</f>
        <v>95</v>
      </c>
      <c r="DW74" s="82" t="str">
        <f>IFERROR(INDEX($A:$DD,IF($EI$4="Entrants",MATCH($DU74,$CU:$CU,0),MATCH($DU74,$DD:$DD,0)),11),"")</f>
        <v>QUIMPER</v>
      </c>
      <c r="DX74" s="80">
        <f>IFERROR(INDEX($A:$DD,IF($EI$4="Entrants",MATCH($DU74,$CU:$CU,0),MATCH($DU74,$DD:$DD,0)),IF($EI$4="Entrants",67,26)),"")</f>
        <v>6.36</v>
      </c>
      <c r="DY74">
        <f>DY73+1</f>
        <v>5</v>
      </c>
      <c r="DZ74" s="83">
        <f>MAX(DZ73-1,0)</f>
        <v>91</v>
      </c>
      <c r="EA74" s="82" t="str">
        <f>IFERROR(INDEX($A:$DT,IF($EI$4="Entrants",MATCH($DY74,$DK:$DK,0),MATCH($DY74,$DT:$DT,0)),11),"")</f>
        <v>DIJON VILLE</v>
      </c>
      <c r="EB74" s="135">
        <f>IFERROR(INDEX($A:$DT,IF($EI$4="Entrants",MATCH($DY74,$DK:$DK,0),MATCH($DY74,$DT:$DT,0)),IF($EI$4="Entrants",83,54)),"")</f>
        <v>-0.67</v>
      </c>
      <c r="EC74" s="81">
        <f>IFERROR(INDEX($A:$DT,IF($EI$4="Entrants",MATCH($DY74,$DK:$DK,0),MATCH($DY74,$DT:$DT,0)),IF($EI$4="Entrants",67,26)),"")</f>
        <v>7.49</v>
      </c>
      <c r="ED74" s="80">
        <f>IFERROR(IF(EB74&gt;0,"+"&amp;ROUND(EB74,2),ROUND(EB74,2)),"")</f>
        <v>-0.67</v>
      </c>
      <c r="EU74">
        <v>7.97</v>
      </c>
      <c r="EV74">
        <v>8.7200000000000006</v>
      </c>
      <c r="EW74">
        <v>8.75</v>
      </c>
      <c r="EX74">
        <v>8.67</v>
      </c>
      <c r="EY74">
        <v>8.17</v>
      </c>
      <c r="EZ74">
        <v>7.65</v>
      </c>
      <c r="FA74">
        <v>6.71</v>
      </c>
      <c r="FB74">
        <v>6.58</v>
      </c>
      <c r="FK74">
        <v>7.98</v>
      </c>
      <c r="FL74">
        <v>8.32</v>
      </c>
      <c r="FM74">
        <v>8.7100000000000009</v>
      </c>
      <c r="FN74">
        <v>8.6300000000000008</v>
      </c>
      <c r="FO74">
        <v>8.1199999999999992</v>
      </c>
      <c r="FP74">
        <v>7.7</v>
      </c>
      <c r="FQ74">
        <v>6.4</v>
      </c>
      <c r="FR74">
        <v>6.47</v>
      </c>
    </row>
    <row r="75" spans="1:174" ht="15.6" x14ac:dyDescent="0.3">
      <c r="A75" s="8">
        <f t="shared" si="21"/>
        <v>1</v>
      </c>
      <c r="B75" s="8">
        <f t="shared" si="22"/>
        <v>1</v>
      </c>
      <c r="C75" s="8">
        <f t="shared" si="29"/>
        <v>1</v>
      </c>
      <c r="D75" s="8">
        <f t="shared" si="23"/>
        <v>1</v>
      </c>
      <c r="E75" s="8">
        <f t="shared" si="24"/>
        <v>1</v>
      </c>
      <c r="F75" s="145" t="s">
        <v>225</v>
      </c>
      <c r="G75" s="145" t="s">
        <v>268</v>
      </c>
      <c r="H75" s="7">
        <v>1</v>
      </c>
      <c r="I75" s="141" t="s">
        <v>208</v>
      </c>
      <c r="J75" s="141">
        <v>318964</v>
      </c>
      <c r="K75" s="141" t="s">
        <v>84</v>
      </c>
      <c r="L75" s="141" t="s">
        <v>7</v>
      </c>
      <c r="M75" s="141" t="s">
        <v>8</v>
      </c>
      <c r="N75" s="120">
        <v>8.0299999999999994</v>
      </c>
      <c r="O75" s="120">
        <v>8.43</v>
      </c>
      <c r="P75" s="120">
        <v>8.58</v>
      </c>
      <c r="Q75" s="120">
        <v>8.8000000000000007</v>
      </c>
      <c r="R75" s="120">
        <v>8.34</v>
      </c>
      <c r="S75" s="139">
        <v>7.76</v>
      </c>
      <c r="T75" s="106">
        <v>7.4</v>
      </c>
      <c r="U75" s="106">
        <v>7.47</v>
      </c>
      <c r="V75" s="79"/>
      <c r="AD75" s="161">
        <v>8.16</v>
      </c>
      <c r="AE75" s="161">
        <v>8.49</v>
      </c>
      <c r="AF75" s="161">
        <v>8.6199999999999992</v>
      </c>
      <c r="AG75" s="161">
        <v>8.86</v>
      </c>
      <c r="AH75" s="161">
        <v>8.15</v>
      </c>
      <c r="AI75" s="139">
        <v>7.83</v>
      </c>
      <c r="AJ75" s="106">
        <v>7.41</v>
      </c>
      <c r="AK75" s="106">
        <v>7.35</v>
      </c>
      <c r="AL75" s="79"/>
      <c r="AT75" s="78">
        <f t="shared" si="25"/>
        <v>-0.13</v>
      </c>
      <c r="AU75" s="78">
        <f t="shared" si="25"/>
        <v>-0.06</v>
      </c>
      <c r="AV75" s="78">
        <f t="shared" si="25"/>
        <v>-0.04</v>
      </c>
      <c r="AW75" s="78">
        <f t="shared" si="25"/>
        <v>-0.06</v>
      </c>
      <c r="AX75" s="78">
        <f t="shared" si="25"/>
        <v>0.19</v>
      </c>
      <c r="AY75" s="78">
        <f t="shared" si="25"/>
        <v>-7.0000000000000007E-2</v>
      </c>
      <c r="AZ75" s="78">
        <f t="shared" si="25"/>
        <v>-0.01</v>
      </c>
      <c r="BA75" s="78">
        <f t="shared" si="15"/>
        <v>0.12</v>
      </c>
      <c r="BB75" s="79"/>
      <c r="BJ75" s="78">
        <f t="shared" si="30"/>
        <v>8.0299999999999994</v>
      </c>
      <c r="BK75" s="78">
        <f t="shared" si="30"/>
        <v>8.43</v>
      </c>
      <c r="BL75" s="78">
        <f t="shared" si="30"/>
        <v>8.58</v>
      </c>
      <c r="BM75" s="78">
        <f t="shared" si="30"/>
        <v>8.8000000000000007</v>
      </c>
      <c r="BN75" s="78">
        <f t="shared" si="30"/>
        <v>8.34</v>
      </c>
      <c r="BO75" s="78">
        <f t="shared" si="26"/>
        <v>7.76</v>
      </c>
      <c r="BP75" s="78">
        <f t="shared" si="27"/>
        <v>7.4</v>
      </c>
      <c r="BQ75" s="78">
        <f t="shared" si="27"/>
        <v>7.47</v>
      </c>
      <c r="BR75" s="79"/>
      <c r="BZ75" s="78">
        <f t="shared" si="28"/>
        <v>-0.13</v>
      </c>
      <c r="CA75" s="78">
        <f t="shared" si="28"/>
        <v>-0.06</v>
      </c>
      <c r="CB75" s="78">
        <f t="shared" si="28"/>
        <v>-0.04</v>
      </c>
      <c r="CC75" s="78">
        <f t="shared" si="28"/>
        <v>-0.06</v>
      </c>
      <c r="CD75" s="78">
        <f t="shared" si="28"/>
        <v>0.19</v>
      </c>
      <c r="CE75" s="78">
        <f t="shared" si="28"/>
        <v>-7.0000000000000007E-2</v>
      </c>
      <c r="CF75" s="78">
        <f t="shared" si="28"/>
        <v>-0.01</v>
      </c>
      <c r="CG75" s="78">
        <f t="shared" si="16"/>
        <v>0.12</v>
      </c>
      <c r="CH75" s="79"/>
      <c r="CP75" s="77">
        <f>IFERROR(IF($E75=1,RANK(BJ75,BJ:BJ,1)+COUNTIF(BJ$4:BJ75,BJ75)-1,"-"),"-")</f>
        <v>82</v>
      </c>
      <c r="CQ75" s="77">
        <f>IFERROR(IF($E75=1,RANK(BK75,BK:BK,1)+COUNTIF(BK$4:BK75,BK75)-1,"-"),"-")</f>
        <v>56</v>
      </c>
      <c r="CR75" s="77">
        <f>IFERROR(IF($E75=1,RANK(BL75,BL:BL,1)+COUNTIF(BL$4:BL75,BL75)-1,"-"),"-")</f>
        <v>33</v>
      </c>
      <c r="CS75" s="77">
        <f>IFERROR(IF($E75=1,RANK(BM75,BM:BM,1)+COUNTIF(BM$4:BM75,BM75)-1,"-"),"-")</f>
        <v>82</v>
      </c>
      <c r="CT75" s="77">
        <f>IFERROR(IF($E75=1,RANK(BN75,BN:BN,1)+COUNTIF(BN$4:BN75,BN75)-1,"-"),"-")</f>
        <v>88</v>
      </c>
      <c r="CU75" s="77">
        <f>IFERROR(IF($E75=1,RANK(BO75,BO:BO,1)+COUNTIF(BO$4:BO75,BO75)-1,"-"),"-")</f>
        <v>81</v>
      </c>
      <c r="CV75" s="77">
        <f>IFERROR(IF($E75=1,RANK(BP75,BP:BP,1)+COUNTIF(BP$4:BP75,BP75)-1,"-"),"-")</f>
        <v>90</v>
      </c>
      <c r="CW75" s="77">
        <f>IFERROR(IF($E75=1,RANK(BQ75,BQ:BQ,1)+COUNTIF(BQ$4:BQ75,BQ75)-1,"-"),"-")</f>
        <v>76</v>
      </c>
      <c r="CX75" s="79"/>
      <c r="DF75" s="77">
        <f>IFERROR(IF($E75=1,RANK(BZ75,BZ:BZ,1)+COUNTIF(BZ$3:BZ74,BZ75),"-"),"-")</f>
        <v>54</v>
      </c>
      <c r="DG75" s="77">
        <f>IFERROR(IF($E75=1,RANK(CA75,CA:CA,1)+COUNTIF(CA$3:CA74,CA75),"-"),"-")</f>
        <v>49</v>
      </c>
      <c r="DH75" s="77">
        <f>IFERROR(IF($E75=1,RANK(CB75,CB:CB,1)+COUNTIF(CB$3:CB74,CB75),"-"),"-")</f>
        <v>43</v>
      </c>
      <c r="DI75" s="77">
        <f>IFERROR(IF($E75=1,RANK(CC75,CC:CC,1)+COUNTIF(CC$3:CC74,CC75),"-"),"-")</f>
        <v>50</v>
      </c>
      <c r="DJ75" s="77">
        <f>IFERROR(IF($E75=1,RANK(CD75,CD:CD,1)+COUNTIF(CD$3:CD74,CD75),"-"),"-")</f>
        <v>87</v>
      </c>
      <c r="DK75" s="77">
        <f>IFERROR(IF($E75=1,RANK(CE75,CE:CE,1)+COUNTIF(CE$3:CE74,CE75),"-"),"-")</f>
        <v>58</v>
      </c>
      <c r="DL75" s="77">
        <f>IFERROR(IF($E75=1,RANK(CF75,CF:CF,1)+COUNTIF(CF$3:CF74,CF75),"-"),"-")</f>
        <v>54</v>
      </c>
      <c r="DM75" s="77">
        <f>IFERROR(IF($E75=1,RANK(CG75,CG:CG,1)+COUNTIF(CG$3:CG74,CG75),"-"),"-")</f>
        <v>65</v>
      </c>
      <c r="DN75" s="6"/>
      <c r="DO75" s="77" t="str">
        <f>IFERROR(IF($E75=1,RANK(CI75,CI:CI,1)+COUNTIF(CI$4:CI75,CI75)-1,"-"),"-")</f>
        <v>-</v>
      </c>
      <c r="DP75" s="77" t="str">
        <f>IFERROR(IF($E75=1,RANK(CJ75,CJ:CJ,1)+COUNTIF(CJ$4:CJ75,CJ75)-1,"-"),"-")</f>
        <v>-</v>
      </c>
      <c r="DQ75" s="77" t="str">
        <f>IFERROR(IF($E75=1,RANK(CK75,CK:CK,1)+COUNTIF(CK$4:CK75,CK75)-1,"-"),"-")</f>
        <v>-</v>
      </c>
      <c r="DR75" s="77" t="str">
        <f>IFERROR(IF($E75=1,RANK(CL75,CL:CL,1)+COUNTIF(CL$4:CL75,CL75)-1,"-"),"-")</f>
        <v>-</v>
      </c>
      <c r="DS75" s="77" t="str">
        <f>IFERROR(IF($E75=1,RANK(CM75,CM:CM,1)+COUNTIF(CM$4:CM75,CM75)-1,"-"),"-")</f>
        <v>-</v>
      </c>
      <c r="DT75" s="77" t="str">
        <f>IFERROR(IF($E75=1,RANK(CN75,CN:CN,1)+COUNTIF(CN$4:CN75,CN75)-1,"-"),"-")</f>
        <v>-</v>
      </c>
      <c r="DU75" s="90" t="s">
        <v>235</v>
      </c>
      <c r="DV75" s="89" t="s">
        <v>235</v>
      </c>
      <c r="DW75" s="88" t="s">
        <v>234</v>
      </c>
      <c r="DX75" s="87" t="s">
        <v>229</v>
      </c>
      <c r="DY75" s="90" t="s">
        <v>235</v>
      </c>
      <c r="DZ75" s="89" t="s">
        <v>235</v>
      </c>
      <c r="EA75" s="88" t="s">
        <v>232</v>
      </c>
      <c r="EB75" s="87" t="s">
        <v>173</v>
      </c>
      <c r="EC75" s="87" t="s">
        <v>229</v>
      </c>
      <c r="ED75" s="87" t="s">
        <v>173</v>
      </c>
      <c r="EU75">
        <v>8.2100000000000009</v>
      </c>
      <c r="EV75">
        <v>9.0500000000000007</v>
      </c>
      <c r="EW75">
        <v>9.19</v>
      </c>
      <c r="EX75">
        <v>9.19</v>
      </c>
      <c r="EY75">
        <v>8.23</v>
      </c>
      <c r="EZ75">
        <v>6.92</v>
      </c>
      <c r="FA75">
        <v>6.67</v>
      </c>
      <c r="FB75">
        <v>7.03</v>
      </c>
      <c r="FK75">
        <v>8.34</v>
      </c>
      <c r="FL75">
        <v>9.01</v>
      </c>
      <c r="FM75">
        <v>9.17</v>
      </c>
      <c r="FN75">
        <v>9.32</v>
      </c>
      <c r="FO75">
        <v>8.27</v>
      </c>
      <c r="FP75">
        <v>6.24</v>
      </c>
      <c r="FQ75">
        <v>6.04</v>
      </c>
      <c r="FR75">
        <v>6.93</v>
      </c>
    </row>
    <row r="76" spans="1:174" ht="19.8" x14ac:dyDescent="0.3">
      <c r="A76" s="8">
        <f t="shared" si="21"/>
        <v>1</v>
      </c>
      <c r="B76" s="8">
        <f t="shared" si="22"/>
        <v>1</v>
      </c>
      <c r="C76" s="8">
        <f t="shared" si="29"/>
        <v>1</v>
      </c>
      <c r="D76" s="8">
        <f t="shared" si="23"/>
        <v>1</v>
      </c>
      <c r="E76" s="8">
        <f t="shared" si="24"/>
        <v>1</v>
      </c>
      <c r="F76" s="145" t="s">
        <v>225</v>
      </c>
      <c r="G76" s="145" t="s">
        <v>192</v>
      </c>
      <c r="H76" s="7">
        <v>1</v>
      </c>
      <c r="I76" s="141" t="s">
        <v>210</v>
      </c>
      <c r="J76" s="141">
        <v>781005</v>
      </c>
      <c r="K76" s="141" t="s">
        <v>85</v>
      </c>
      <c r="L76" s="141" t="s">
        <v>7</v>
      </c>
      <c r="M76" s="141" t="s">
        <v>8</v>
      </c>
      <c r="N76" s="139">
        <v>7.1</v>
      </c>
      <c r="O76" s="139">
        <v>7.83</v>
      </c>
      <c r="P76" s="120">
        <v>8.24</v>
      </c>
      <c r="Q76" s="120">
        <v>8.0500000000000007</v>
      </c>
      <c r="R76" s="139">
        <v>7.47</v>
      </c>
      <c r="S76" s="139">
        <v>7.29</v>
      </c>
      <c r="T76" s="13">
        <v>5.36</v>
      </c>
      <c r="U76" s="106">
        <v>6.26</v>
      </c>
      <c r="V76" s="79"/>
      <c r="AD76" s="139">
        <v>7.46</v>
      </c>
      <c r="AE76" s="161">
        <v>8.1</v>
      </c>
      <c r="AF76" s="161">
        <v>8.48</v>
      </c>
      <c r="AG76" s="139">
        <v>7.87</v>
      </c>
      <c r="AH76" s="139">
        <v>7.64</v>
      </c>
      <c r="AI76" s="139">
        <v>7.57</v>
      </c>
      <c r="AJ76" s="13">
        <v>5.85</v>
      </c>
      <c r="AK76" s="106">
        <v>6.31</v>
      </c>
      <c r="AL76" s="79"/>
      <c r="AT76" s="78">
        <f t="shared" si="25"/>
        <v>-0.36</v>
      </c>
      <c r="AU76" s="78">
        <f t="shared" si="25"/>
        <v>-0.27</v>
      </c>
      <c r="AV76" s="78">
        <f t="shared" si="25"/>
        <v>-0.24</v>
      </c>
      <c r="AW76" s="78">
        <f t="shared" si="25"/>
        <v>0.18</v>
      </c>
      <c r="AX76" s="78">
        <f t="shared" si="25"/>
        <v>-0.17</v>
      </c>
      <c r="AY76" s="78">
        <f t="shared" si="25"/>
        <v>-0.28000000000000003</v>
      </c>
      <c r="AZ76" s="78">
        <f t="shared" si="25"/>
        <v>-0.49</v>
      </c>
      <c r="BA76" s="78">
        <f t="shared" si="15"/>
        <v>-0.05</v>
      </c>
      <c r="BB76" s="79"/>
      <c r="BJ76" s="78">
        <f t="shared" si="30"/>
        <v>7.1</v>
      </c>
      <c r="BK76" s="78">
        <f t="shared" si="30"/>
        <v>7.83</v>
      </c>
      <c r="BL76" s="78">
        <f t="shared" si="30"/>
        <v>8.24</v>
      </c>
      <c r="BM76" s="78">
        <f t="shared" si="30"/>
        <v>8.0500000000000007</v>
      </c>
      <c r="BN76" s="78">
        <f t="shared" si="30"/>
        <v>7.47</v>
      </c>
      <c r="BO76" s="78">
        <f t="shared" si="26"/>
        <v>7.29</v>
      </c>
      <c r="BP76" s="78">
        <f t="shared" si="27"/>
        <v>5.36</v>
      </c>
      <c r="BQ76" s="78">
        <f t="shared" si="27"/>
        <v>6.26</v>
      </c>
      <c r="BR76" s="79"/>
      <c r="BZ76" s="78">
        <f t="shared" si="28"/>
        <v>-0.36</v>
      </c>
      <c r="CA76" s="78">
        <f t="shared" si="28"/>
        <v>-0.27</v>
      </c>
      <c r="CB76" s="78">
        <f t="shared" si="28"/>
        <v>-0.24</v>
      </c>
      <c r="CC76" s="78">
        <f t="shared" si="28"/>
        <v>0.18</v>
      </c>
      <c r="CD76" s="78">
        <f t="shared" si="28"/>
        <v>-0.17</v>
      </c>
      <c r="CE76" s="78">
        <f t="shared" si="28"/>
        <v>-0.28000000000000003</v>
      </c>
      <c r="CF76" s="78">
        <f t="shared" si="28"/>
        <v>-0.49</v>
      </c>
      <c r="CG76" s="78">
        <f t="shared" si="16"/>
        <v>-0.05</v>
      </c>
      <c r="CH76" s="79"/>
      <c r="CP76" s="77">
        <f>IFERROR(IF($E76=1,RANK(BJ76,BJ:BJ,1)+COUNTIF(BJ$4:BJ76,BJ76)-1,"-"),"-")</f>
        <v>7</v>
      </c>
      <c r="CQ76" s="77">
        <f>IFERROR(IF($E76=1,RANK(BK76,BK:BK,1)+COUNTIF(BK$4:BK76,BK76)-1,"-"),"-")</f>
        <v>8</v>
      </c>
      <c r="CR76" s="77">
        <f>IFERROR(IF($E76=1,RANK(BL76,BL:BL,1)+COUNTIF(BL$4:BL76,BL76)-1,"-"),"-")</f>
        <v>13</v>
      </c>
      <c r="CS76" s="77">
        <f>IFERROR(IF($E76=1,RANK(BM76,BM:BM,1)+COUNTIF(BM$4:BM76,BM76)-1,"-"),"-")</f>
        <v>27</v>
      </c>
      <c r="CT76" s="77">
        <f>IFERROR(IF($E76=1,RANK(BN76,BN:BN,1)+COUNTIF(BN$4:BN76,BN76)-1,"-"),"-")</f>
        <v>16</v>
      </c>
      <c r="CU76" s="77">
        <f>IFERROR(IF($E76=1,RANK(BO76,BO:BO,1)+COUNTIF(BO$4:BO76,BO76)-1,"-"),"-")</f>
        <v>30</v>
      </c>
      <c r="CV76" s="77">
        <f>IFERROR(IF($E76=1,RANK(BP76,BP:BP,1)+COUNTIF(BP$4:BP76,BP76)-1,"-"),"-")</f>
        <v>6</v>
      </c>
      <c r="CW76" s="77">
        <f>IFERROR(IF($E76=1,RANK(BQ76,BQ:BQ,1)+COUNTIF(BQ$4:BQ76,BQ76)-1,"-"),"-")</f>
        <v>5</v>
      </c>
      <c r="CX76" s="79"/>
      <c r="DF76" s="77">
        <f>IFERROR(IF($E76=1,RANK(BZ76,BZ:BZ,1)+COUNTIF(BZ$3:BZ75,BZ76),"-"),"-")</f>
        <v>21</v>
      </c>
      <c r="DG76" s="77">
        <f>IFERROR(IF($E76=1,RANK(CA76,CA:CA,1)+COUNTIF(CA$3:CA75,CA76),"-"),"-")</f>
        <v>19</v>
      </c>
      <c r="DH76" s="77">
        <f>IFERROR(IF($E76=1,RANK(CB76,CB:CB,1)+COUNTIF(CB$3:CB75,CB76),"-"),"-")</f>
        <v>15</v>
      </c>
      <c r="DI76" s="77">
        <f>IFERROR(IF($E76=1,RANK(CC76,CC:CC,1)+COUNTIF(CC$3:CC75,CC76),"-"),"-")</f>
        <v>85</v>
      </c>
      <c r="DJ76" s="77">
        <f>IFERROR(IF($E76=1,RANK(CD76,CD:CD,1)+COUNTIF(CD$3:CD75,CD76),"-"),"-")</f>
        <v>38</v>
      </c>
      <c r="DK76" s="77">
        <f>IFERROR(IF($E76=1,RANK(CE76,CE:CE,1)+COUNTIF(CE$3:CE75,CE76),"-"),"-")</f>
        <v>31</v>
      </c>
      <c r="DL76" s="77">
        <f>IFERROR(IF($E76=1,RANK(CF76,CF:CF,1)+COUNTIF(CF$3:CF75,CF76),"-"),"-")</f>
        <v>11</v>
      </c>
      <c r="DM76" s="77">
        <f>IFERROR(IF($E76=1,RANK(CG76,CG:CG,1)+COUNTIF(CG$3:CG75,CG76),"-"),"-")</f>
        <v>47</v>
      </c>
      <c r="DN76" s="6"/>
      <c r="DO76" s="77" t="str">
        <f>IFERROR(IF($E76=1,RANK(CI76,CI:CI,1)+COUNTIF(CI$4:CI76,CI76)-1,"-"),"-")</f>
        <v>-</v>
      </c>
      <c r="DP76" s="77" t="str">
        <f>IFERROR(IF($E76=1,RANK(CJ76,CJ:CJ,1)+COUNTIF(CJ$4:CJ76,CJ76)-1,"-"),"-")</f>
        <v>-</v>
      </c>
      <c r="DQ76" s="77" t="str">
        <f>IFERROR(IF($E76=1,RANK(CK76,CK:CK,1)+COUNTIF(CK$4:CK76,CK76)-1,"-"),"-")</f>
        <v>-</v>
      </c>
      <c r="DR76" s="77" t="str">
        <f>IFERROR(IF($E76=1,RANK(CL76,CL:CL,1)+COUNTIF(CL$4:CL76,CL76)-1,"-"),"-")</f>
        <v>-</v>
      </c>
      <c r="DS76" s="77" t="str">
        <f>IFERROR(IF($E76=1,RANK(CM76,CM:CM,1)+COUNTIF(CM$4:CM76,CM76)-1,"-"),"-")</f>
        <v>-</v>
      </c>
      <c r="DT76" s="77" t="str">
        <f>IFERROR(IF($E76=1,RANK(CN76,CN:CN,1)+COUNTIF(CN$4:CN76,CN76)-1,"-"),"-")</f>
        <v>-</v>
      </c>
      <c r="DU76">
        <f>$F$2+1-DV76</f>
        <v>99</v>
      </c>
      <c r="DV76" s="83">
        <f>IF($EI$4="Entrants",MIN($CV:$CV),MIN($DC:$DC))</f>
        <v>1</v>
      </c>
      <c r="DW76" s="82" t="str">
        <f>IFERROR(INDEX($A:$DD,IF($EI$4="Entrants",MATCH($DU76,$CV:$CV,0),MATCH($DU76,$DC:$DC,0)),11),"")</f>
        <v>METZ VILLE</v>
      </c>
      <c r="DX76" s="80">
        <f>IFERROR(INDEX($A:$DD,IF($EI$4="Entrants",MATCH($DU76,$CV:$CV,0),MATCH($DU76,$DC:$DC,0)),IF($EI$4="Entrants",68,25)),"")</f>
        <v>8.11</v>
      </c>
      <c r="DY76">
        <f>DZ82+1-DZ76</f>
        <v>95</v>
      </c>
      <c r="DZ76" s="83">
        <f>IF($EI$4="Entrants",MIN($DL:$DL),MIN($DS:$DS))</f>
        <v>1</v>
      </c>
      <c r="EA76" s="82" t="str">
        <f>IFERROR(INDEX($A:$DT,IF($EI$4="Entrants",MATCH($DY76,$DL:$DL,0),MATCH($DY76,$DS:$DS,0)),11),"")</f>
        <v>PERPIGNAN</v>
      </c>
      <c r="EB76" s="135">
        <f>IFERROR(INDEX($A:$DT,IF($EI$4="Entrants",MATCH($DY76,$DL:$DL,0),MATCH($DY76,$DS:$DS,0)),IF($EI$4="Entrants",84,55)),"")</f>
        <v>0.81</v>
      </c>
      <c r="EC76" s="81">
        <f>IFERROR(INDEX($A:$DT,IF($EI$4="Entrants",MATCH($DY76,$DL:$DL,0),MATCH($DY76,$DS:$DS,0)),IF($EI$4="Entrants",68,25)),"")</f>
        <v>6.67</v>
      </c>
      <c r="ED76" s="80" t="str">
        <f>IFERROR(IF(EB76&gt;0,"+"&amp;ROUND(EB76,2),ROUND(EB76,2)),"")</f>
        <v>+0,81</v>
      </c>
      <c r="EU76">
        <v>7.61</v>
      </c>
      <c r="EV76">
        <v>8.7799999999999994</v>
      </c>
      <c r="EW76">
        <v>9.0500000000000007</v>
      </c>
      <c r="EX76">
        <v>8.49</v>
      </c>
      <c r="EY76">
        <v>8.35</v>
      </c>
      <c r="EZ76">
        <v>6.97</v>
      </c>
      <c r="FA76">
        <v>4.96</v>
      </c>
      <c r="FB76">
        <v>5.62</v>
      </c>
      <c r="FK76">
        <v>7.95</v>
      </c>
      <c r="FL76">
        <v>8.69</v>
      </c>
      <c r="FM76">
        <v>8.81</v>
      </c>
      <c r="FN76">
        <v>8.65</v>
      </c>
      <c r="FO76">
        <v>8.08</v>
      </c>
      <c r="FP76">
        <v>7.29</v>
      </c>
      <c r="FQ76">
        <v>5.34</v>
      </c>
      <c r="FR76">
        <v>5.87</v>
      </c>
    </row>
    <row r="77" spans="1:174" ht="19.8" x14ac:dyDescent="0.3">
      <c r="A77" s="8">
        <f t="shared" si="21"/>
        <v>1</v>
      </c>
      <c r="B77" s="8">
        <f t="shared" si="22"/>
        <v>1</v>
      </c>
      <c r="C77" s="8">
        <f t="shared" si="29"/>
        <v>1</v>
      </c>
      <c r="D77" s="8">
        <f t="shared" si="23"/>
        <v>1</v>
      </c>
      <c r="E77" s="8">
        <f t="shared" si="24"/>
        <v>1</v>
      </c>
      <c r="F77" s="145" t="s">
        <v>225</v>
      </c>
      <c r="G77" s="145" t="s">
        <v>193</v>
      </c>
      <c r="H77" s="7">
        <v>1</v>
      </c>
      <c r="I77" s="141" t="s">
        <v>210</v>
      </c>
      <c r="J77" s="141">
        <v>757625</v>
      </c>
      <c r="K77" s="141" t="s">
        <v>86</v>
      </c>
      <c r="L77" s="141" t="s">
        <v>7</v>
      </c>
      <c r="M77" s="141" t="s">
        <v>8</v>
      </c>
      <c r="N77" s="139">
        <v>7.53</v>
      </c>
      <c r="O77" s="139">
        <v>7.86</v>
      </c>
      <c r="P77" s="120">
        <v>8.83</v>
      </c>
      <c r="Q77" s="139">
        <v>7.85</v>
      </c>
      <c r="R77" s="139">
        <v>7.96</v>
      </c>
      <c r="S77" s="139">
        <v>7.37</v>
      </c>
      <c r="T77" s="13">
        <v>5.84</v>
      </c>
      <c r="U77" s="106">
        <v>6.9</v>
      </c>
      <c r="V77" s="79"/>
      <c r="AD77" s="139">
        <v>7.72</v>
      </c>
      <c r="AE77" s="161">
        <v>8.24</v>
      </c>
      <c r="AF77" s="161">
        <v>8.8800000000000008</v>
      </c>
      <c r="AG77" s="139">
        <v>7.95</v>
      </c>
      <c r="AH77" s="139">
        <v>7.84</v>
      </c>
      <c r="AI77" s="139">
        <v>7.5</v>
      </c>
      <c r="AJ77" s="106">
        <v>6.46</v>
      </c>
      <c r="AK77" s="106">
        <v>6.79</v>
      </c>
      <c r="AL77" s="79"/>
      <c r="AT77" s="78">
        <f t="shared" si="25"/>
        <v>-0.19</v>
      </c>
      <c r="AU77" s="78">
        <f t="shared" si="25"/>
        <v>-0.38</v>
      </c>
      <c r="AV77" s="78">
        <f t="shared" si="25"/>
        <v>-0.05</v>
      </c>
      <c r="AW77" s="78">
        <f t="shared" si="25"/>
        <v>-0.1</v>
      </c>
      <c r="AX77" s="78">
        <f t="shared" si="25"/>
        <v>0.12</v>
      </c>
      <c r="AY77" s="78">
        <f t="shared" si="25"/>
        <v>-0.13</v>
      </c>
      <c r="AZ77" s="78">
        <f t="shared" si="25"/>
        <v>-0.62</v>
      </c>
      <c r="BA77" s="78">
        <f t="shared" si="15"/>
        <v>0.11</v>
      </c>
      <c r="BB77" s="79"/>
      <c r="BJ77" s="78">
        <f t="shared" si="30"/>
        <v>7.53</v>
      </c>
      <c r="BK77" s="78">
        <f t="shared" si="30"/>
        <v>7.86</v>
      </c>
      <c r="BL77" s="78">
        <f t="shared" si="30"/>
        <v>8.83</v>
      </c>
      <c r="BM77" s="78">
        <f t="shared" si="30"/>
        <v>7.85</v>
      </c>
      <c r="BN77" s="78">
        <f t="shared" si="30"/>
        <v>7.96</v>
      </c>
      <c r="BO77" s="78">
        <f t="shared" si="26"/>
        <v>7.37</v>
      </c>
      <c r="BP77" s="78">
        <f t="shared" si="27"/>
        <v>5.84</v>
      </c>
      <c r="BQ77" s="78">
        <f t="shared" si="27"/>
        <v>6.9</v>
      </c>
      <c r="BR77" s="79"/>
      <c r="BZ77" s="78">
        <f t="shared" si="28"/>
        <v>-0.19</v>
      </c>
      <c r="CA77" s="78">
        <f t="shared" si="28"/>
        <v>-0.38</v>
      </c>
      <c r="CB77" s="78">
        <f t="shared" si="28"/>
        <v>-0.05</v>
      </c>
      <c r="CC77" s="78">
        <f t="shared" si="28"/>
        <v>-0.1</v>
      </c>
      <c r="CD77" s="78">
        <f t="shared" si="28"/>
        <v>0.12</v>
      </c>
      <c r="CE77" s="78">
        <f t="shared" si="28"/>
        <v>-0.13</v>
      </c>
      <c r="CF77" s="78">
        <f t="shared" si="28"/>
        <v>-0.62</v>
      </c>
      <c r="CG77" s="78">
        <f t="shared" si="16"/>
        <v>0.11</v>
      </c>
      <c r="CH77" s="79"/>
      <c r="CP77" s="77">
        <f>IFERROR(IF($E77=1,RANK(BJ77,BJ:BJ,1)+COUNTIF(BJ$4:BJ77,BJ77)-1,"-"),"-")</f>
        <v>31</v>
      </c>
      <c r="CQ77" s="77">
        <f>IFERROR(IF($E77=1,RANK(BK77,BK:BK,1)+COUNTIF(BK$4:BK77,BK77)-1,"-"),"-")</f>
        <v>11</v>
      </c>
      <c r="CR77" s="77">
        <f>IFERROR(IF($E77=1,RANK(BL77,BL:BL,1)+COUNTIF(BL$4:BL77,BL77)-1,"-"),"-")</f>
        <v>59</v>
      </c>
      <c r="CS77" s="77">
        <f>IFERROR(IF($E77=1,RANK(BM77,BM:BM,1)+COUNTIF(BM$4:BM77,BM77)-1,"-"),"-")</f>
        <v>13</v>
      </c>
      <c r="CT77" s="77">
        <f>IFERROR(IF($E77=1,RANK(BN77,BN:BN,1)+COUNTIF(BN$4:BN77,BN77)-1,"-"),"-")</f>
        <v>55</v>
      </c>
      <c r="CU77" s="77">
        <f>IFERROR(IF($E77=1,RANK(BO77,BO:BO,1)+COUNTIF(BO$4:BO77,BO77)-1,"-"),"-")</f>
        <v>34</v>
      </c>
      <c r="CV77" s="77">
        <f>IFERROR(IF($E77=1,RANK(BP77,BP:BP,1)+COUNTIF(BP$4:BP77,BP77)-1,"-"),"-")</f>
        <v>16</v>
      </c>
      <c r="CW77" s="77">
        <f>IFERROR(IF($E77=1,RANK(BQ77,BQ:BQ,1)+COUNTIF(BQ$4:BQ77,BQ77)-1,"-"),"-")</f>
        <v>42</v>
      </c>
      <c r="CX77" s="79"/>
      <c r="DF77" s="77">
        <f>IFERROR(IF($E77=1,RANK(BZ77,BZ:BZ,1)+COUNTIF(BZ$3:BZ76,BZ77),"-"),"-")</f>
        <v>46</v>
      </c>
      <c r="DG77" s="77">
        <f>IFERROR(IF($E77=1,RANK(CA77,CA:CA,1)+COUNTIF(CA$3:CA76,CA77),"-"),"-")</f>
        <v>5</v>
      </c>
      <c r="DH77" s="77">
        <f>IFERROR(IF($E77=1,RANK(CB77,CB:CB,1)+COUNTIF(CB$3:CB76,CB77),"-"),"-")</f>
        <v>42</v>
      </c>
      <c r="DI77" s="77">
        <f>IFERROR(IF($E77=1,RANK(CC77,CC:CC,1)+COUNTIF(CC$3:CC76,CC77),"-"),"-")</f>
        <v>44</v>
      </c>
      <c r="DJ77" s="77">
        <f>IFERROR(IF($E77=1,RANK(CD77,CD:CD,1)+COUNTIF(CD$3:CD76,CD77),"-"),"-")</f>
        <v>82</v>
      </c>
      <c r="DK77" s="77">
        <f>IFERROR(IF($E77=1,RANK(CE77,CE:CE,1)+COUNTIF(CE$3:CE76,CE77),"-"),"-")</f>
        <v>53</v>
      </c>
      <c r="DL77" s="77">
        <f>IFERROR(IF($E77=1,RANK(CF77,CF:CF,1)+COUNTIF(CF$3:CF76,CF77),"-"),"-")</f>
        <v>7</v>
      </c>
      <c r="DM77" s="77">
        <f>IFERROR(IF($E77=1,RANK(CG77,CG:CG,1)+COUNTIF(CG$3:CG76,CG77),"-"),"-")</f>
        <v>64</v>
      </c>
      <c r="DN77" s="6"/>
      <c r="DO77" s="77" t="str">
        <f>IFERROR(IF($E77=1,RANK(CI77,CI:CI,1)+COUNTIF(CI$4:CI77,CI77)-1,"-"),"-")</f>
        <v>-</v>
      </c>
      <c r="DP77" s="77" t="str">
        <f>IFERROR(IF($E77=1,RANK(CJ77,CJ:CJ,1)+COUNTIF(CJ$4:CJ77,CJ77)-1,"-"),"-")</f>
        <v>-</v>
      </c>
      <c r="DQ77" s="77" t="str">
        <f>IFERROR(IF($E77=1,RANK(CK77,CK:CK,1)+COUNTIF(CK$4:CK77,CK77)-1,"-"),"-")</f>
        <v>-</v>
      </c>
      <c r="DR77" s="77" t="str">
        <f>IFERROR(IF($E77=1,RANK(CL77,CL:CL,1)+COUNTIF(CL$4:CL77,CL77)-1,"-"),"-")</f>
        <v>-</v>
      </c>
      <c r="DS77" s="77" t="str">
        <f>IFERROR(IF($E77=1,RANK(CM77,CM:CM,1)+COUNTIF(CM$4:CM77,CM77)-1,"-"),"-")</f>
        <v>-</v>
      </c>
      <c r="DT77" s="77" t="str">
        <f>IFERROR(IF($E77=1,RANK(CN77,CN:CN,1)+COUNTIF(CN$4:CN77,CN77)-1,"-"),"-")</f>
        <v>-</v>
      </c>
      <c r="DU77">
        <f>DU76-1</f>
        <v>98</v>
      </c>
      <c r="DV77" s="83">
        <f>DV76+1</f>
        <v>2</v>
      </c>
      <c r="DW77" s="82" t="str">
        <f>IFERROR(INDEX($A:$DD,IF($EI$4="Entrants",MATCH($DU77,$CV:$CV,0),MATCH($DU77,$DC:$DC,0)),11),"")</f>
        <v>LIMOGES BENEDICTINS</v>
      </c>
      <c r="DX77" s="80">
        <f>IFERROR(INDEX($A:$DD,IF($EI$4="Entrants",MATCH($DU77,$CV:$CV,0),MATCH($DU77,$DC:$DC,0)),IF($EI$4="Entrants",68,25)),"")</f>
        <v>8.1</v>
      </c>
      <c r="DY77">
        <f>DY76-1</f>
        <v>94</v>
      </c>
      <c r="DZ77" s="83">
        <f>MAX(DZ76+1,0)</f>
        <v>2</v>
      </c>
      <c r="EA77" s="82" t="str">
        <f>IFERROR(INDEX($A:$DT,IF($EI$4="Entrants",MATCH($DY77,$DL:$DL,0),MATCH($DY77,$DS:$DS,0)),11),"")</f>
        <v>CARCASSONNE</v>
      </c>
      <c r="EB77" s="135">
        <f t="shared" ref="EB77:EB80" si="31">IFERROR(INDEX($A:$DT,IF($EI$4="Entrants",MATCH($DY77,$DL:$DL,0),MATCH($DY77,$DS:$DS,0)),IF($EI$4="Entrants",84,55)),"")</f>
        <v>0.68</v>
      </c>
      <c r="EC77" s="81">
        <f>IFERROR(INDEX($A:$DT,IF($EI$4="Entrants",MATCH($DY77,$DL:$DL,0),MATCH($DY77,$DS:$DS,0)),IF($EI$4="Entrants",68,25)),"")</f>
        <v>5.31</v>
      </c>
      <c r="ED77" s="80" t="str">
        <f>IFERROR(IF(EB77&gt;0,"+"&amp;ROUND(EB77,2),ROUND(EB77,2)),"")</f>
        <v>+0,68</v>
      </c>
      <c r="EU77">
        <v>8.07</v>
      </c>
      <c r="EV77">
        <v>8.59</v>
      </c>
      <c r="EW77">
        <v>8.91</v>
      </c>
      <c r="EX77">
        <v>8.06</v>
      </c>
      <c r="EY77">
        <v>7.78</v>
      </c>
      <c r="EZ77">
        <v>8.36</v>
      </c>
      <c r="FA77">
        <v>7.16</v>
      </c>
      <c r="FB77">
        <v>7.29</v>
      </c>
      <c r="FK77">
        <v>7.66</v>
      </c>
      <c r="FL77">
        <v>8.4</v>
      </c>
      <c r="FM77">
        <v>9.0399999999999991</v>
      </c>
      <c r="FN77">
        <v>7.51</v>
      </c>
      <c r="FO77">
        <v>7.15</v>
      </c>
      <c r="FP77">
        <v>8.34</v>
      </c>
      <c r="FQ77">
        <v>5.95</v>
      </c>
      <c r="FR77">
        <v>6.31</v>
      </c>
    </row>
    <row r="78" spans="1:174" ht="19.8" x14ac:dyDescent="0.3">
      <c r="A78" s="8">
        <f t="shared" si="21"/>
        <v>1</v>
      </c>
      <c r="B78" s="8">
        <f t="shared" si="22"/>
        <v>1</v>
      </c>
      <c r="C78" s="8">
        <f t="shared" si="29"/>
        <v>1</v>
      </c>
      <c r="D78" s="8">
        <f t="shared" si="23"/>
        <v>1</v>
      </c>
      <c r="E78" s="8">
        <f t="shared" si="24"/>
        <v>1</v>
      </c>
      <c r="F78" s="145" t="s">
        <v>225</v>
      </c>
      <c r="G78" s="145" t="s">
        <v>191</v>
      </c>
      <c r="H78" s="7">
        <v>1</v>
      </c>
      <c r="I78" s="141" t="s">
        <v>210</v>
      </c>
      <c r="J78" s="141">
        <v>615286</v>
      </c>
      <c r="K78" s="141" t="s">
        <v>87</v>
      </c>
      <c r="L78" s="141" t="s">
        <v>7</v>
      </c>
      <c r="M78" s="141" t="s">
        <v>8</v>
      </c>
      <c r="N78" s="139">
        <v>7.67</v>
      </c>
      <c r="O78" s="120">
        <v>8.35</v>
      </c>
      <c r="P78" s="120">
        <v>8.7799999999999994</v>
      </c>
      <c r="Q78" s="120">
        <v>8.07</v>
      </c>
      <c r="R78" s="139">
        <v>7.71</v>
      </c>
      <c r="S78" s="139">
        <v>7.84</v>
      </c>
      <c r="T78" s="13">
        <v>5.31</v>
      </c>
      <c r="U78" s="106">
        <v>7.35</v>
      </c>
      <c r="V78" s="79"/>
      <c r="AD78" s="139">
        <v>7.47</v>
      </c>
      <c r="AE78" s="161">
        <v>8.83</v>
      </c>
      <c r="AF78" s="163">
        <v>9.17</v>
      </c>
      <c r="AG78" s="139">
        <v>7.84</v>
      </c>
      <c r="AH78" s="139">
        <v>7.07</v>
      </c>
      <c r="AI78" s="120">
        <v>8.4</v>
      </c>
      <c r="AJ78" s="13">
        <v>4.63</v>
      </c>
      <c r="AK78" s="106">
        <v>7.42</v>
      </c>
      <c r="AL78" s="79"/>
      <c r="AT78" s="78">
        <f t="shared" si="25"/>
        <v>0.2</v>
      </c>
      <c r="AU78" s="78">
        <f t="shared" si="25"/>
        <v>-0.48</v>
      </c>
      <c r="AV78" s="78">
        <f t="shared" si="25"/>
        <v>-0.39</v>
      </c>
      <c r="AW78" s="78">
        <f t="shared" si="25"/>
        <v>0.23</v>
      </c>
      <c r="AX78" s="78">
        <f t="shared" si="25"/>
        <v>0.64</v>
      </c>
      <c r="AY78" s="78">
        <f t="shared" si="25"/>
        <v>-0.56000000000000005</v>
      </c>
      <c r="AZ78" s="78">
        <f t="shared" si="25"/>
        <v>0.68</v>
      </c>
      <c r="BA78" s="78">
        <f t="shared" si="15"/>
        <v>-7.0000000000000007E-2</v>
      </c>
      <c r="BB78" s="79"/>
      <c r="BJ78" s="78">
        <f t="shared" si="30"/>
        <v>7.67</v>
      </c>
      <c r="BK78" s="78">
        <f t="shared" si="30"/>
        <v>8.35</v>
      </c>
      <c r="BL78" s="78">
        <f t="shared" si="30"/>
        <v>8.7799999999999994</v>
      </c>
      <c r="BM78" s="78">
        <f t="shared" si="30"/>
        <v>8.07</v>
      </c>
      <c r="BN78" s="78">
        <f t="shared" si="30"/>
        <v>7.71</v>
      </c>
      <c r="BO78" s="78">
        <f t="shared" si="26"/>
        <v>7.84</v>
      </c>
      <c r="BP78" s="78">
        <f t="shared" si="27"/>
        <v>5.31</v>
      </c>
      <c r="BQ78" s="78">
        <f t="shared" si="27"/>
        <v>7.35</v>
      </c>
      <c r="BR78" s="79"/>
      <c r="BZ78" s="78">
        <f t="shared" si="28"/>
        <v>0.2</v>
      </c>
      <c r="CA78" s="78">
        <f t="shared" si="28"/>
        <v>-0.48</v>
      </c>
      <c r="CB78" s="78">
        <f t="shared" si="28"/>
        <v>-0.39</v>
      </c>
      <c r="CC78" s="78">
        <f t="shared" si="28"/>
        <v>0.23</v>
      </c>
      <c r="CD78" s="78">
        <f t="shared" si="28"/>
        <v>0.64</v>
      </c>
      <c r="CE78" s="78">
        <f t="shared" si="28"/>
        <v>-0.56000000000000005</v>
      </c>
      <c r="CF78" s="78">
        <f t="shared" si="28"/>
        <v>0.68</v>
      </c>
      <c r="CG78" s="78">
        <f t="shared" si="16"/>
        <v>-7.0000000000000007E-2</v>
      </c>
      <c r="CH78" s="79"/>
      <c r="CP78" s="77">
        <f>IFERROR(IF($E78=1,RANK(BJ78,BJ:BJ,1)+COUNTIF(BJ$4:BJ78,BJ78)-1,"-"),"-")</f>
        <v>43</v>
      </c>
      <c r="CQ78" s="77">
        <f>IFERROR(IF($E78=1,RANK(BK78,BK:BK,1)+COUNTIF(BK$4:BK78,BK78)-1,"-"),"-")</f>
        <v>46</v>
      </c>
      <c r="CR78" s="77">
        <f>IFERROR(IF($E78=1,RANK(BL78,BL:BL,1)+COUNTIF(BL$4:BL78,BL78)-1,"-"),"-")</f>
        <v>51</v>
      </c>
      <c r="CS78" s="77">
        <f>IFERROR(IF($E78=1,RANK(BM78,BM:BM,1)+COUNTIF(BM$4:BM78,BM78)-1,"-"),"-")</f>
        <v>30</v>
      </c>
      <c r="CT78" s="77">
        <f>IFERROR(IF($E78=1,RANK(BN78,BN:BN,1)+COUNTIF(BN$4:BN78,BN78)-1,"-"),"-")</f>
        <v>35</v>
      </c>
      <c r="CU78" s="77">
        <f>IFERROR(IF($E78=1,RANK(BO78,BO:BO,1)+COUNTIF(BO$4:BO78,BO78)-1,"-"),"-")</f>
        <v>87</v>
      </c>
      <c r="CV78" s="77">
        <f>IFERROR(IF($E78=1,RANK(BP78,BP:BP,1)+COUNTIF(BP$4:BP78,BP78)-1,"-"),"-")</f>
        <v>5</v>
      </c>
      <c r="CW78" s="77">
        <f>IFERROR(IF($E78=1,RANK(BQ78,BQ:BQ,1)+COUNTIF(BQ$4:BQ78,BQ78)-1,"-"),"-")</f>
        <v>70</v>
      </c>
      <c r="CX78" s="79"/>
      <c r="DF78" s="77">
        <f>IFERROR(IF($E78=1,RANK(BZ78,BZ:BZ,1)+COUNTIF(BZ$3:BZ77,BZ78),"-"),"-")</f>
        <v>89</v>
      </c>
      <c r="DG78" s="77">
        <f>IFERROR(IF($E78=1,RANK(CA78,CA:CA,1)+COUNTIF(CA$3:CA77,CA78),"-"),"-")</f>
        <v>2</v>
      </c>
      <c r="DH78" s="77">
        <f>IFERROR(IF($E78=1,RANK(CB78,CB:CB,1)+COUNTIF(CB$3:CB77,CB78),"-"),"-")</f>
        <v>4</v>
      </c>
      <c r="DI78" s="77">
        <f>IFERROR(IF($E78=1,RANK(CC78,CC:CC,1)+COUNTIF(CC$3:CC77,CC78),"-"),"-")</f>
        <v>88</v>
      </c>
      <c r="DJ78" s="77">
        <f>IFERROR(IF($E78=1,RANK(CD78,CD:CD,1)+COUNTIF(CD$3:CD77,CD78),"-"),"-")</f>
        <v>94</v>
      </c>
      <c r="DK78" s="77">
        <f>IFERROR(IF($E78=1,RANK(CE78,CE:CE,1)+COUNTIF(CE$3:CE77,CE78),"-"),"-")</f>
        <v>6</v>
      </c>
      <c r="DL78" s="77">
        <f>IFERROR(IF($E78=1,RANK(CF78,CF:CF,1)+COUNTIF(CF$3:CF77,CF78),"-"),"-")</f>
        <v>94</v>
      </c>
      <c r="DM78" s="77">
        <f>IFERROR(IF($E78=1,RANK(CG78,CG:CG,1)+COUNTIF(CG$3:CG77,CG78),"-"),"-")</f>
        <v>43</v>
      </c>
      <c r="DN78" s="6"/>
      <c r="DO78" s="77" t="str">
        <f>IFERROR(IF($E78=1,RANK(CI78,CI:CI,1)+COUNTIF(CI$4:CI78,CI78)-1,"-"),"-")</f>
        <v>-</v>
      </c>
      <c r="DP78" s="77" t="str">
        <f>IFERROR(IF($E78=1,RANK(CJ78,CJ:CJ,1)+COUNTIF(CJ$4:CJ78,CJ78)-1,"-"),"-")</f>
        <v>-</v>
      </c>
      <c r="DQ78" s="77" t="str">
        <f>IFERROR(IF($E78=1,RANK(CK78,CK:CK,1)+COUNTIF(CK$4:CK78,CK78)-1,"-"),"-")</f>
        <v>-</v>
      </c>
      <c r="DR78" s="77" t="str">
        <f>IFERROR(IF($E78=1,RANK(CL78,CL:CL,1)+COUNTIF(CL$4:CL78,CL78)-1,"-"),"-")</f>
        <v>-</v>
      </c>
      <c r="DS78" s="77" t="str">
        <f>IFERROR(IF($E78=1,RANK(CM78,CM:CM,1)+COUNTIF(CM$4:CM78,CM78)-1,"-"),"-")</f>
        <v>-</v>
      </c>
      <c r="DT78" s="77" t="str">
        <f>IFERROR(IF($E78=1,RANK(CN78,CN:CN,1)+COUNTIF(CN$4:CN78,CN78)-1,"-"),"-")</f>
        <v>-</v>
      </c>
      <c r="DU78">
        <f>DU77-1</f>
        <v>97</v>
      </c>
      <c r="DV78" s="83">
        <f>DV77+1</f>
        <v>3</v>
      </c>
      <c r="DW78" s="82" t="str">
        <f>IFERROR(INDEX($A:$DD,IF($EI$4="Entrants",MATCH($DU78,$CV:$CV,0),MATCH($DU78,$DC:$DC,0)),11),"")</f>
        <v>BORDEAUX ST JEAN</v>
      </c>
      <c r="DX78" s="80">
        <f>IFERROR(INDEX($A:$DD,IF($EI$4="Entrants",MATCH($DU78,$CV:$CV,0),MATCH($DU78,$DC:$DC,0)),IF($EI$4="Entrants",68,25)),"")</f>
        <v>7.65</v>
      </c>
      <c r="DY78">
        <f>DY77-1</f>
        <v>93</v>
      </c>
      <c r="DZ78" s="83">
        <f>MAX(DZ77+1,0)</f>
        <v>3</v>
      </c>
      <c r="EA78" s="82" t="str">
        <f>IFERROR(INDEX($A:$DT,IF($EI$4="Entrants",MATCH($DY78,$DL:$DL,0),MATCH($DY78,$DS:$DS,0)),11),"")</f>
        <v>MASSY TGV</v>
      </c>
      <c r="EB78" s="135">
        <f t="shared" si="31"/>
        <v>0.63</v>
      </c>
      <c r="EC78" s="81">
        <f>IFERROR(INDEX($A:$DT,IF($EI$4="Entrants",MATCH($DY78,$DL:$DL,0),MATCH($DY78,$DS:$DS,0)),IF($EI$4="Entrants",68,25)),"")</f>
        <v>5.72</v>
      </c>
      <c r="ED78" s="80" t="str">
        <f>IFERROR(IF(EB78&gt;0,"+"&amp;ROUND(EB78,2),ROUND(EB78,2)),"")</f>
        <v>+0,63</v>
      </c>
      <c r="EU78">
        <v>7.8</v>
      </c>
      <c r="EV78">
        <v>8.5500000000000007</v>
      </c>
      <c r="EW78">
        <v>8.9</v>
      </c>
      <c r="EX78">
        <v>7.36</v>
      </c>
      <c r="EY78">
        <v>7.37</v>
      </c>
      <c r="EZ78">
        <v>7.55</v>
      </c>
      <c r="FA78">
        <v>6.55</v>
      </c>
      <c r="FB78">
        <v>6.53</v>
      </c>
      <c r="FK78">
        <v>7.76</v>
      </c>
      <c r="FL78">
        <v>8.59</v>
      </c>
      <c r="FM78">
        <v>9.01</v>
      </c>
      <c r="FN78">
        <v>7.92</v>
      </c>
      <c r="FO78">
        <v>7.58</v>
      </c>
      <c r="FP78">
        <v>7.68</v>
      </c>
      <c r="FQ78">
        <v>7.05</v>
      </c>
      <c r="FR78">
        <v>7.17</v>
      </c>
    </row>
    <row r="79" spans="1:174" ht="19.8" x14ac:dyDescent="0.3">
      <c r="A79" s="8">
        <f t="shared" si="21"/>
        <v>1</v>
      </c>
      <c r="B79" s="8">
        <f t="shared" si="22"/>
        <v>1</v>
      </c>
      <c r="C79" s="8" t="str">
        <f t="shared" si="29"/>
        <v/>
      </c>
      <c r="D79" s="8">
        <f t="shared" si="23"/>
        <v>1</v>
      </c>
      <c r="E79" s="8">
        <f t="shared" si="24"/>
        <v>0</v>
      </c>
      <c r="F79" s="145" t="s">
        <v>225</v>
      </c>
      <c r="G79" s="145" t="s">
        <v>192</v>
      </c>
      <c r="H79" s="7" t="s">
        <v>17</v>
      </c>
      <c r="I79" s="141" t="s">
        <v>210</v>
      </c>
      <c r="J79" s="141">
        <v>755447</v>
      </c>
      <c r="K79" s="141" t="s">
        <v>89</v>
      </c>
      <c r="L79" s="141" t="s">
        <v>7</v>
      </c>
      <c r="M79" s="141" t="s">
        <v>8</v>
      </c>
      <c r="N79" s="139">
        <v>7.61</v>
      </c>
      <c r="O79" s="139">
        <v>7.95</v>
      </c>
      <c r="P79" s="120">
        <v>8.09</v>
      </c>
      <c r="Q79" s="120">
        <v>8.35</v>
      </c>
      <c r="R79" s="120">
        <v>8.01</v>
      </c>
      <c r="S79" s="139">
        <v>6.88</v>
      </c>
      <c r="T79" s="13">
        <v>5.81</v>
      </c>
      <c r="U79" s="106">
        <v>6.6</v>
      </c>
      <c r="V79" s="79"/>
      <c r="AD79" s="139">
        <v>7.76</v>
      </c>
      <c r="AE79" s="161">
        <v>8.3000000000000007</v>
      </c>
      <c r="AF79" s="161">
        <v>8.35</v>
      </c>
      <c r="AG79" s="161">
        <v>8.4700000000000006</v>
      </c>
      <c r="AH79" s="161">
        <v>8.25</v>
      </c>
      <c r="AI79" s="139">
        <v>7.11</v>
      </c>
      <c r="AJ79" s="106">
        <v>6.21</v>
      </c>
      <c r="AK79" s="106">
        <v>6.47</v>
      </c>
      <c r="AL79" s="79"/>
      <c r="AT79" s="78">
        <f t="shared" si="25"/>
        <v>-0.15</v>
      </c>
      <c r="AU79" s="78">
        <f t="shared" si="25"/>
        <v>-0.35</v>
      </c>
      <c r="AV79" s="78">
        <f t="shared" si="25"/>
        <v>-0.26</v>
      </c>
      <c r="AW79" s="78">
        <f t="shared" si="25"/>
        <v>-0.12</v>
      </c>
      <c r="AX79" s="78">
        <f t="shared" si="25"/>
        <v>-0.24</v>
      </c>
      <c r="AY79" s="78">
        <f t="shared" si="25"/>
        <v>-0.23</v>
      </c>
      <c r="AZ79" s="78">
        <f t="shared" si="25"/>
        <v>-0.4</v>
      </c>
      <c r="BA79" s="78">
        <f t="shared" si="15"/>
        <v>0.13</v>
      </c>
      <c r="BB79" s="79"/>
      <c r="BJ79" s="78" t="str">
        <f t="shared" si="30"/>
        <v>-</v>
      </c>
      <c r="BK79" s="78" t="str">
        <f t="shared" si="30"/>
        <v>-</v>
      </c>
      <c r="BL79" s="78" t="str">
        <f t="shared" si="30"/>
        <v>-</v>
      </c>
      <c r="BM79" s="78" t="str">
        <f t="shared" si="30"/>
        <v>-</v>
      </c>
      <c r="BN79" s="78" t="str">
        <f t="shared" si="30"/>
        <v>-</v>
      </c>
      <c r="BO79" s="78" t="str">
        <f t="shared" si="26"/>
        <v>-</v>
      </c>
      <c r="BP79" s="78" t="str">
        <f t="shared" si="27"/>
        <v>-</v>
      </c>
      <c r="BQ79" s="78" t="str">
        <f t="shared" si="27"/>
        <v>-</v>
      </c>
      <c r="BR79" s="79"/>
      <c r="BZ79" s="78" t="str">
        <f t="shared" si="28"/>
        <v>-</v>
      </c>
      <c r="CA79" s="78" t="str">
        <f t="shared" si="28"/>
        <v>-</v>
      </c>
      <c r="CB79" s="78" t="str">
        <f t="shared" si="28"/>
        <v>-</v>
      </c>
      <c r="CC79" s="78" t="str">
        <f t="shared" si="28"/>
        <v>-</v>
      </c>
      <c r="CD79" s="78" t="str">
        <f t="shared" si="28"/>
        <v>-</v>
      </c>
      <c r="CE79" s="78" t="str">
        <f t="shared" si="28"/>
        <v>-</v>
      </c>
      <c r="CF79" s="78" t="str">
        <f t="shared" si="28"/>
        <v>-</v>
      </c>
      <c r="CG79" s="78" t="str">
        <f t="shared" si="16"/>
        <v>-</v>
      </c>
      <c r="CH79" s="79"/>
      <c r="CP79" s="77" t="str">
        <f>IFERROR(IF($E79=1,RANK(BJ79,BJ:BJ,1)+COUNTIF(BJ$4:BJ79,BJ79)-1,"-"),"-")</f>
        <v>-</v>
      </c>
      <c r="CQ79" s="77" t="str">
        <f>IFERROR(IF($E79=1,RANK(BK79,BK:BK,1)+COUNTIF(BK$4:BK79,BK79)-1,"-"),"-")</f>
        <v>-</v>
      </c>
      <c r="CR79" s="77" t="str">
        <f>IFERROR(IF($E79=1,RANK(BL79,BL:BL,1)+COUNTIF(BL$4:BL79,BL79)-1,"-"),"-")</f>
        <v>-</v>
      </c>
      <c r="CS79" s="77" t="str">
        <f>IFERROR(IF($E79=1,RANK(BM79,BM:BM,1)+COUNTIF(BM$4:BM79,BM79)-1,"-"),"-")</f>
        <v>-</v>
      </c>
      <c r="CT79" s="77" t="str">
        <f>IFERROR(IF($E79=1,RANK(BN79,BN:BN,1)+COUNTIF(BN$4:BN79,BN79)-1,"-"),"-")</f>
        <v>-</v>
      </c>
      <c r="CU79" s="77" t="str">
        <f>IFERROR(IF($E79=1,RANK(BO79,BO:BO,1)+COUNTIF(BO$4:BO79,BO79)-1,"-"),"-")</f>
        <v>-</v>
      </c>
      <c r="CV79" s="77" t="str">
        <f>IFERROR(IF($E79=1,RANK(BP79,BP:BP,1)+COUNTIF(BP$4:BP79,BP79)-1,"-"),"-")</f>
        <v>-</v>
      </c>
      <c r="CW79" s="77" t="str">
        <f>IFERROR(IF($E79=1,RANK(BQ79,BQ:BQ,1)+COUNTIF(BQ$4:BQ79,BQ79)-1,"-"),"-")</f>
        <v>-</v>
      </c>
      <c r="CX79" s="79"/>
      <c r="DF79" s="77" t="str">
        <f>IFERROR(IF($E79=1,RANK(BZ79,BZ:BZ,1)+COUNTIF(BZ$3:BZ78,BZ79),"-"),"-")</f>
        <v>-</v>
      </c>
      <c r="DG79" s="77" t="str">
        <f>IFERROR(IF($E79=1,RANK(CA79,CA:CA,1)+COUNTIF(CA$3:CA78,CA79),"-"),"-")</f>
        <v>-</v>
      </c>
      <c r="DH79" s="77" t="str">
        <f>IFERROR(IF($E79=1,RANK(CB79,CB:CB,1)+COUNTIF(CB$3:CB78,CB79),"-"),"-")</f>
        <v>-</v>
      </c>
      <c r="DI79" s="77" t="str">
        <f>IFERROR(IF($E79=1,RANK(CC79,CC:CC,1)+COUNTIF(CC$3:CC78,CC79),"-"),"-")</f>
        <v>-</v>
      </c>
      <c r="DJ79" s="77" t="str">
        <f>IFERROR(IF($E79=1,RANK(CD79,CD:CD,1)+COUNTIF(CD$3:CD78,CD79),"-"),"-")</f>
        <v>-</v>
      </c>
      <c r="DK79" s="77" t="str">
        <f>IFERROR(IF($E79=1,RANK(CE79,CE:CE,1)+COUNTIF(CE$3:CE78,CE79),"-"),"-")</f>
        <v>-</v>
      </c>
      <c r="DL79" s="77" t="str">
        <f>IFERROR(IF($E79=1,RANK(CF79,CF:CF,1)+COUNTIF(CF$3:CF78,CF79),"-"),"-")</f>
        <v>-</v>
      </c>
      <c r="DM79" s="77" t="str">
        <f>IFERROR(IF($E79=1,RANK(CG79,CG:CG,1)+COUNTIF(CG$3:CG78,CG79),"-"),"-")</f>
        <v>-</v>
      </c>
      <c r="DN79" s="6"/>
      <c r="DO79" s="77" t="str">
        <f>IFERROR(IF($E79=1,RANK(CI79,CI:CI,1)+COUNTIF(CI$4:CI79,CI79)-1,"-"),"-")</f>
        <v>-</v>
      </c>
      <c r="DP79" s="77" t="str">
        <f>IFERROR(IF($E79=1,RANK(CJ79,CJ:CJ,1)+COUNTIF(CJ$4:CJ79,CJ79)-1,"-"),"-")</f>
        <v>-</v>
      </c>
      <c r="DQ79" s="77" t="str">
        <f>IFERROR(IF($E79=1,RANK(CK79,CK:CK,1)+COUNTIF(CK$4:CK79,CK79)-1,"-"),"-")</f>
        <v>-</v>
      </c>
      <c r="DR79" s="77" t="str">
        <f>IFERROR(IF($E79=1,RANK(CL79,CL:CL,1)+COUNTIF(CL$4:CL79,CL79)-1,"-"),"-")</f>
        <v>-</v>
      </c>
      <c r="DS79" s="77" t="str">
        <f>IFERROR(IF($E79=1,RANK(CM79,CM:CM,1)+COUNTIF(CM$4:CM79,CM79)-1,"-"),"-")</f>
        <v>-</v>
      </c>
      <c r="DT79" s="77" t="str">
        <f>IFERROR(IF($E79=1,RANK(CN79,CN:CN,1)+COUNTIF(CN$4:CN79,CN79)-1,"-"),"-")</f>
        <v>-</v>
      </c>
      <c r="DU79">
        <f>DU78-1</f>
        <v>96</v>
      </c>
      <c r="DV79" s="83">
        <f>DV78+1</f>
        <v>4</v>
      </c>
      <c r="DW79" s="82" t="str">
        <f>IFERROR(INDEX($A:$DD,IF($EI$4="Entrants",MATCH($DU79,$CV:$CV,0),MATCH($DU79,$DC:$DC,0)),11),"")</f>
        <v>ANGOULEME</v>
      </c>
      <c r="DX79" s="80">
        <f>IFERROR(INDEX($A:$DD,IF($EI$4="Entrants",MATCH($DU79,$CV:$CV,0),MATCH($DU79,$DC:$DC,0)),IF($EI$4="Entrants",68,25)),"")</f>
        <v>7.49</v>
      </c>
      <c r="DY79">
        <f>DY78-1</f>
        <v>92</v>
      </c>
      <c r="DZ79" s="83">
        <f>MAX(DZ78+1,0)</f>
        <v>4</v>
      </c>
      <c r="EA79" s="82" t="str">
        <f>IFERROR(INDEX($A:$DT,IF($EI$4="Entrants",MATCH($DY79,$DL:$DL,0),MATCH($DY79,$DS:$DS,0)),11),"")</f>
        <v>PAU</v>
      </c>
      <c r="EB79" s="135">
        <f t="shared" si="31"/>
        <v>0.59</v>
      </c>
      <c r="EC79" s="81">
        <f>IFERROR(INDEX($A:$DT,IF($EI$4="Entrants",MATCH($DY79,$DL:$DL,0),MATCH($DY79,$DS:$DS,0)),IF($EI$4="Entrants",68,25)),"")</f>
        <v>6.31</v>
      </c>
      <c r="ED79" s="80" t="str">
        <f>IFERROR(IF(EB79&gt;0,"+"&amp;ROUND(EB79,2),ROUND(EB79,2)),"")</f>
        <v>+0,59</v>
      </c>
      <c r="EU79">
        <v>8.0299999999999994</v>
      </c>
      <c r="EV79">
        <v>9.4700000000000006</v>
      </c>
      <c r="EW79">
        <v>9.5500000000000007</v>
      </c>
      <c r="EX79">
        <v>9.27</v>
      </c>
      <c r="EY79">
        <v>8.69</v>
      </c>
      <c r="EZ79">
        <v>8.3800000000000008</v>
      </c>
      <c r="FA79">
        <v>6.64</v>
      </c>
      <c r="FB79">
        <v>6.77</v>
      </c>
      <c r="FK79">
        <v>8.11</v>
      </c>
      <c r="FL79">
        <v>9.3000000000000007</v>
      </c>
      <c r="FM79">
        <v>9.18</v>
      </c>
      <c r="FN79">
        <v>9.09</v>
      </c>
      <c r="FO79">
        <v>8.2899999999999991</v>
      </c>
      <c r="FP79">
        <v>7.38</v>
      </c>
      <c r="FQ79">
        <v>6.06</v>
      </c>
      <c r="FR79">
        <v>6.76</v>
      </c>
    </row>
    <row r="80" spans="1:174" ht="19.8" x14ac:dyDescent="0.3">
      <c r="A80" s="8">
        <f t="shared" si="21"/>
        <v>1</v>
      </c>
      <c r="B80" s="8">
        <f t="shared" si="22"/>
        <v>1</v>
      </c>
      <c r="C80" s="8" t="str">
        <f t="shared" si="29"/>
        <v/>
      </c>
      <c r="D80" s="8">
        <f t="shared" si="23"/>
        <v>1</v>
      </c>
      <c r="E80" s="8">
        <f t="shared" si="24"/>
        <v>0</v>
      </c>
      <c r="F80" s="145" t="s">
        <v>225</v>
      </c>
      <c r="G80" s="145" t="s">
        <v>193</v>
      </c>
      <c r="H80" s="7" t="s">
        <v>17</v>
      </c>
      <c r="I80" s="141" t="s">
        <v>210</v>
      </c>
      <c r="J80" s="141">
        <v>671339</v>
      </c>
      <c r="K80" s="141" t="s">
        <v>90</v>
      </c>
      <c r="L80" s="141" t="s">
        <v>7</v>
      </c>
      <c r="M80" s="141" t="s">
        <v>8</v>
      </c>
      <c r="N80" s="120">
        <v>8.0399999999999991</v>
      </c>
      <c r="O80" s="120">
        <v>8.6199999999999992</v>
      </c>
      <c r="P80" s="121">
        <v>9.16</v>
      </c>
      <c r="Q80" s="121">
        <v>9.06</v>
      </c>
      <c r="R80" s="120">
        <v>8.4700000000000006</v>
      </c>
      <c r="S80" s="139">
        <v>7.85</v>
      </c>
      <c r="T80" s="106">
        <v>7.15</v>
      </c>
      <c r="U80" s="106">
        <v>7.52</v>
      </c>
      <c r="V80" s="79"/>
      <c r="AD80" s="161">
        <v>8.2799999999999994</v>
      </c>
      <c r="AE80" s="161">
        <v>8.81</v>
      </c>
      <c r="AF80" s="163">
        <v>9.0399999999999991</v>
      </c>
      <c r="AG80" s="161">
        <v>8.94</v>
      </c>
      <c r="AH80" s="161">
        <v>8.5</v>
      </c>
      <c r="AI80" s="139">
        <v>7.7</v>
      </c>
      <c r="AJ80" s="106">
        <v>6.88</v>
      </c>
      <c r="AK80" s="106">
        <v>7.46</v>
      </c>
      <c r="AL80" s="79"/>
      <c r="AT80" s="78">
        <f t="shared" si="25"/>
        <v>-0.24</v>
      </c>
      <c r="AU80" s="78">
        <f t="shared" si="25"/>
        <v>-0.19</v>
      </c>
      <c r="AV80" s="78">
        <f t="shared" si="25"/>
        <v>0.12</v>
      </c>
      <c r="AW80" s="78">
        <f t="shared" si="25"/>
        <v>0.12</v>
      </c>
      <c r="AX80" s="78">
        <f t="shared" si="25"/>
        <v>-0.03</v>
      </c>
      <c r="AY80" s="78">
        <f t="shared" si="25"/>
        <v>0.15</v>
      </c>
      <c r="AZ80" s="78">
        <f t="shared" si="25"/>
        <v>0.27</v>
      </c>
      <c r="BA80" s="78">
        <f t="shared" si="15"/>
        <v>0.06</v>
      </c>
      <c r="BB80" s="79"/>
      <c r="BJ80" s="78" t="str">
        <f t="shared" si="30"/>
        <v>-</v>
      </c>
      <c r="BK80" s="78" t="str">
        <f t="shared" si="30"/>
        <v>-</v>
      </c>
      <c r="BL80" s="78" t="str">
        <f t="shared" si="30"/>
        <v>-</v>
      </c>
      <c r="BM80" s="78" t="str">
        <f t="shared" si="30"/>
        <v>-</v>
      </c>
      <c r="BN80" s="78" t="str">
        <f t="shared" si="30"/>
        <v>-</v>
      </c>
      <c r="BO80" s="78" t="str">
        <f t="shared" si="26"/>
        <v>-</v>
      </c>
      <c r="BP80" s="78" t="str">
        <f t="shared" si="27"/>
        <v>-</v>
      </c>
      <c r="BQ80" s="78" t="str">
        <f t="shared" si="27"/>
        <v>-</v>
      </c>
      <c r="BR80" s="79"/>
      <c r="BZ80" s="78" t="str">
        <f t="shared" si="28"/>
        <v>-</v>
      </c>
      <c r="CA80" s="78" t="str">
        <f t="shared" si="28"/>
        <v>-</v>
      </c>
      <c r="CB80" s="78" t="str">
        <f t="shared" si="28"/>
        <v>-</v>
      </c>
      <c r="CC80" s="78" t="str">
        <f t="shared" si="28"/>
        <v>-</v>
      </c>
      <c r="CD80" s="78" t="str">
        <f t="shared" si="28"/>
        <v>-</v>
      </c>
      <c r="CE80" s="78" t="str">
        <f t="shared" si="28"/>
        <v>-</v>
      </c>
      <c r="CF80" s="78" t="str">
        <f t="shared" si="28"/>
        <v>-</v>
      </c>
      <c r="CG80" s="78" t="str">
        <f t="shared" si="16"/>
        <v>-</v>
      </c>
      <c r="CH80" s="79"/>
      <c r="CP80" s="77" t="str">
        <f>IFERROR(IF($E80=1,RANK(BJ80,BJ:BJ,1)+COUNTIF(BJ$4:BJ80,BJ80)-1,"-"),"-")</f>
        <v>-</v>
      </c>
      <c r="CQ80" s="77" t="str">
        <f>IFERROR(IF($E80=1,RANK(BK80,BK:BK,1)+COUNTIF(BK$4:BK80,BK80)-1,"-"),"-")</f>
        <v>-</v>
      </c>
      <c r="CR80" s="77" t="str">
        <f>IFERROR(IF($E80=1,RANK(BL80,BL:BL,1)+COUNTIF(BL$4:BL80,BL80)-1,"-"),"-")</f>
        <v>-</v>
      </c>
      <c r="CS80" s="77" t="str">
        <f>IFERROR(IF($E80=1,RANK(BM80,BM:BM,1)+COUNTIF(BM$4:BM80,BM80)-1,"-"),"-")</f>
        <v>-</v>
      </c>
      <c r="CT80" s="77" t="str">
        <f>IFERROR(IF($E80=1,RANK(BN80,BN:BN,1)+COUNTIF(BN$4:BN80,BN80)-1,"-"),"-")</f>
        <v>-</v>
      </c>
      <c r="CU80" s="77" t="str">
        <f>IFERROR(IF($E80=1,RANK(BO80,BO:BO,1)+COUNTIF(BO$4:BO80,BO80)-1,"-"),"-")</f>
        <v>-</v>
      </c>
      <c r="CV80" s="77" t="str">
        <f>IFERROR(IF($E80=1,RANK(BP80,BP:BP,1)+COUNTIF(BP$4:BP80,BP80)-1,"-"),"-")</f>
        <v>-</v>
      </c>
      <c r="CW80" s="77" t="str">
        <f>IFERROR(IF($E80=1,RANK(BQ80,BQ:BQ,1)+COUNTIF(BQ$4:BQ80,BQ80)-1,"-"),"-")</f>
        <v>-</v>
      </c>
      <c r="CX80" s="79"/>
      <c r="DF80" s="77" t="str">
        <f>IFERROR(IF($E80=1,RANK(BZ80,BZ:BZ,1)+COUNTIF(BZ$3:BZ79,BZ80),"-"),"-")</f>
        <v>-</v>
      </c>
      <c r="DG80" s="77" t="str">
        <f>IFERROR(IF($E80=1,RANK(CA80,CA:CA,1)+COUNTIF(CA$3:CA79,CA80),"-"),"-")</f>
        <v>-</v>
      </c>
      <c r="DH80" s="77" t="str">
        <f>IFERROR(IF($E80=1,RANK(CB80,CB:CB,1)+COUNTIF(CB$3:CB79,CB80),"-"),"-")</f>
        <v>-</v>
      </c>
      <c r="DI80" s="77" t="str">
        <f>IFERROR(IF($E80=1,RANK(CC80,CC:CC,1)+COUNTIF(CC$3:CC79,CC80),"-"),"-")</f>
        <v>-</v>
      </c>
      <c r="DJ80" s="77" t="str">
        <f>IFERROR(IF($E80=1,RANK(CD80,CD:CD,1)+COUNTIF(CD$3:CD79,CD80),"-"),"-")</f>
        <v>-</v>
      </c>
      <c r="DK80" s="77" t="str">
        <f>IFERROR(IF($E80=1,RANK(CE80,CE:CE,1)+COUNTIF(CE$3:CE79,CE80),"-"),"-")</f>
        <v>-</v>
      </c>
      <c r="DL80" s="77" t="str">
        <f>IFERROR(IF($E80=1,RANK(CF80,CF:CF,1)+COUNTIF(CF$3:CF79,CF80),"-"),"-")</f>
        <v>-</v>
      </c>
      <c r="DM80" s="77" t="str">
        <f>IFERROR(IF($E80=1,RANK(CG80,CG:CG,1)+COUNTIF(CG$3:CG79,CG80),"-"),"-")</f>
        <v>-</v>
      </c>
      <c r="DN80" s="6"/>
      <c r="DO80" s="77" t="str">
        <f>IFERROR(IF($E80=1,RANK(CI80,CI:CI,1)+COUNTIF(CI$4:CI80,CI80)-1,"-"),"-")</f>
        <v>-</v>
      </c>
      <c r="DP80" s="77" t="str">
        <f>IFERROR(IF($E80=1,RANK(CJ80,CJ:CJ,1)+COUNTIF(CJ$4:CJ80,CJ80)-1,"-"),"-")</f>
        <v>-</v>
      </c>
      <c r="DQ80" s="77" t="str">
        <f>IFERROR(IF($E80=1,RANK(CK80,CK:CK,1)+COUNTIF(CK$4:CK80,CK80)-1,"-"),"-")</f>
        <v>-</v>
      </c>
      <c r="DR80" s="77" t="str">
        <f>IFERROR(IF($E80=1,RANK(CL80,CL:CL,1)+COUNTIF(CL$4:CL80,CL80)-1,"-"),"-")</f>
        <v>-</v>
      </c>
      <c r="DS80" s="77" t="str">
        <f>IFERROR(IF($E80=1,RANK(CM80,CM:CM,1)+COUNTIF(CM$4:CM80,CM80)-1,"-"),"-")</f>
        <v>-</v>
      </c>
      <c r="DT80" s="77" t="str">
        <f>IFERROR(IF($E80=1,RANK(CN80,CN:CN,1)+COUNTIF(CN$4:CN80,CN80)-1,"-"),"-")</f>
        <v>-</v>
      </c>
      <c r="DU80">
        <f>DU79-1</f>
        <v>95</v>
      </c>
      <c r="DV80" s="83">
        <f>DV79+1</f>
        <v>5</v>
      </c>
      <c r="DW80" s="82" t="str">
        <f>IFERROR(INDEX($A:$DD,IF($EI$4="Entrants",MATCH($DU80,$CV:$CV,0),MATCH($DU80,$DC:$DC,0)),11),"")</f>
        <v>AGEN</v>
      </c>
      <c r="DX80" s="80">
        <f>IFERROR(INDEX($A:$DD,IF($EI$4="Entrants",MATCH($DU80,$CV:$CV,0),MATCH($DU80,$DC:$DC,0)),IF($EI$4="Entrants",68,25)),"")</f>
        <v>7.47</v>
      </c>
      <c r="DY80">
        <f>DY79-1</f>
        <v>91</v>
      </c>
      <c r="DZ80" s="83">
        <f>MAX(DZ79+1,0)</f>
        <v>5</v>
      </c>
      <c r="EA80" s="82" t="str">
        <f>IFERROR(INDEX($A:$DT,IF($EI$4="Entrants",MATCH($DY80,$DL:$DL,0),MATCH($DY80,$DS:$DS,0)),11),"")</f>
        <v>LORRAINE TGV</v>
      </c>
      <c r="EB80" s="135">
        <f t="shared" si="31"/>
        <v>0.52</v>
      </c>
      <c r="EC80" s="81">
        <f>IFERROR(INDEX($A:$DT,IF($EI$4="Entrants",MATCH($DY80,$DL:$DL,0),MATCH($DY80,$DS:$DS,0)),IF($EI$4="Entrants",68,25)),"")</f>
        <v>6.54</v>
      </c>
      <c r="ED80" s="80" t="str">
        <f>IFERROR(IF(EB80&gt;0,"+"&amp;ROUND(EB80,2),ROUND(EB80,2)),"")</f>
        <v>+0,52</v>
      </c>
      <c r="EU80">
        <v>8.1999999999999993</v>
      </c>
      <c r="EV80">
        <v>8.32</v>
      </c>
      <c r="EW80">
        <v>8.9499999999999993</v>
      </c>
      <c r="EX80">
        <v>8.68</v>
      </c>
      <c r="EY80">
        <v>8.34</v>
      </c>
      <c r="EZ80">
        <v>8.18</v>
      </c>
      <c r="FA80">
        <v>8.07</v>
      </c>
      <c r="FB80">
        <v>7.15</v>
      </c>
      <c r="FK80">
        <v>8.2899999999999991</v>
      </c>
      <c r="FL80">
        <v>8.2799999999999994</v>
      </c>
      <c r="FM80">
        <v>8.6</v>
      </c>
      <c r="FN80">
        <v>8.35</v>
      </c>
      <c r="FO80">
        <v>7.9</v>
      </c>
      <c r="FP80">
        <v>7.24</v>
      </c>
      <c r="FQ80">
        <v>8.0500000000000007</v>
      </c>
      <c r="FR80">
        <v>6.96</v>
      </c>
    </row>
    <row r="81" spans="1:174" x14ac:dyDescent="0.3">
      <c r="A81" s="8">
        <f t="shared" si="21"/>
        <v>1</v>
      </c>
      <c r="B81" s="8">
        <f t="shared" si="22"/>
        <v>1</v>
      </c>
      <c r="C81" s="8">
        <f t="shared" si="29"/>
        <v>1</v>
      </c>
      <c r="D81" s="8">
        <f t="shared" si="23"/>
        <v>1</v>
      </c>
      <c r="E81" s="8">
        <f t="shared" si="24"/>
        <v>1</v>
      </c>
      <c r="F81" s="145" t="s">
        <v>225</v>
      </c>
      <c r="G81" s="145" t="s">
        <v>268</v>
      </c>
      <c r="H81" s="7">
        <v>1</v>
      </c>
      <c r="I81" s="141" t="s">
        <v>209</v>
      </c>
      <c r="J81" s="141">
        <v>751008</v>
      </c>
      <c r="K81" s="141" t="s">
        <v>91</v>
      </c>
      <c r="L81" s="141" t="s">
        <v>7</v>
      </c>
      <c r="M81" s="141" t="s">
        <v>8</v>
      </c>
      <c r="N81" s="139">
        <v>7.3</v>
      </c>
      <c r="O81" s="139">
        <v>7.84</v>
      </c>
      <c r="P81" s="120">
        <v>8.02</v>
      </c>
      <c r="Q81" s="139">
        <v>6.95</v>
      </c>
      <c r="R81" s="139">
        <v>6.94</v>
      </c>
      <c r="S81" s="139">
        <v>7.27</v>
      </c>
      <c r="T81" s="106">
        <v>6.5</v>
      </c>
      <c r="U81" s="106">
        <v>6.54</v>
      </c>
      <c r="V81" s="79"/>
      <c r="AD81" s="139">
        <v>7.24</v>
      </c>
      <c r="AE81" s="161">
        <v>8.15</v>
      </c>
      <c r="AF81" s="161">
        <v>8.39</v>
      </c>
      <c r="AG81" s="139">
        <v>7.06</v>
      </c>
      <c r="AH81" s="139">
        <v>7.05</v>
      </c>
      <c r="AI81" s="139">
        <v>7.53</v>
      </c>
      <c r="AJ81" s="106">
        <v>6.24</v>
      </c>
      <c r="AK81" s="106">
        <v>6.49</v>
      </c>
      <c r="AL81" s="79"/>
      <c r="AT81" s="78">
        <f t="shared" si="25"/>
        <v>0.06</v>
      </c>
      <c r="AU81" s="78">
        <f t="shared" si="25"/>
        <v>-0.31</v>
      </c>
      <c r="AV81" s="78">
        <f t="shared" si="25"/>
        <v>-0.37</v>
      </c>
      <c r="AW81" s="78">
        <f t="shared" si="25"/>
        <v>-0.11</v>
      </c>
      <c r="AX81" s="78">
        <f t="shared" si="25"/>
        <v>-0.11</v>
      </c>
      <c r="AY81" s="78">
        <f t="shared" si="25"/>
        <v>-0.26</v>
      </c>
      <c r="AZ81" s="78">
        <f t="shared" si="25"/>
        <v>0.26</v>
      </c>
      <c r="BA81" s="78">
        <f t="shared" si="15"/>
        <v>0.05</v>
      </c>
      <c r="BB81" s="79"/>
      <c r="BJ81" s="78">
        <f t="shared" si="30"/>
        <v>7.3</v>
      </c>
      <c r="BK81" s="78">
        <f t="shared" si="30"/>
        <v>7.84</v>
      </c>
      <c r="BL81" s="78">
        <f t="shared" si="30"/>
        <v>8.02</v>
      </c>
      <c r="BM81" s="78">
        <f t="shared" si="30"/>
        <v>6.95</v>
      </c>
      <c r="BN81" s="78">
        <f t="shared" si="30"/>
        <v>6.94</v>
      </c>
      <c r="BO81" s="78">
        <f t="shared" si="26"/>
        <v>7.27</v>
      </c>
      <c r="BP81" s="78">
        <f t="shared" si="27"/>
        <v>6.5</v>
      </c>
      <c r="BQ81" s="78">
        <f t="shared" si="27"/>
        <v>6.54</v>
      </c>
      <c r="BR81" s="79"/>
      <c r="BZ81" s="78">
        <f t="shared" si="28"/>
        <v>0.06</v>
      </c>
      <c r="CA81" s="78">
        <f t="shared" si="28"/>
        <v>-0.31</v>
      </c>
      <c r="CB81" s="78">
        <f t="shared" si="28"/>
        <v>-0.37</v>
      </c>
      <c r="CC81" s="78">
        <f t="shared" si="28"/>
        <v>-0.11</v>
      </c>
      <c r="CD81" s="78">
        <f t="shared" si="28"/>
        <v>-0.11</v>
      </c>
      <c r="CE81" s="78">
        <f t="shared" si="28"/>
        <v>-0.26</v>
      </c>
      <c r="CF81" s="78">
        <f t="shared" si="28"/>
        <v>0.26</v>
      </c>
      <c r="CG81" s="78">
        <f t="shared" si="16"/>
        <v>0.05</v>
      </c>
      <c r="CH81" s="79"/>
      <c r="CP81" s="77">
        <f>IFERROR(IF($E81=1,RANK(BJ81,BJ:BJ,1)+COUNTIF(BJ$4:BJ81,BJ81)-1,"-"),"-")</f>
        <v>14</v>
      </c>
      <c r="CQ81" s="77">
        <f>IFERROR(IF($E81=1,RANK(BK81,BK:BK,1)+COUNTIF(BK$4:BK81,BK81)-1,"-"),"-")</f>
        <v>9</v>
      </c>
      <c r="CR81" s="77">
        <f>IFERROR(IF($E81=1,RANK(BL81,BL:BL,1)+COUNTIF(BL$4:BL81,BL81)-1,"-"),"-")</f>
        <v>7</v>
      </c>
      <c r="CS81" s="77">
        <f>IFERROR(IF($E81=1,RANK(BM81,BM:BM,1)+COUNTIF(BM$4:BM81,BM81)-1,"-"),"-")</f>
        <v>1</v>
      </c>
      <c r="CT81" s="77">
        <f>IFERROR(IF($E81=1,RANK(BN81,BN:BN,1)+COUNTIF(BN$4:BN81,BN81)-1,"-"),"-")</f>
        <v>5</v>
      </c>
      <c r="CU81" s="77">
        <f>IFERROR(IF($E81=1,RANK(BO81,BO:BO,1)+COUNTIF(BO$4:BO81,BO81)-1,"-"),"-")</f>
        <v>29</v>
      </c>
      <c r="CV81" s="77">
        <f>IFERROR(IF($E81=1,RANK(BP81,BP:BP,1)+COUNTIF(BP$4:BP81,BP81)-1,"-"),"-")</f>
        <v>48</v>
      </c>
      <c r="CW81" s="77">
        <f>IFERROR(IF($E81=1,RANK(BQ81,BQ:BQ,1)+COUNTIF(BQ$4:BQ81,BQ81)-1,"-"),"-")</f>
        <v>16</v>
      </c>
      <c r="CX81" s="79"/>
      <c r="DF81" s="77">
        <f>IFERROR(IF($E81=1,RANK(BZ81,BZ:BZ,1)+COUNTIF(BZ$3:BZ80,BZ81),"-"),"-")</f>
        <v>80</v>
      </c>
      <c r="DG81" s="77">
        <f>IFERROR(IF($E81=1,RANK(CA81,CA:CA,1)+COUNTIF(CA$3:CA80,CA81),"-"),"-")</f>
        <v>12</v>
      </c>
      <c r="DH81" s="77">
        <f>IFERROR(IF($E81=1,RANK(CB81,CB:CB,1)+COUNTIF(CB$3:CB80,CB81),"-"),"-")</f>
        <v>5</v>
      </c>
      <c r="DI81" s="77">
        <f>IFERROR(IF($E81=1,RANK(CC81,CC:CC,1)+COUNTIF(CC$3:CC80,CC81),"-"),"-")</f>
        <v>39</v>
      </c>
      <c r="DJ81" s="77">
        <f>IFERROR(IF($E81=1,RANK(CD81,CD:CD,1)+COUNTIF(CD$3:CD80,CD81),"-"),"-")</f>
        <v>48</v>
      </c>
      <c r="DK81" s="77">
        <f>IFERROR(IF($E81=1,RANK(CE81,CE:CE,1)+COUNTIF(CE$3:CE80,CE81),"-"),"-")</f>
        <v>32</v>
      </c>
      <c r="DL81" s="77">
        <f>IFERROR(IF($E81=1,RANK(CF81,CF:CF,1)+COUNTIF(CF$3:CF80,CF81),"-"),"-")</f>
        <v>79</v>
      </c>
      <c r="DM81" s="77">
        <f>IFERROR(IF($E81=1,RANK(CG81,CG:CG,1)+COUNTIF(CG$3:CG80,CG81),"-"),"-")</f>
        <v>60</v>
      </c>
      <c r="DN81" s="6"/>
      <c r="DO81" s="77" t="str">
        <f>IFERROR(IF($E81=1,RANK(CI81,CI:CI,1)+COUNTIF(CI$4:CI81,CI81)-1,"-"),"-")</f>
        <v>-</v>
      </c>
      <c r="DP81" s="77" t="str">
        <f>IFERROR(IF($E81=1,RANK(CJ81,CJ:CJ,1)+COUNTIF(CJ$4:CJ81,CJ81)-1,"-"),"-")</f>
        <v>-</v>
      </c>
      <c r="DQ81" s="77" t="str">
        <f>IFERROR(IF($E81=1,RANK(CK81,CK:CK,1)+COUNTIF(CK$4:CK81,CK81)-1,"-"),"-")</f>
        <v>-</v>
      </c>
      <c r="DR81" s="77" t="str">
        <f>IFERROR(IF($E81=1,RANK(CL81,CL:CL,1)+COUNTIF(CL$4:CL81,CL81)-1,"-"),"-")</f>
        <v>-</v>
      </c>
      <c r="DS81" s="77" t="str">
        <f>IFERROR(IF($E81=1,RANK(CM81,CM:CM,1)+COUNTIF(CM$4:CM81,CM81)-1,"-"),"-")</f>
        <v>-</v>
      </c>
      <c r="DT81" s="77" t="str">
        <f>IFERROR(IF($E81=1,RANK(CN81,CN:CN,1)+COUNTIF(CN$4:CN81,CN81)-1,"-"),"-")</f>
        <v>-</v>
      </c>
      <c r="DW81" s="85" t="s">
        <v>231</v>
      </c>
      <c r="DX81" s="84" t="s">
        <v>229</v>
      </c>
      <c r="EA81" s="85" t="s">
        <v>230</v>
      </c>
      <c r="EB81" s="84" t="s">
        <v>173</v>
      </c>
      <c r="EC81" s="84" t="s">
        <v>229</v>
      </c>
      <c r="ED81" s="84" t="s">
        <v>173</v>
      </c>
      <c r="EU81">
        <v>8.41</v>
      </c>
      <c r="EV81">
        <v>9.25</v>
      </c>
      <c r="EW81">
        <v>8.9499999999999993</v>
      </c>
      <c r="EX81">
        <v>9.41</v>
      </c>
      <c r="EY81">
        <v>8.7899999999999991</v>
      </c>
      <c r="EZ81">
        <v>7.92</v>
      </c>
      <c r="FA81">
        <v>6.76</v>
      </c>
      <c r="FB81">
        <v>7.66</v>
      </c>
      <c r="FK81">
        <v>8.31</v>
      </c>
      <c r="FL81">
        <v>9.1199999999999992</v>
      </c>
      <c r="FM81">
        <v>9.1199999999999992</v>
      </c>
      <c r="FN81">
        <v>8.99</v>
      </c>
      <c r="FO81">
        <v>8.5500000000000007</v>
      </c>
      <c r="FP81" t="s">
        <v>147</v>
      </c>
      <c r="FQ81">
        <v>6.88</v>
      </c>
      <c r="FR81">
        <v>7.84</v>
      </c>
    </row>
    <row r="82" spans="1:174" ht="19.8" x14ac:dyDescent="0.3">
      <c r="A82" s="8">
        <f t="shared" si="21"/>
        <v>1</v>
      </c>
      <c r="B82" s="8">
        <f t="shared" si="22"/>
        <v>1</v>
      </c>
      <c r="C82" s="8">
        <f t="shared" si="29"/>
        <v>1</v>
      </c>
      <c r="D82" s="8" t="str">
        <f t="shared" si="23"/>
        <v/>
      </c>
      <c r="E82" s="8">
        <f t="shared" si="24"/>
        <v>0</v>
      </c>
      <c r="F82" s="145" t="s">
        <v>225</v>
      </c>
      <c r="G82" s="145" t="s">
        <v>268</v>
      </c>
      <c r="H82" s="7">
        <v>1</v>
      </c>
      <c r="I82" s="141" t="s">
        <v>210</v>
      </c>
      <c r="J82" s="141">
        <v>756403</v>
      </c>
      <c r="K82" s="141" t="s">
        <v>92</v>
      </c>
      <c r="L82" s="141" t="s">
        <v>7</v>
      </c>
      <c r="M82" s="141" t="s">
        <v>8</v>
      </c>
      <c r="N82" s="127" t="s">
        <v>147</v>
      </c>
      <c r="O82" s="127" t="s">
        <v>147</v>
      </c>
      <c r="P82" s="127" t="s">
        <v>147</v>
      </c>
      <c r="Q82" s="127" t="s">
        <v>147</v>
      </c>
      <c r="R82" s="127" t="s">
        <v>147</v>
      </c>
      <c r="S82" s="127" t="s">
        <v>147</v>
      </c>
      <c r="T82" s="68" t="s">
        <v>147</v>
      </c>
      <c r="U82" s="68" t="s">
        <v>147</v>
      </c>
      <c r="V82" s="79"/>
      <c r="AD82" s="161">
        <v>8.3699999999999992</v>
      </c>
      <c r="AE82" s="161">
        <v>8.1</v>
      </c>
      <c r="AF82" s="161">
        <v>8.5399999999999991</v>
      </c>
      <c r="AG82" s="163">
        <v>9.02</v>
      </c>
      <c r="AH82" s="161">
        <v>8.7100000000000009</v>
      </c>
      <c r="AI82" s="139">
        <v>7.87</v>
      </c>
      <c r="AJ82" s="106">
        <v>7.53</v>
      </c>
      <c r="AK82" s="106">
        <v>7.57</v>
      </c>
      <c r="AL82" s="79"/>
      <c r="AT82" s="78" t="str">
        <f t="shared" si="25"/>
        <v>-</v>
      </c>
      <c r="AU82" s="78" t="str">
        <f t="shared" si="25"/>
        <v>-</v>
      </c>
      <c r="AV82" s="78" t="str">
        <f t="shared" si="25"/>
        <v>-</v>
      </c>
      <c r="AW82" s="78" t="str">
        <f t="shared" si="25"/>
        <v>-</v>
      </c>
      <c r="AX82" s="78" t="str">
        <f t="shared" si="25"/>
        <v>-</v>
      </c>
      <c r="AY82" s="78" t="str">
        <f t="shared" si="25"/>
        <v>-</v>
      </c>
      <c r="AZ82" s="78" t="str">
        <f t="shared" si="25"/>
        <v>-</v>
      </c>
      <c r="BA82" s="78" t="str">
        <f t="shared" si="15"/>
        <v>-</v>
      </c>
      <c r="BB82" s="79"/>
      <c r="BJ82" s="78" t="str">
        <f t="shared" si="30"/>
        <v>-</v>
      </c>
      <c r="BK82" s="78" t="str">
        <f t="shared" si="30"/>
        <v>-</v>
      </c>
      <c r="BL82" s="78" t="str">
        <f t="shared" si="30"/>
        <v>-</v>
      </c>
      <c r="BM82" s="78" t="str">
        <f t="shared" si="30"/>
        <v>-</v>
      </c>
      <c r="BN82" s="78" t="str">
        <f t="shared" si="30"/>
        <v>-</v>
      </c>
      <c r="BO82" s="78" t="str">
        <f t="shared" si="26"/>
        <v>-</v>
      </c>
      <c r="BP82" s="78" t="str">
        <f t="shared" si="27"/>
        <v>-</v>
      </c>
      <c r="BQ82" s="78" t="str">
        <f t="shared" si="27"/>
        <v>-</v>
      </c>
      <c r="BR82" s="79"/>
      <c r="BZ82" s="78" t="str">
        <f t="shared" si="28"/>
        <v>-</v>
      </c>
      <c r="CA82" s="78" t="str">
        <f t="shared" si="28"/>
        <v>-</v>
      </c>
      <c r="CB82" s="78" t="str">
        <f t="shared" si="28"/>
        <v>-</v>
      </c>
      <c r="CC82" s="78" t="str">
        <f t="shared" si="28"/>
        <v>-</v>
      </c>
      <c r="CD82" s="78" t="str">
        <f t="shared" si="28"/>
        <v>-</v>
      </c>
      <c r="CE82" s="78" t="str">
        <f t="shared" si="28"/>
        <v>-</v>
      </c>
      <c r="CF82" s="78" t="str">
        <f t="shared" si="28"/>
        <v>-</v>
      </c>
      <c r="CG82" s="78" t="str">
        <f t="shared" si="16"/>
        <v>-</v>
      </c>
      <c r="CH82" s="79"/>
      <c r="CP82" s="77" t="str">
        <f>IFERROR(IF($E82=1,RANK(BJ82,BJ:BJ,1)+COUNTIF(BJ$4:BJ82,BJ82)-1,"-"),"-")</f>
        <v>-</v>
      </c>
      <c r="CQ82" s="77" t="str">
        <f>IFERROR(IF($E82=1,RANK(BK82,BK:BK,1)+COUNTIF(BK$4:BK82,BK82)-1,"-"),"-")</f>
        <v>-</v>
      </c>
      <c r="CR82" s="77" t="str">
        <f>IFERROR(IF($E82=1,RANK(BL82,BL:BL,1)+COUNTIF(BL$4:BL82,BL82)-1,"-"),"-")</f>
        <v>-</v>
      </c>
      <c r="CS82" s="77" t="str">
        <f>IFERROR(IF($E82=1,RANK(BM82,BM:BM,1)+COUNTIF(BM$4:BM82,BM82)-1,"-"),"-")</f>
        <v>-</v>
      </c>
      <c r="CT82" s="77" t="str">
        <f>IFERROR(IF($E82=1,RANK(BN82,BN:BN,1)+COUNTIF(BN$4:BN82,BN82)-1,"-"),"-")</f>
        <v>-</v>
      </c>
      <c r="CU82" s="77" t="str">
        <f>IFERROR(IF($E82=1,RANK(BO82,BO:BO,1)+COUNTIF(BO$4:BO82,BO82)-1,"-"),"-")</f>
        <v>-</v>
      </c>
      <c r="CV82" s="77" t="str">
        <f>IFERROR(IF($E82=1,RANK(BP82,BP:BP,1)+COUNTIF(BP$4:BP82,BP82)-1,"-"),"-")</f>
        <v>-</v>
      </c>
      <c r="CW82" s="77" t="str">
        <f>IFERROR(IF($E82=1,RANK(BQ82,BQ:BQ,1)+COUNTIF(BQ$4:BQ82,BQ82)-1,"-"),"-")</f>
        <v>-</v>
      </c>
      <c r="CX82" s="79"/>
      <c r="DF82" s="77" t="str">
        <f>IFERROR(IF($E82=1,RANK(BZ82,BZ:BZ,1)+COUNTIF(BZ$3:BZ81,BZ82),"-"),"-")</f>
        <v>-</v>
      </c>
      <c r="DG82" s="77" t="str">
        <f>IFERROR(IF($E82=1,RANK(CA82,CA:CA,1)+COUNTIF(CA$3:CA81,CA82),"-"),"-")</f>
        <v>-</v>
      </c>
      <c r="DH82" s="77" t="str">
        <f>IFERROR(IF($E82=1,RANK(CB82,CB:CB,1)+COUNTIF(CB$3:CB81,CB82),"-"),"-")</f>
        <v>-</v>
      </c>
      <c r="DI82" s="77" t="str">
        <f>IFERROR(IF($E82=1,RANK(CC82,CC:CC,1)+COUNTIF(CC$3:CC81,CC82),"-"),"-")</f>
        <v>-</v>
      </c>
      <c r="DJ82" s="77" t="str">
        <f>IFERROR(IF($E82=1,RANK(CD82,CD:CD,1)+COUNTIF(CD$3:CD81,CD82),"-"),"-")</f>
        <v>-</v>
      </c>
      <c r="DK82" s="77" t="str">
        <f>IFERROR(IF($E82=1,RANK(CE82,CE:CE,1)+COUNTIF(CE$3:CE81,CE82),"-"),"-")</f>
        <v>-</v>
      </c>
      <c r="DL82" s="77" t="str">
        <f>IFERROR(IF($E82=1,RANK(CF82,CF:CF,1)+COUNTIF(CF$3:CF81,CF82),"-"),"-")</f>
        <v>-</v>
      </c>
      <c r="DM82" s="77" t="str">
        <f>IFERROR(IF($E82=1,RANK(CG82,CG:CG,1)+COUNTIF(CG$3:CG81,CG82),"-"),"-")</f>
        <v>-</v>
      </c>
      <c r="DN82" s="6"/>
      <c r="DO82" s="77" t="str">
        <f>IFERROR(IF($E82=1,RANK(CI82,CI:CI,1)+COUNTIF(CI$4:CI82,CI82)-1,"-"),"-")</f>
        <v>-</v>
      </c>
      <c r="DP82" s="77" t="str">
        <f>IFERROR(IF($E82=1,RANK(CJ82,CJ:CJ,1)+COUNTIF(CJ$4:CJ82,CJ82)-1,"-"),"-")</f>
        <v>-</v>
      </c>
      <c r="DQ82" s="77" t="str">
        <f>IFERROR(IF($E82=1,RANK(CK82,CK:CK,1)+COUNTIF(CK$4:CK82,CK82)-1,"-"),"-")</f>
        <v>-</v>
      </c>
      <c r="DR82" s="77" t="str">
        <f>IFERROR(IF($E82=1,RANK(CL82,CL:CL,1)+COUNTIF(CL$4:CL82,CL82)-1,"-"),"-")</f>
        <v>-</v>
      </c>
      <c r="DS82" s="77" t="str">
        <f>IFERROR(IF($E82=1,RANK(CM82,CM:CM,1)+COUNTIF(CM$4:CM82,CM82)-1,"-"),"-")</f>
        <v>-</v>
      </c>
      <c r="DT82" s="77" t="str">
        <f>IFERROR(IF($E82=1,RANK(CN82,CN:CN,1)+COUNTIF(CN$4:CN82,CN82)-1,"-"),"-")</f>
        <v>-</v>
      </c>
      <c r="DU82">
        <f>$F$2+1-DV82</f>
        <v>1</v>
      </c>
      <c r="DV82" s="83">
        <f>IF($EI$4="Entrants",MAX($CV:$CV),MAX($DC:$DC))</f>
        <v>99</v>
      </c>
      <c r="DW82" s="82" t="str">
        <f>IFERROR(INDEX($A:$DD,IF($EI$4="Entrants",MATCH($DU82,$CV:$CV,0),MATCH($DU82,$DC:$DC,0)),11),"")</f>
        <v>SOISSONS</v>
      </c>
      <c r="DX82" s="80">
        <f>IFERROR(INDEX($A:$DD,IF($EI$4="Entrants",MATCH($DU82,$CV:$CV,0),MATCH($DU82,$DC:$DC,0)),IF($EI$4="Entrants",68,25)),"")</f>
        <v>4.59</v>
      </c>
      <c r="DY82">
        <v>1</v>
      </c>
      <c r="DZ82" s="83">
        <f>IF($EI$4="Entrants",MAX($DL:$DL),MAX($DS:$DS))</f>
        <v>95</v>
      </c>
      <c r="EA82" s="82" t="str">
        <f>IFERROR(INDEX($A:$DT,IF($EI$4="Entrants",MATCH($DY82,$DL:$DL,0),MATCH($DY82,$DS:$DS,0)),11),"")</f>
        <v>CLERMONT FERRAND</v>
      </c>
      <c r="EB82" s="135">
        <f>IFERROR(INDEX($A:$DT,IF($EI$4="Entrants",MATCH($DY82,$DL:$DL,0),MATCH($DY82,$DS:$DS,0)),IF($EI$4="Entrants",84,55)),"")</f>
        <v>-0.98</v>
      </c>
      <c r="EC82" s="81">
        <f>IFERROR(INDEX($A:$DT,IF($EI$4="Entrants",MATCH($DY82,$DL:$DL,0),MATCH($DY82,$DS:$DS,0)),IF($EI$4="Entrants",68,25)),"")</f>
        <v>6.95</v>
      </c>
      <c r="ED82" s="80">
        <f>IFERROR(IF(EB82&gt;0,"+"&amp;ROUND(EB82,2),ROUND(EB82,2)),"")</f>
        <v>-0.98</v>
      </c>
      <c r="EU82">
        <v>7.47</v>
      </c>
      <c r="EV82">
        <v>8.16</v>
      </c>
      <c r="EW82">
        <v>8.66</v>
      </c>
      <c r="EX82">
        <v>8.07</v>
      </c>
      <c r="EY82">
        <v>7.55</v>
      </c>
      <c r="EZ82">
        <v>7.08</v>
      </c>
      <c r="FA82">
        <v>5.95</v>
      </c>
      <c r="FB82">
        <v>5.88</v>
      </c>
      <c r="FK82">
        <v>7.19</v>
      </c>
      <c r="FL82">
        <v>8.2799999999999994</v>
      </c>
      <c r="FM82">
        <v>8.8699999999999992</v>
      </c>
      <c r="FN82">
        <v>7.43</v>
      </c>
      <c r="FO82">
        <v>6.77</v>
      </c>
      <c r="FP82">
        <v>7.41</v>
      </c>
      <c r="FQ82">
        <v>5.71</v>
      </c>
      <c r="FR82">
        <v>6.14</v>
      </c>
    </row>
    <row r="83" spans="1:174" ht="19.8" x14ac:dyDescent="0.3">
      <c r="A83" s="8">
        <f t="shared" si="21"/>
        <v>1</v>
      </c>
      <c r="B83" s="8">
        <f t="shared" si="22"/>
        <v>1</v>
      </c>
      <c r="C83" s="8">
        <f t="shared" si="29"/>
        <v>1</v>
      </c>
      <c r="D83" s="8">
        <f t="shared" si="23"/>
        <v>1</v>
      </c>
      <c r="E83" s="8">
        <f t="shared" si="24"/>
        <v>1</v>
      </c>
      <c r="F83" s="145" t="s">
        <v>225</v>
      </c>
      <c r="G83" s="145" t="s">
        <v>268</v>
      </c>
      <c r="H83" s="7">
        <v>1</v>
      </c>
      <c r="I83" s="141" t="s">
        <v>210</v>
      </c>
      <c r="J83" s="141">
        <v>611244</v>
      </c>
      <c r="K83" s="141" t="s">
        <v>93</v>
      </c>
      <c r="L83" s="141" t="s">
        <v>7</v>
      </c>
      <c r="M83" s="141" t="s">
        <v>8</v>
      </c>
      <c r="N83" s="139">
        <v>7.59</v>
      </c>
      <c r="O83" s="120">
        <v>8.59</v>
      </c>
      <c r="P83" s="121">
        <v>9.09</v>
      </c>
      <c r="Q83" s="120">
        <v>8.6999999999999993</v>
      </c>
      <c r="R83" s="120">
        <v>8.09</v>
      </c>
      <c r="S83" s="139">
        <v>7.74</v>
      </c>
      <c r="T83" s="106">
        <v>6.56</v>
      </c>
      <c r="U83" s="106">
        <v>7.68</v>
      </c>
      <c r="V83" s="79"/>
      <c r="AD83" s="161">
        <v>8.19</v>
      </c>
      <c r="AE83" s="161">
        <v>8.68</v>
      </c>
      <c r="AF83" s="161">
        <v>8.8699999999999992</v>
      </c>
      <c r="AG83" s="161">
        <v>8.5299999999999994</v>
      </c>
      <c r="AH83" s="161">
        <v>8.2100000000000009</v>
      </c>
      <c r="AI83" s="120">
        <v>8.09</v>
      </c>
      <c r="AJ83" s="106">
        <v>7.02</v>
      </c>
      <c r="AK83" s="106">
        <v>7.88</v>
      </c>
      <c r="AL83" s="79"/>
      <c r="AT83" s="78">
        <f t="shared" si="25"/>
        <v>-0.6</v>
      </c>
      <c r="AU83" s="78">
        <f t="shared" si="25"/>
        <v>-0.09</v>
      </c>
      <c r="AV83" s="78">
        <f t="shared" si="25"/>
        <v>0.22</v>
      </c>
      <c r="AW83" s="78">
        <f t="shared" si="25"/>
        <v>0.17</v>
      </c>
      <c r="AX83" s="78">
        <f t="shared" si="25"/>
        <v>-0.12</v>
      </c>
      <c r="AY83" s="78">
        <f t="shared" si="25"/>
        <v>-0.35</v>
      </c>
      <c r="AZ83" s="78">
        <f t="shared" si="25"/>
        <v>-0.46</v>
      </c>
      <c r="BA83" s="78">
        <f t="shared" si="15"/>
        <v>-0.2</v>
      </c>
      <c r="BB83" s="79"/>
      <c r="BJ83" s="78">
        <f t="shared" si="30"/>
        <v>7.59</v>
      </c>
      <c r="BK83" s="78">
        <f t="shared" si="30"/>
        <v>8.59</v>
      </c>
      <c r="BL83" s="78">
        <f t="shared" si="30"/>
        <v>9.09</v>
      </c>
      <c r="BM83" s="78">
        <f t="shared" si="30"/>
        <v>8.6999999999999993</v>
      </c>
      <c r="BN83" s="78">
        <f t="shared" si="30"/>
        <v>8.09</v>
      </c>
      <c r="BO83" s="78">
        <f t="shared" si="26"/>
        <v>7.74</v>
      </c>
      <c r="BP83" s="78">
        <f t="shared" si="27"/>
        <v>6.56</v>
      </c>
      <c r="BQ83" s="78">
        <f t="shared" si="27"/>
        <v>7.68</v>
      </c>
      <c r="BR83" s="79"/>
      <c r="BZ83" s="78">
        <f t="shared" si="28"/>
        <v>-0.6</v>
      </c>
      <c r="CA83" s="78">
        <f t="shared" si="28"/>
        <v>-0.09</v>
      </c>
      <c r="CB83" s="78">
        <f t="shared" si="28"/>
        <v>0.22</v>
      </c>
      <c r="CC83" s="78">
        <f t="shared" si="28"/>
        <v>0.17</v>
      </c>
      <c r="CD83" s="78">
        <f t="shared" si="28"/>
        <v>-0.12</v>
      </c>
      <c r="CE83" s="78">
        <f t="shared" si="28"/>
        <v>-0.35</v>
      </c>
      <c r="CF83" s="78">
        <f t="shared" si="28"/>
        <v>-0.46</v>
      </c>
      <c r="CG83" s="78">
        <f t="shared" si="16"/>
        <v>-0.2</v>
      </c>
      <c r="CH83" s="79"/>
      <c r="CP83" s="77">
        <f>IFERROR(IF($E83=1,RANK(BJ83,BJ:BJ,1)+COUNTIF(BJ$4:BJ83,BJ83)-1,"-"),"-")</f>
        <v>37</v>
      </c>
      <c r="CQ83" s="77">
        <f>IFERROR(IF($E83=1,RANK(BK83,BK:BK,1)+COUNTIF(BK$4:BK83,BK83)-1,"-"),"-")</f>
        <v>80</v>
      </c>
      <c r="CR83" s="77">
        <f>IFERROR(IF($E83=1,RANK(BL83,BL:BL,1)+COUNTIF(BL$4:BL83,BL83)-1,"-"),"-")</f>
        <v>91</v>
      </c>
      <c r="CS83" s="77">
        <f>IFERROR(IF($E83=1,RANK(BM83,BM:BM,1)+COUNTIF(BM$4:BM83,BM83)-1,"-"),"-")</f>
        <v>79</v>
      </c>
      <c r="CT83" s="77">
        <f>IFERROR(IF($E83=1,RANK(BN83,BN:BN,1)+COUNTIF(BN$4:BN83,BN83)-1,"-"),"-")</f>
        <v>66</v>
      </c>
      <c r="CU83" s="77">
        <f>IFERROR(IF($E83=1,RANK(BO83,BO:BO,1)+COUNTIF(BO$4:BO83,BO83)-1,"-"),"-")</f>
        <v>77</v>
      </c>
      <c r="CV83" s="77">
        <f>IFERROR(IF($E83=1,RANK(BP83,BP:BP,1)+COUNTIF(BP$4:BP83,BP83)-1,"-"),"-")</f>
        <v>51</v>
      </c>
      <c r="CW83" s="77">
        <f>IFERROR(IF($E83=1,RANK(BQ83,BQ:BQ,1)+COUNTIF(BQ$4:BQ83,BQ83)-1,"-"),"-")</f>
        <v>90</v>
      </c>
      <c r="CX83" s="79"/>
      <c r="DF83" s="77">
        <f>IFERROR(IF($E83=1,RANK(BZ83,BZ:BZ,1)+COUNTIF(BZ$3:BZ82,BZ83),"-"),"-")</f>
        <v>3</v>
      </c>
      <c r="DG83" s="77">
        <f>IFERROR(IF($E83=1,RANK(CA83,CA:CA,1)+COUNTIF(CA$3:CA82,CA83),"-"),"-")</f>
        <v>46</v>
      </c>
      <c r="DH83" s="77">
        <f>IFERROR(IF($E83=1,RANK(CB83,CB:CB,1)+COUNTIF(CB$3:CB82,CB83),"-"),"-")</f>
        <v>81</v>
      </c>
      <c r="DI83" s="77">
        <f>IFERROR(IF($E83=1,RANK(CC83,CC:CC,1)+COUNTIF(CC$3:CC82,CC83),"-"),"-")</f>
        <v>82</v>
      </c>
      <c r="DJ83" s="77">
        <f>IFERROR(IF($E83=1,RANK(CD83,CD:CD,1)+COUNTIF(CD$3:CD82,CD83),"-"),"-")</f>
        <v>46</v>
      </c>
      <c r="DK83" s="77">
        <f>IFERROR(IF($E83=1,RANK(CE83,CE:CE,1)+COUNTIF(CE$3:CE82,CE83),"-"),"-")</f>
        <v>24</v>
      </c>
      <c r="DL83" s="77">
        <f>IFERROR(IF($E83=1,RANK(CF83,CF:CF,1)+COUNTIF(CF$3:CF82,CF83),"-"),"-")</f>
        <v>13</v>
      </c>
      <c r="DM83" s="77">
        <f>IFERROR(IF($E83=1,RANK(CG83,CG:CG,1)+COUNTIF(CG$3:CG82,CG83),"-"),"-")</f>
        <v>26</v>
      </c>
      <c r="DN83" s="6"/>
      <c r="DO83" s="77" t="str">
        <f>IFERROR(IF($E83=1,RANK(CI83,CI:CI,1)+COUNTIF(CI$4:CI83,CI83)-1,"-"),"-")</f>
        <v>-</v>
      </c>
      <c r="DP83" s="77" t="str">
        <f>IFERROR(IF($E83=1,RANK(CJ83,CJ:CJ,1)+COUNTIF(CJ$4:CJ83,CJ83)-1,"-"),"-")</f>
        <v>-</v>
      </c>
      <c r="DQ83" s="77" t="str">
        <f>IFERROR(IF($E83=1,RANK(CK83,CK:CK,1)+COUNTIF(CK$4:CK83,CK83)-1,"-"),"-")</f>
        <v>-</v>
      </c>
      <c r="DR83" s="77" t="str">
        <f>IFERROR(IF($E83=1,RANK(CL83,CL:CL,1)+COUNTIF(CL$4:CL83,CL83)-1,"-"),"-")</f>
        <v>-</v>
      </c>
      <c r="DS83" s="77" t="str">
        <f>IFERROR(IF($E83=1,RANK(CM83,CM:CM,1)+COUNTIF(CM$4:CM83,CM83)-1,"-"),"-")</f>
        <v>-</v>
      </c>
      <c r="DT83" s="77" t="str">
        <f>IFERROR(IF($E83=1,RANK(CN83,CN:CN,1)+COUNTIF(CN$4:CN83,CN83)-1,"-"),"-")</f>
        <v>-</v>
      </c>
      <c r="DU83">
        <f>DU82+1</f>
        <v>2</v>
      </c>
      <c r="DV83" s="83">
        <f>DV82-1</f>
        <v>98</v>
      </c>
      <c r="DW83" s="82" t="str">
        <f>IFERROR(INDEX($A:$DD,IF($EI$4="Entrants",MATCH($DU83,$CV:$CV,0),MATCH($DU83,$DC:$DC,0)),11),"")</f>
        <v>LES AUBRAIS</v>
      </c>
      <c r="DX83" s="80">
        <f>IFERROR(INDEX($A:$DD,IF($EI$4="Entrants",MATCH($DU83,$CV:$CV,0),MATCH($DU83,$DC:$DC,0)),IF($EI$4="Entrants",68,25)),"")</f>
        <v>5.13</v>
      </c>
      <c r="DY83">
        <f>DY82+1</f>
        <v>2</v>
      </c>
      <c r="DZ83" s="83">
        <f>MAX(DZ82-1,0)</f>
        <v>94</v>
      </c>
      <c r="EA83" s="82" t="str">
        <f>IFERROR(INDEX($A:$DT,IF($EI$4="Entrants",MATCH($DY83,$DL:$DL,0),MATCH($DY83,$DS:$DS,0)),11),"")</f>
        <v>SENS</v>
      </c>
      <c r="EB83" s="135">
        <f t="shared" ref="EB83:EB86" si="32">IFERROR(INDEX($A:$DT,IF($EI$4="Entrants",MATCH($DY83,$DL:$DL,0),MATCH($DY83,$DS:$DS,0)),IF($EI$4="Entrants",84,55)),"")</f>
        <v>-0.86</v>
      </c>
      <c r="EC83" s="81">
        <f>IFERROR(INDEX($A:$DT,IF($EI$4="Entrants",MATCH($DY83,$DL:$DL,0),MATCH($DY83,$DS:$DS,0)),IF($EI$4="Entrants",68,25)),"")</f>
        <v>5.46</v>
      </c>
      <c r="ED83" s="80">
        <f>IFERROR(IF(EB83&gt;0,"+"&amp;ROUND(EB83,2),ROUND(EB83,2)),"")</f>
        <v>-0.86</v>
      </c>
      <c r="EU83">
        <v>7.89</v>
      </c>
      <c r="EV83">
        <v>8.2899999999999991</v>
      </c>
      <c r="EW83">
        <v>8.73</v>
      </c>
      <c r="EX83">
        <v>8.25</v>
      </c>
      <c r="EY83">
        <v>7.77</v>
      </c>
      <c r="EZ83">
        <v>8.09</v>
      </c>
      <c r="FA83">
        <v>6.9</v>
      </c>
      <c r="FB83">
        <v>6.99</v>
      </c>
      <c r="FK83">
        <v>7.84</v>
      </c>
      <c r="FL83">
        <v>8.2200000000000006</v>
      </c>
      <c r="FM83">
        <v>8.82</v>
      </c>
      <c r="FN83">
        <v>8.2799999999999994</v>
      </c>
      <c r="FO83">
        <v>7.55</v>
      </c>
      <c r="FP83">
        <v>7.76</v>
      </c>
      <c r="FQ83">
        <v>6.67</v>
      </c>
      <c r="FR83">
        <v>7</v>
      </c>
    </row>
    <row r="84" spans="1:174" ht="19.8" x14ac:dyDescent="0.3">
      <c r="A84" s="8">
        <f t="shared" si="21"/>
        <v>1</v>
      </c>
      <c r="B84" s="8">
        <f t="shared" si="22"/>
        <v>1</v>
      </c>
      <c r="C84" s="8">
        <f t="shared" si="29"/>
        <v>1</v>
      </c>
      <c r="D84" s="8">
        <f t="shared" si="23"/>
        <v>1</v>
      </c>
      <c r="E84" s="8">
        <f t="shared" si="24"/>
        <v>1</v>
      </c>
      <c r="F84" s="145" t="s">
        <v>225</v>
      </c>
      <c r="G84" s="145" t="s">
        <v>192</v>
      </c>
      <c r="H84" s="7">
        <v>1</v>
      </c>
      <c r="I84" s="141" t="s">
        <v>209</v>
      </c>
      <c r="J84" s="141">
        <v>773002</v>
      </c>
      <c r="K84" s="141" t="s">
        <v>94</v>
      </c>
      <c r="L84" s="141" t="s">
        <v>7</v>
      </c>
      <c r="M84" s="141" t="s">
        <v>8</v>
      </c>
      <c r="N84" s="139">
        <v>7.46</v>
      </c>
      <c r="O84" s="120">
        <v>8.11</v>
      </c>
      <c r="P84" s="120">
        <v>8.77</v>
      </c>
      <c r="Q84" s="120">
        <v>8.23</v>
      </c>
      <c r="R84" s="139">
        <v>7.79</v>
      </c>
      <c r="S84" s="139">
        <v>7.71</v>
      </c>
      <c r="T84" s="106">
        <v>6.72</v>
      </c>
      <c r="U84" s="106">
        <v>7.31</v>
      </c>
      <c r="V84" s="79"/>
      <c r="AD84" s="139">
        <v>7.61</v>
      </c>
      <c r="AE84" s="139">
        <v>7.86</v>
      </c>
      <c r="AF84" s="161">
        <v>8.52</v>
      </c>
      <c r="AG84" s="139">
        <v>7.92</v>
      </c>
      <c r="AH84" s="139">
        <v>7.74</v>
      </c>
      <c r="AI84" s="139">
        <v>7.3</v>
      </c>
      <c r="AJ84" s="106">
        <v>6.59</v>
      </c>
      <c r="AK84" s="106">
        <v>6.71</v>
      </c>
      <c r="AL84" s="79"/>
      <c r="AT84" s="78">
        <f t="shared" si="25"/>
        <v>-0.15</v>
      </c>
      <c r="AU84" s="78">
        <f t="shared" si="25"/>
        <v>0.25</v>
      </c>
      <c r="AV84" s="78">
        <f t="shared" si="25"/>
        <v>0.25</v>
      </c>
      <c r="AW84" s="78">
        <f t="shared" si="25"/>
        <v>0.31</v>
      </c>
      <c r="AX84" s="78">
        <f t="shared" si="25"/>
        <v>0.05</v>
      </c>
      <c r="AY84" s="78">
        <f t="shared" si="25"/>
        <v>0.41</v>
      </c>
      <c r="AZ84" s="78">
        <f t="shared" si="25"/>
        <v>0.13</v>
      </c>
      <c r="BA84" s="78">
        <f t="shared" si="15"/>
        <v>0.6</v>
      </c>
      <c r="BB84" s="79"/>
      <c r="BJ84" s="78">
        <f t="shared" si="30"/>
        <v>7.46</v>
      </c>
      <c r="BK84" s="78">
        <f t="shared" si="30"/>
        <v>8.11</v>
      </c>
      <c r="BL84" s="78">
        <f t="shared" si="30"/>
        <v>8.77</v>
      </c>
      <c r="BM84" s="78">
        <f t="shared" si="30"/>
        <v>8.23</v>
      </c>
      <c r="BN84" s="78">
        <f t="shared" si="30"/>
        <v>7.79</v>
      </c>
      <c r="BO84" s="78">
        <f t="shared" si="26"/>
        <v>7.71</v>
      </c>
      <c r="BP84" s="78">
        <f t="shared" si="27"/>
        <v>6.72</v>
      </c>
      <c r="BQ84" s="78">
        <f t="shared" si="27"/>
        <v>7.31</v>
      </c>
      <c r="BR84" s="79"/>
      <c r="BZ84" s="86">
        <f t="shared" si="28"/>
        <v>-0.15</v>
      </c>
      <c r="CA84" s="78">
        <f t="shared" si="28"/>
        <v>0.25</v>
      </c>
      <c r="CB84" s="78">
        <f t="shared" si="28"/>
        <v>0.25</v>
      </c>
      <c r="CC84" s="78">
        <f t="shared" si="28"/>
        <v>0.31</v>
      </c>
      <c r="CD84" s="78">
        <f t="shared" si="28"/>
        <v>0.05</v>
      </c>
      <c r="CE84" s="78">
        <f t="shared" si="28"/>
        <v>0.41</v>
      </c>
      <c r="CF84" s="78">
        <f t="shared" si="28"/>
        <v>0.13</v>
      </c>
      <c r="CG84" s="78">
        <f t="shared" si="16"/>
        <v>0.6</v>
      </c>
      <c r="CH84" s="79"/>
      <c r="CP84" s="77">
        <f>IFERROR(IF($E84=1,RANK(BJ84,BJ:BJ,1)+COUNTIF(BJ$4:BJ84,BJ84)-1,"-"),"-")</f>
        <v>24</v>
      </c>
      <c r="CQ84" s="77">
        <f>IFERROR(IF($E84=1,RANK(BK84,BK:BK,1)+COUNTIF(BK$4:BK84,BK84)-1,"-"),"-")</f>
        <v>23</v>
      </c>
      <c r="CR84" s="77">
        <f>IFERROR(IF($E84=1,RANK(BL84,BL:BL,1)+COUNTIF(BL$4:BL84,BL84)-1,"-"),"-")</f>
        <v>49</v>
      </c>
      <c r="CS84" s="77">
        <f>IFERROR(IF($E84=1,RANK(BM84,BM:BM,1)+COUNTIF(BM$4:BM84,BM84)-1,"-"),"-")</f>
        <v>41</v>
      </c>
      <c r="CT84" s="77">
        <f>IFERROR(IF($E84=1,RANK(BN84,BN:BN,1)+COUNTIF(BN$4:BN84,BN84)-1,"-"),"-")</f>
        <v>41</v>
      </c>
      <c r="CU84" s="77">
        <f>IFERROR(IF($E84=1,RANK(BO84,BO:BO,1)+COUNTIF(BO$4:BO84,BO84)-1,"-"),"-")</f>
        <v>73</v>
      </c>
      <c r="CV84" s="77">
        <f>IFERROR(IF($E84=1,RANK(BP84,BP:BP,1)+COUNTIF(BP$4:BP84,BP84)-1,"-"),"-")</f>
        <v>58</v>
      </c>
      <c r="CW84" s="77">
        <f>IFERROR(IF($E84=1,RANK(BQ84,BQ:BQ,1)+COUNTIF(BQ$4:BQ84,BQ84)-1,"-"),"-")</f>
        <v>67</v>
      </c>
      <c r="CX84" s="79"/>
      <c r="DF84" s="77">
        <f>IFERROR(IF($E84=1,RANK(BZ84,BZ:BZ,1)+COUNTIF(BZ$3:BZ83,BZ84),"-"),"-")</f>
        <v>49</v>
      </c>
      <c r="DG84" s="77">
        <f>IFERROR(IF($E84=1,RANK(CA84,CA:CA,1)+COUNTIF(CA$3:CA83,CA84),"-"),"-")</f>
        <v>89</v>
      </c>
      <c r="DH84" s="77">
        <f>IFERROR(IF($E84=1,RANK(CB84,CB:CB,1)+COUNTIF(CB$3:CB83,CB84),"-"),"-")</f>
        <v>83</v>
      </c>
      <c r="DI84" s="77">
        <f>IFERROR(IF($E84=1,RANK(CC84,CC:CC,1)+COUNTIF(CC$3:CC83,CC84),"-"),"-")</f>
        <v>93</v>
      </c>
      <c r="DJ84" s="77">
        <f>IFERROR(IF($E84=1,RANK(CD84,CD:CD,1)+COUNTIF(CD$3:CD83,CD84),"-"),"-")</f>
        <v>75</v>
      </c>
      <c r="DK84" s="77">
        <f>IFERROR(IF($E84=1,RANK(CE84,CE:CE,1)+COUNTIF(CE$3:CE83,CE84),"-"),"-")</f>
        <v>94</v>
      </c>
      <c r="DL84" s="77">
        <f>IFERROR(IF($E84=1,RANK(CF84,CF:CF,1)+COUNTIF(CF$3:CF83,CF84),"-"),"-")</f>
        <v>71</v>
      </c>
      <c r="DM84" s="77">
        <f>IFERROR(IF($E84=1,RANK(CG84,CG:CG,1)+COUNTIF(CG$3:CG83,CG84),"-"),"-")</f>
        <v>91</v>
      </c>
      <c r="DN84" s="6"/>
      <c r="DO84" s="77" t="str">
        <f>IFERROR(IF($E84=1,RANK(CI84,CI:CI,1)+COUNTIF(CI$4:CI84,CI84)-1,"-"),"-")</f>
        <v>-</v>
      </c>
      <c r="DP84" s="77" t="str">
        <f>IFERROR(IF($E84=1,RANK(CJ84,CJ:CJ,1)+COUNTIF(CJ$4:CJ84,CJ84)-1,"-"),"-")</f>
        <v>-</v>
      </c>
      <c r="DQ84" s="77" t="str">
        <f>IFERROR(IF($E84=1,RANK(CK84,CK:CK,1)+COUNTIF(CK$4:CK84,CK84)-1,"-"),"-")</f>
        <v>-</v>
      </c>
      <c r="DR84" s="77" t="str">
        <f>IFERROR(IF($E84=1,RANK(CL84,CL:CL,1)+COUNTIF(CL$4:CL84,CL84)-1,"-"),"-")</f>
        <v>-</v>
      </c>
      <c r="DS84" s="77" t="str">
        <f>IFERROR(IF($E84=1,RANK(CM84,CM:CM,1)+COUNTIF(CM$4:CM84,CM84)-1,"-"),"-")</f>
        <v>-</v>
      </c>
      <c r="DT84" s="77" t="str">
        <f>IFERROR(IF($E84=1,RANK(CN84,CN:CN,1)+COUNTIF(CN$4:CN84,CN84)-1,"-"),"-")</f>
        <v>-</v>
      </c>
      <c r="DU84">
        <f>DU83+1</f>
        <v>3</v>
      </c>
      <c r="DV84" s="83">
        <f>DV83-1</f>
        <v>97</v>
      </c>
      <c r="DW84" s="82" t="str">
        <f>IFERROR(INDEX($A:$DD,IF($EI$4="Entrants",MATCH($DU84,$CV:$CV,0),MATCH($DU84,$DC:$DC,0)),11),"")</f>
        <v>LONGUEAU</v>
      </c>
      <c r="DX84" s="80">
        <f>IFERROR(INDEX($A:$DD,IF($EI$4="Entrants",MATCH($DU84,$CV:$CV,0),MATCH($DU84,$DC:$DC,0)),IF($EI$4="Entrants",68,25)),"")</f>
        <v>5.21</v>
      </c>
      <c r="DY84">
        <f>DY83+1</f>
        <v>3</v>
      </c>
      <c r="DZ84" s="83">
        <f>MAX(DZ83-1,0)</f>
        <v>93</v>
      </c>
      <c r="EA84" s="82" t="str">
        <f>IFERROR(INDEX($A:$DT,IF($EI$4="Entrants",MATCH($DY84,$DL:$DL,0),MATCH($DY84,$DS:$DS,0)),11),"")</f>
        <v>VENDOME VILLIERS SUR LOIR</v>
      </c>
      <c r="EB84" s="135">
        <f t="shared" si="32"/>
        <v>-0.83</v>
      </c>
      <c r="EC84" s="81">
        <f>IFERROR(INDEX($A:$DT,IF($EI$4="Entrants",MATCH($DY84,$DL:$DL,0),MATCH($DY84,$DS:$DS,0)),IF($EI$4="Entrants",68,25)),"")</f>
        <v>6.02</v>
      </c>
      <c r="ED84" s="80">
        <f>IFERROR(IF(EB84&gt;0,"+"&amp;ROUND(EB84,2),ROUND(EB84,2)),"")</f>
        <v>-0.83</v>
      </c>
      <c r="EU84">
        <v>8.39</v>
      </c>
      <c r="EV84">
        <v>8.73</v>
      </c>
      <c r="EW84">
        <v>8.99</v>
      </c>
      <c r="EX84">
        <v>8.84</v>
      </c>
      <c r="EY84">
        <v>8.4600000000000009</v>
      </c>
      <c r="EZ84">
        <v>8.25</v>
      </c>
      <c r="FA84">
        <v>7.46</v>
      </c>
      <c r="FB84">
        <v>7.9</v>
      </c>
      <c r="FK84">
        <v>8.4</v>
      </c>
      <c r="FL84">
        <v>8.74</v>
      </c>
      <c r="FM84">
        <v>9.01</v>
      </c>
      <c r="FN84">
        <v>8.77</v>
      </c>
      <c r="FO84">
        <v>8.2899999999999991</v>
      </c>
      <c r="FP84">
        <v>8.06</v>
      </c>
      <c r="FQ84">
        <v>7.37</v>
      </c>
      <c r="FR84">
        <v>7.8</v>
      </c>
    </row>
    <row r="85" spans="1:174" ht="19.8" x14ac:dyDescent="0.3">
      <c r="A85" s="8">
        <f t="shared" si="21"/>
        <v>1</v>
      </c>
      <c r="B85" s="8">
        <f t="shared" si="22"/>
        <v>1</v>
      </c>
      <c r="C85" s="8">
        <f t="shared" si="29"/>
        <v>1</v>
      </c>
      <c r="D85" s="8">
        <f t="shared" si="23"/>
        <v>1</v>
      </c>
      <c r="E85" s="8">
        <f t="shared" si="24"/>
        <v>1</v>
      </c>
      <c r="F85" s="145" t="s">
        <v>225</v>
      </c>
      <c r="G85" s="145" t="s">
        <v>268</v>
      </c>
      <c r="H85" s="7">
        <v>1</v>
      </c>
      <c r="I85" s="141" t="s">
        <v>208</v>
      </c>
      <c r="J85" s="141">
        <v>688887</v>
      </c>
      <c r="K85" s="141" t="s">
        <v>95</v>
      </c>
      <c r="L85" s="141" t="s">
        <v>7</v>
      </c>
      <c r="M85" s="141" t="s">
        <v>8</v>
      </c>
      <c r="N85" s="139">
        <v>7.43</v>
      </c>
      <c r="O85" s="120">
        <v>8.49</v>
      </c>
      <c r="P85" s="120">
        <v>8.2799999999999994</v>
      </c>
      <c r="Q85" s="120">
        <v>8.81</v>
      </c>
      <c r="R85" s="139">
        <v>7.88</v>
      </c>
      <c r="S85" s="139">
        <v>6.78</v>
      </c>
      <c r="T85" s="106">
        <v>6.06</v>
      </c>
      <c r="U85" s="106">
        <v>6.69</v>
      </c>
      <c r="V85" s="79"/>
      <c r="AD85" s="161">
        <v>8.02</v>
      </c>
      <c r="AE85" s="161">
        <v>8.42</v>
      </c>
      <c r="AF85" s="161">
        <v>8.49</v>
      </c>
      <c r="AG85" s="163">
        <v>9.02</v>
      </c>
      <c r="AH85" s="161">
        <v>8.23</v>
      </c>
      <c r="AI85" s="139">
        <v>7.21</v>
      </c>
      <c r="AJ85" s="106">
        <v>6.59</v>
      </c>
      <c r="AK85" s="106">
        <v>6.9</v>
      </c>
      <c r="AL85" s="79"/>
      <c r="AT85" s="78">
        <f t="shared" si="25"/>
        <v>-0.59</v>
      </c>
      <c r="AU85" s="78">
        <f t="shared" si="25"/>
        <v>7.0000000000000007E-2</v>
      </c>
      <c r="AV85" s="78">
        <f t="shared" si="25"/>
        <v>-0.21</v>
      </c>
      <c r="AW85" s="78">
        <f t="shared" si="25"/>
        <v>-0.21</v>
      </c>
      <c r="AX85" s="78">
        <f t="shared" si="25"/>
        <v>-0.35</v>
      </c>
      <c r="AY85" s="78">
        <f t="shared" si="25"/>
        <v>-0.43</v>
      </c>
      <c r="AZ85" s="78">
        <f t="shared" si="25"/>
        <v>-0.53</v>
      </c>
      <c r="BA85" s="78">
        <f t="shared" si="15"/>
        <v>-0.21</v>
      </c>
      <c r="BB85" s="79"/>
      <c r="BJ85" s="78">
        <f t="shared" si="30"/>
        <v>7.43</v>
      </c>
      <c r="BK85" s="78">
        <f t="shared" si="30"/>
        <v>8.49</v>
      </c>
      <c r="BL85" s="78">
        <f t="shared" si="30"/>
        <v>8.2799999999999994</v>
      </c>
      <c r="BM85" s="78">
        <f t="shared" si="30"/>
        <v>8.81</v>
      </c>
      <c r="BN85" s="78">
        <f t="shared" si="30"/>
        <v>7.88</v>
      </c>
      <c r="BO85" s="78">
        <f t="shared" si="26"/>
        <v>6.78</v>
      </c>
      <c r="BP85" s="78">
        <f t="shared" si="27"/>
        <v>6.06</v>
      </c>
      <c r="BQ85" s="78">
        <f t="shared" si="27"/>
        <v>6.69</v>
      </c>
      <c r="BR85" s="79"/>
      <c r="BZ85" s="86">
        <f t="shared" si="28"/>
        <v>-0.59</v>
      </c>
      <c r="CA85" s="78">
        <f t="shared" si="28"/>
        <v>7.0000000000000007E-2</v>
      </c>
      <c r="CB85" s="78">
        <f t="shared" si="28"/>
        <v>-0.21</v>
      </c>
      <c r="CC85" s="78">
        <f t="shared" si="28"/>
        <v>-0.21</v>
      </c>
      <c r="CD85" s="78">
        <f t="shared" si="28"/>
        <v>-0.35</v>
      </c>
      <c r="CE85" s="78">
        <f t="shared" si="28"/>
        <v>-0.43</v>
      </c>
      <c r="CF85" s="78">
        <f t="shared" si="28"/>
        <v>-0.53</v>
      </c>
      <c r="CG85" s="78">
        <f t="shared" si="16"/>
        <v>-0.21</v>
      </c>
      <c r="CH85" s="79"/>
      <c r="CP85" s="77">
        <f>IFERROR(IF($E85=1,RANK(BJ85,BJ:BJ,1)+COUNTIF(BJ$4:BJ85,BJ85)-1,"-"),"-")</f>
        <v>21</v>
      </c>
      <c r="CQ85" s="77">
        <f>IFERROR(IF($E85=1,RANK(BK85,BK:BK,1)+COUNTIF(BK$4:BK85,BK85)-1,"-"),"-")</f>
        <v>64</v>
      </c>
      <c r="CR85" s="77">
        <f>IFERROR(IF($E85=1,RANK(BL85,BL:BL,1)+COUNTIF(BL$4:BL85,BL85)-1,"-"),"-")</f>
        <v>15</v>
      </c>
      <c r="CS85" s="77">
        <f>IFERROR(IF($E85=1,RANK(BM85,BM:BM,1)+COUNTIF(BM$4:BM85,BM85)-1,"-"),"-")</f>
        <v>83</v>
      </c>
      <c r="CT85" s="77">
        <f>IFERROR(IF($E85=1,RANK(BN85,BN:BN,1)+COUNTIF(BN$4:BN85,BN85)-1,"-"),"-")</f>
        <v>52</v>
      </c>
      <c r="CU85" s="77">
        <f>IFERROR(IF($E85=1,RANK(BO85,BO:BO,1)+COUNTIF(BO$4:BO85,BO85)-1,"-"),"-")</f>
        <v>10</v>
      </c>
      <c r="CV85" s="77">
        <f>IFERROR(IF($E85=1,RANK(BP85,BP:BP,1)+COUNTIF(BP$4:BP85,BP85)-1,"-"),"-")</f>
        <v>26</v>
      </c>
      <c r="CW85" s="77">
        <f>IFERROR(IF($E85=1,RANK(BQ85,BQ:BQ,1)+COUNTIF(BQ$4:BQ85,BQ85)-1,"-"),"-")</f>
        <v>24</v>
      </c>
      <c r="CX85" s="79"/>
      <c r="DF85" s="77">
        <f>IFERROR(IF($E85=1,RANK(BZ85,BZ:BZ,1)+COUNTIF(BZ$3:BZ84,BZ85),"-"),"-")</f>
        <v>4</v>
      </c>
      <c r="DG85" s="77">
        <f>IFERROR(IF($E85=1,RANK(CA85,CA:CA,1)+COUNTIF(CA$3:CA84,CA85),"-"),"-")</f>
        <v>72</v>
      </c>
      <c r="DH85" s="77">
        <f>IFERROR(IF($E85=1,RANK(CB85,CB:CB,1)+COUNTIF(CB$3:CB84,CB85),"-"),"-")</f>
        <v>18</v>
      </c>
      <c r="DI85" s="77">
        <f>IFERROR(IF($E85=1,RANK(CC85,CC:CC,1)+COUNTIF(CC$3:CC84,CC85),"-"),"-")</f>
        <v>22</v>
      </c>
      <c r="DJ85" s="77">
        <f>IFERROR(IF($E85=1,RANK(CD85,CD:CD,1)+COUNTIF(CD$3:CD84,CD85),"-"),"-")</f>
        <v>12</v>
      </c>
      <c r="DK85" s="77">
        <f>IFERROR(IF($E85=1,RANK(CE85,CE:CE,1)+COUNTIF(CE$3:CE84,CE85),"-"),"-")</f>
        <v>14</v>
      </c>
      <c r="DL85" s="77">
        <f>IFERROR(IF($E85=1,RANK(CF85,CF:CF,1)+COUNTIF(CF$3:CF84,CF85),"-"),"-")</f>
        <v>10</v>
      </c>
      <c r="DM85" s="77">
        <f>IFERROR(IF($E85=1,RANK(CG85,CG:CG,1)+COUNTIF(CG$3:CG84,CG85),"-"),"-")</f>
        <v>24</v>
      </c>
      <c r="DN85" s="6"/>
      <c r="DO85" s="77" t="str">
        <f>IFERROR(IF($E85=1,RANK(CI85,CI:CI,1)+COUNTIF(CI$4:CI85,CI85)-1,"-"),"-")</f>
        <v>-</v>
      </c>
      <c r="DP85" s="77" t="str">
        <f>IFERROR(IF($E85=1,RANK(CJ85,CJ:CJ,1)+COUNTIF(CJ$4:CJ85,CJ85)-1,"-"),"-")</f>
        <v>-</v>
      </c>
      <c r="DQ85" s="77" t="str">
        <f>IFERROR(IF($E85=1,RANK(CK85,CK:CK,1)+COUNTIF(CK$4:CK85,CK85)-1,"-"),"-")</f>
        <v>-</v>
      </c>
      <c r="DR85" s="77" t="str">
        <f>IFERROR(IF($E85=1,RANK(CL85,CL:CL,1)+COUNTIF(CL$4:CL85,CL85)-1,"-"),"-")</f>
        <v>-</v>
      </c>
      <c r="DS85" s="77" t="str">
        <f>IFERROR(IF($E85=1,RANK(CM85,CM:CM,1)+COUNTIF(CM$4:CM85,CM85)-1,"-"),"-")</f>
        <v>-</v>
      </c>
      <c r="DT85" s="77" t="str">
        <f>IFERROR(IF($E85=1,RANK(CN85,CN:CN,1)+COUNTIF(CN$4:CN85,CN85)-1,"-"),"-")</f>
        <v>-</v>
      </c>
      <c r="DU85">
        <f>DU84+1</f>
        <v>4</v>
      </c>
      <c r="DV85" s="83">
        <f>DV84-1</f>
        <v>96</v>
      </c>
      <c r="DW85" s="82" t="str">
        <f>IFERROR(INDEX($A:$DD,IF($EI$4="Entrants",MATCH($DU85,$CV:$CV,0),MATCH($DU85,$DC:$DC,0)),11),"")</f>
        <v>MONTARGIS</v>
      </c>
      <c r="DX85" s="80">
        <f>IFERROR(INDEX($A:$DD,IF($EI$4="Entrants",MATCH($DU85,$CV:$CV,0),MATCH($DU85,$DC:$DC,0)),IF($EI$4="Entrants",68,25)),"")</f>
        <v>5.3</v>
      </c>
      <c r="DY85">
        <f>DY84+1</f>
        <v>4</v>
      </c>
      <c r="DZ85" s="83">
        <f>MAX(DZ84-1,0)</f>
        <v>92</v>
      </c>
      <c r="EA85" s="82" t="str">
        <f>IFERROR(INDEX($A:$DT,IF($EI$4="Entrants",MATCH($DY85,$DL:$DL,0),MATCH($DY85,$DS:$DS,0)),11),"")</f>
        <v>LE CREUSOT MONTCEAU MONTCHANIN</v>
      </c>
      <c r="EB85" s="135">
        <f t="shared" si="32"/>
        <v>-0.8</v>
      </c>
      <c r="EC85" s="81">
        <f>IFERROR(INDEX($A:$DT,IF($EI$4="Entrants",MATCH($DY85,$DL:$DL,0),MATCH($DY85,$DS:$DS,0)),IF($EI$4="Entrants",68,25)),"")</f>
        <v>6.29</v>
      </c>
      <c r="ED85" s="80">
        <f>IFERROR(IF(EB85&gt;0,"+"&amp;ROUND(EB85,2),ROUND(EB85,2)),"")</f>
        <v>-0.8</v>
      </c>
      <c r="EU85">
        <v>7.95</v>
      </c>
      <c r="EV85">
        <v>8.2799999999999994</v>
      </c>
      <c r="EW85">
        <v>8.81</v>
      </c>
      <c r="EX85">
        <v>8.33</v>
      </c>
      <c r="EY85">
        <v>7.84</v>
      </c>
      <c r="EZ85">
        <v>7.97</v>
      </c>
      <c r="FA85">
        <v>7.36</v>
      </c>
      <c r="FB85">
        <v>7.01</v>
      </c>
      <c r="FK85">
        <v>7.84</v>
      </c>
      <c r="FL85">
        <v>8.18</v>
      </c>
      <c r="FM85">
        <v>8.74</v>
      </c>
      <c r="FN85">
        <v>8.0399999999999991</v>
      </c>
      <c r="FO85">
        <v>7.29</v>
      </c>
      <c r="FP85">
        <v>7.8</v>
      </c>
      <c r="FQ85">
        <v>7.2</v>
      </c>
      <c r="FR85">
        <v>7.05</v>
      </c>
    </row>
    <row r="86" spans="1:174" ht="19.8" x14ac:dyDescent="0.3">
      <c r="A86" s="8">
        <f t="shared" si="21"/>
        <v>1</v>
      </c>
      <c r="B86" s="8">
        <f t="shared" si="22"/>
        <v>1</v>
      </c>
      <c r="C86" s="8">
        <f t="shared" si="29"/>
        <v>1</v>
      </c>
      <c r="D86" s="8">
        <f t="shared" si="23"/>
        <v>1</v>
      </c>
      <c r="E86" s="8">
        <f t="shared" si="24"/>
        <v>1</v>
      </c>
      <c r="F86" s="145" t="s">
        <v>225</v>
      </c>
      <c r="G86" s="145" t="s">
        <v>268</v>
      </c>
      <c r="H86" s="7">
        <v>1</v>
      </c>
      <c r="I86" s="141" t="s">
        <v>210</v>
      </c>
      <c r="J86" s="141">
        <v>781104</v>
      </c>
      <c r="K86" s="141" t="s">
        <v>96</v>
      </c>
      <c r="L86" s="141" t="s">
        <v>7</v>
      </c>
      <c r="M86" s="141" t="s">
        <v>8</v>
      </c>
      <c r="N86" s="139">
        <v>7.4</v>
      </c>
      <c r="O86" s="120">
        <v>8.14</v>
      </c>
      <c r="P86" s="120">
        <v>8.5399999999999991</v>
      </c>
      <c r="Q86" s="120">
        <v>8.4499999999999993</v>
      </c>
      <c r="R86" s="139">
        <v>7.78</v>
      </c>
      <c r="S86" s="139">
        <v>7.55</v>
      </c>
      <c r="T86" s="13">
        <v>5.91</v>
      </c>
      <c r="U86" s="106">
        <v>6.47</v>
      </c>
      <c r="V86" s="79"/>
      <c r="AD86" s="139">
        <v>7.8</v>
      </c>
      <c r="AE86" s="161">
        <v>8.19</v>
      </c>
      <c r="AF86" s="161">
        <v>8.31</v>
      </c>
      <c r="AG86" s="161">
        <v>8.57</v>
      </c>
      <c r="AH86" s="139">
        <v>7.97</v>
      </c>
      <c r="AI86" s="139">
        <v>7.76</v>
      </c>
      <c r="AJ86" s="106">
        <v>6.34</v>
      </c>
      <c r="AK86" s="106">
        <v>6.68</v>
      </c>
      <c r="AL86" s="79"/>
      <c r="AT86" s="78">
        <f t="shared" si="25"/>
        <v>-0.4</v>
      </c>
      <c r="AU86" s="78">
        <f t="shared" si="25"/>
        <v>-0.05</v>
      </c>
      <c r="AV86" s="78">
        <f t="shared" si="25"/>
        <v>0.23</v>
      </c>
      <c r="AW86" s="78">
        <f t="shared" si="25"/>
        <v>-0.12</v>
      </c>
      <c r="AX86" s="78">
        <f t="shared" si="25"/>
        <v>-0.19</v>
      </c>
      <c r="AY86" s="78">
        <f t="shared" si="25"/>
        <v>-0.21</v>
      </c>
      <c r="AZ86" s="78">
        <f t="shared" si="25"/>
        <v>-0.43</v>
      </c>
      <c r="BA86" s="78">
        <f t="shared" si="15"/>
        <v>-0.21</v>
      </c>
      <c r="BB86" s="79"/>
      <c r="BJ86" s="78">
        <f t="shared" si="30"/>
        <v>7.4</v>
      </c>
      <c r="BK86" s="78">
        <f t="shared" si="30"/>
        <v>8.14</v>
      </c>
      <c r="BL86" s="78">
        <f t="shared" si="30"/>
        <v>8.5399999999999991</v>
      </c>
      <c r="BM86" s="78">
        <f t="shared" si="30"/>
        <v>8.4499999999999993</v>
      </c>
      <c r="BN86" s="78">
        <f t="shared" si="30"/>
        <v>7.78</v>
      </c>
      <c r="BO86" s="78">
        <f t="shared" si="26"/>
        <v>7.55</v>
      </c>
      <c r="BP86" s="78">
        <f t="shared" si="27"/>
        <v>5.91</v>
      </c>
      <c r="BQ86" s="78">
        <f t="shared" si="27"/>
        <v>6.47</v>
      </c>
      <c r="BR86" s="79"/>
      <c r="BZ86" s="86">
        <f t="shared" si="28"/>
        <v>-0.4</v>
      </c>
      <c r="CA86" s="78">
        <f t="shared" si="28"/>
        <v>-0.05</v>
      </c>
      <c r="CB86" s="78">
        <f t="shared" si="28"/>
        <v>0.23</v>
      </c>
      <c r="CC86" s="78">
        <f t="shared" si="28"/>
        <v>-0.12</v>
      </c>
      <c r="CD86" s="78">
        <f t="shared" si="28"/>
        <v>-0.19</v>
      </c>
      <c r="CE86" s="78">
        <f t="shared" si="28"/>
        <v>-0.21</v>
      </c>
      <c r="CF86" s="78">
        <f t="shared" si="28"/>
        <v>-0.43</v>
      </c>
      <c r="CG86" s="78">
        <f t="shared" si="16"/>
        <v>-0.21</v>
      </c>
      <c r="CH86" s="79"/>
      <c r="CP86" s="77">
        <f>IFERROR(IF($E86=1,RANK(BJ86,BJ:BJ,1)+COUNTIF(BJ$4:BJ86,BJ86)-1,"-"),"-")</f>
        <v>19</v>
      </c>
      <c r="CQ86" s="77">
        <f>IFERROR(IF($E86=1,RANK(BK86,BK:BK,1)+COUNTIF(BK$4:BK86,BK86)-1,"-"),"-")</f>
        <v>28</v>
      </c>
      <c r="CR86" s="77">
        <f>IFERROR(IF($E86=1,RANK(BL86,BL:BL,1)+COUNTIF(BL$4:BL86,BL86)-1,"-"),"-")</f>
        <v>27</v>
      </c>
      <c r="CS86" s="77">
        <f>IFERROR(IF($E86=1,RANK(BM86,BM:BM,1)+COUNTIF(BM$4:BM86,BM86)-1,"-"),"-")</f>
        <v>60</v>
      </c>
      <c r="CT86" s="77">
        <f>IFERROR(IF($E86=1,RANK(BN86,BN:BN,1)+COUNTIF(BN$4:BN86,BN86)-1,"-"),"-")</f>
        <v>40</v>
      </c>
      <c r="CU86" s="77">
        <f>IFERROR(IF($E86=1,RANK(BO86,BO:BO,1)+COUNTIF(BO$4:BO86,BO86)-1,"-"),"-")</f>
        <v>56</v>
      </c>
      <c r="CV86" s="77">
        <f>IFERROR(IF($E86=1,RANK(BP86,BP:BP,1)+COUNTIF(BP$4:BP86,BP86)-1,"-"),"-")</f>
        <v>18</v>
      </c>
      <c r="CW86" s="77">
        <f>IFERROR(IF($E86=1,RANK(BQ86,BQ:BQ,1)+COUNTIF(BQ$4:BQ86,BQ86)-1,"-"),"-")</f>
        <v>11</v>
      </c>
      <c r="CX86" s="79"/>
      <c r="DF86" s="77">
        <f>IFERROR(IF($E86=1,RANK(BZ86,BZ:BZ,1)+COUNTIF(BZ$3:BZ85,BZ86),"-"),"-")</f>
        <v>12</v>
      </c>
      <c r="DG86" s="77">
        <f>IFERROR(IF($E86=1,RANK(CA86,CA:CA,1)+COUNTIF(CA$3:CA85,CA86),"-"),"-")</f>
        <v>51</v>
      </c>
      <c r="DH86" s="77">
        <f>IFERROR(IF($E86=1,RANK(CB86,CB:CB,1)+COUNTIF(CB$3:CB85,CB86),"-"),"-")</f>
        <v>82</v>
      </c>
      <c r="DI86" s="77">
        <f>IFERROR(IF($E86=1,RANK(CC86,CC:CC,1)+COUNTIF(CC$3:CC85,CC86),"-"),"-")</f>
        <v>35</v>
      </c>
      <c r="DJ86" s="77">
        <f>IFERROR(IF($E86=1,RANK(CD86,CD:CD,1)+COUNTIF(CD$3:CD85,CD86),"-"),"-")</f>
        <v>37</v>
      </c>
      <c r="DK86" s="77">
        <f>IFERROR(IF($E86=1,RANK(CE86,CE:CE,1)+COUNTIF(CE$3:CE85,CE86),"-"),"-")</f>
        <v>41</v>
      </c>
      <c r="DL86" s="77">
        <f>IFERROR(IF($E86=1,RANK(CF86,CF:CF,1)+COUNTIF(CF$3:CF85,CF86),"-"),"-")</f>
        <v>14</v>
      </c>
      <c r="DM86" s="77">
        <f>IFERROR(IF($E86=1,RANK(CG86,CG:CG,1)+COUNTIF(CG$3:CG85,CG86),"-"),"-")</f>
        <v>25</v>
      </c>
      <c r="DN86" s="6"/>
      <c r="DO86" s="77" t="str">
        <f>IFERROR(IF($E86=1,RANK(CI86,CI:CI,1)+COUNTIF(CI$4:CI86,CI86)-1,"-"),"-")</f>
        <v>-</v>
      </c>
      <c r="DP86" s="77" t="str">
        <f>IFERROR(IF($E86=1,RANK(CJ86,CJ:CJ,1)+COUNTIF(CJ$4:CJ86,CJ86)-1,"-"),"-")</f>
        <v>-</v>
      </c>
      <c r="DQ86" s="77" t="str">
        <f>IFERROR(IF($E86=1,RANK(CK86,CK:CK,1)+COUNTIF(CK$4:CK86,CK86)-1,"-"),"-")</f>
        <v>-</v>
      </c>
      <c r="DR86" s="77" t="str">
        <f>IFERROR(IF($E86=1,RANK(CL86,CL:CL,1)+COUNTIF(CL$4:CL86,CL86)-1,"-"),"-")</f>
        <v>-</v>
      </c>
      <c r="DS86" s="77" t="str">
        <f>IFERROR(IF($E86=1,RANK(CM86,CM:CM,1)+COUNTIF(CM$4:CM86,CM86)-1,"-"),"-")</f>
        <v>-</v>
      </c>
      <c r="DT86" s="77" t="str">
        <f>IFERROR(IF($E86=1,RANK(CN86,CN:CN,1)+COUNTIF(CN$4:CN86,CN86)-1,"-"),"-")</f>
        <v>-</v>
      </c>
      <c r="DU86">
        <f>DU85+1</f>
        <v>5</v>
      </c>
      <c r="DV86" s="83">
        <f>DV85-1</f>
        <v>95</v>
      </c>
      <c r="DW86" s="82" t="str">
        <f>IFERROR(INDEX($A:$DD,IF($EI$4="Entrants",MATCH($DU86,$CV:$CV,0),MATCH($DU86,$DC:$DC,0)),11),"")</f>
        <v>CARCASSONNE</v>
      </c>
      <c r="DX86" s="80">
        <f>IFERROR(INDEX($A:$DD,IF($EI$4="Entrants",MATCH($DU86,$CV:$CV,0),MATCH($DU86,$DC:$DC,0)),IF($EI$4="Entrants",68,25)),"")</f>
        <v>5.31</v>
      </c>
      <c r="DY86">
        <f>DY85+1</f>
        <v>5</v>
      </c>
      <c r="DZ86" s="83">
        <f>MAX(DZ85-1,0)</f>
        <v>91</v>
      </c>
      <c r="EA86" s="82" t="str">
        <f>IFERROR(INDEX($A:$DT,IF($EI$4="Entrants",MATCH($DY86,$DL:$DL,0),MATCH($DY86,$DS:$DS,0)),11),"")</f>
        <v>TOURCOING</v>
      </c>
      <c r="EB86" s="135">
        <f t="shared" si="32"/>
        <v>-0.71</v>
      </c>
      <c r="EC86" s="81">
        <f>IFERROR(INDEX($A:$DT,IF($EI$4="Entrants",MATCH($DY86,$DL:$DL,0),MATCH($DY86,$DS:$DS,0)),IF($EI$4="Entrants",68,25)),"")</f>
        <v>7.04</v>
      </c>
      <c r="ED86" s="80">
        <f>IFERROR(IF(EB86&gt;0,"+"&amp;ROUND(EB86,2),ROUND(EB86,2)),"")</f>
        <v>-0.71</v>
      </c>
      <c r="EU86">
        <v>7.89</v>
      </c>
      <c r="EV86">
        <v>8.25</v>
      </c>
      <c r="EW86">
        <v>8.76</v>
      </c>
      <c r="EX86">
        <v>8.42</v>
      </c>
      <c r="EY86">
        <v>8.2100000000000009</v>
      </c>
      <c r="EZ86">
        <v>8.07</v>
      </c>
      <c r="FA86">
        <v>6.44</v>
      </c>
      <c r="FB86">
        <v>7.23</v>
      </c>
      <c r="FK86">
        <v>7.84</v>
      </c>
      <c r="FL86">
        <v>8.27</v>
      </c>
      <c r="FM86">
        <v>8.92</v>
      </c>
      <c r="FN86">
        <v>7.87</v>
      </c>
      <c r="FO86">
        <v>7.45</v>
      </c>
      <c r="FP86">
        <v>6.91</v>
      </c>
      <c r="FQ86">
        <v>5.55</v>
      </c>
      <c r="FR86">
        <v>6.87</v>
      </c>
    </row>
    <row r="87" spans="1:174" ht="15.6" x14ac:dyDescent="0.3">
      <c r="A87" s="8">
        <f t="shared" si="21"/>
        <v>1</v>
      </c>
      <c r="B87" s="8">
        <f t="shared" si="22"/>
        <v>1</v>
      </c>
      <c r="C87" s="8">
        <f t="shared" si="29"/>
        <v>1</v>
      </c>
      <c r="D87" s="8">
        <f t="shared" si="23"/>
        <v>1</v>
      </c>
      <c r="E87" s="8">
        <f t="shared" si="24"/>
        <v>1</v>
      </c>
      <c r="F87" s="145" t="s">
        <v>225</v>
      </c>
      <c r="G87" s="145" t="s">
        <v>268</v>
      </c>
      <c r="H87" s="7">
        <v>1</v>
      </c>
      <c r="I87" s="141" t="s">
        <v>209</v>
      </c>
      <c r="J87" s="141">
        <v>756056</v>
      </c>
      <c r="K87" s="141" t="s">
        <v>98</v>
      </c>
      <c r="L87" s="141" t="s">
        <v>7</v>
      </c>
      <c r="M87" s="141" t="s">
        <v>8</v>
      </c>
      <c r="N87" s="139">
        <v>7.62</v>
      </c>
      <c r="O87" s="120">
        <v>8.1300000000000008</v>
      </c>
      <c r="P87" s="120">
        <v>8.83</v>
      </c>
      <c r="Q87" s="120">
        <v>8.18</v>
      </c>
      <c r="R87" s="139">
        <v>7.85</v>
      </c>
      <c r="S87" s="139">
        <v>7.63</v>
      </c>
      <c r="T87" s="106">
        <v>6.76</v>
      </c>
      <c r="U87" s="106">
        <v>7.05</v>
      </c>
      <c r="V87" s="79"/>
      <c r="AD87" s="139">
        <v>7.88</v>
      </c>
      <c r="AE87" s="139">
        <v>7.91</v>
      </c>
      <c r="AF87" s="161">
        <v>8.5500000000000007</v>
      </c>
      <c r="AG87" s="161">
        <v>8.4600000000000009</v>
      </c>
      <c r="AH87" s="161">
        <v>8.02</v>
      </c>
      <c r="AI87" s="139">
        <v>7.43</v>
      </c>
      <c r="AJ87" s="106">
        <v>7.08</v>
      </c>
      <c r="AK87" s="106">
        <v>7.07</v>
      </c>
      <c r="AL87" s="79"/>
      <c r="AT87" s="78">
        <f t="shared" si="25"/>
        <v>-0.26</v>
      </c>
      <c r="AU87" s="78">
        <f t="shared" si="25"/>
        <v>0.22</v>
      </c>
      <c r="AV87" s="78">
        <f t="shared" si="25"/>
        <v>0.28000000000000003</v>
      </c>
      <c r="AW87" s="78">
        <f t="shared" si="25"/>
        <v>-0.28000000000000003</v>
      </c>
      <c r="AX87" s="78">
        <f t="shared" si="25"/>
        <v>-0.17</v>
      </c>
      <c r="AY87" s="78">
        <f t="shared" si="25"/>
        <v>0.2</v>
      </c>
      <c r="AZ87" s="78">
        <f t="shared" si="25"/>
        <v>-0.32</v>
      </c>
      <c r="BA87" s="78">
        <f t="shared" si="15"/>
        <v>-0.02</v>
      </c>
      <c r="BB87" s="79"/>
      <c r="BJ87" s="78">
        <f t="shared" si="30"/>
        <v>7.62</v>
      </c>
      <c r="BK87" s="78">
        <f t="shared" si="30"/>
        <v>8.1300000000000008</v>
      </c>
      <c r="BL87" s="78">
        <f t="shared" si="30"/>
        <v>8.83</v>
      </c>
      <c r="BM87" s="78">
        <f t="shared" si="30"/>
        <v>8.18</v>
      </c>
      <c r="BN87" s="78">
        <f t="shared" si="30"/>
        <v>7.85</v>
      </c>
      <c r="BO87" s="78">
        <f t="shared" si="26"/>
        <v>7.63</v>
      </c>
      <c r="BP87" s="78">
        <f t="shared" si="27"/>
        <v>6.76</v>
      </c>
      <c r="BQ87" s="78">
        <f t="shared" si="27"/>
        <v>7.05</v>
      </c>
      <c r="BR87" s="79"/>
      <c r="BZ87" s="86">
        <f t="shared" si="28"/>
        <v>-0.26</v>
      </c>
      <c r="CA87" s="78">
        <f t="shared" si="28"/>
        <v>0.22</v>
      </c>
      <c r="CB87" s="78">
        <f t="shared" si="28"/>
        <v>0.28000000000000003</v>
      </c>
      <c r="CC87" s="78">
        <f t="shared" si="28"/>
        <v>-0.28000000000000003</v>
      </c>
      <c r="CD87" s="78">
        <f t="shared" si="28"/>
        <v>-0.17</v>
      </c>
      <c r="CE87" s="78">
        <f t="shared" si="28"/>
        <v>0.2</v>
      </c>
      <c r="CF87" s="78">
        <f t="shared" si="28"/>
        <v>-0.32</v>
      </c>
      <c r="CG87" s="78">
        <f t="shared" si="16"/>
        <v>-0.02</v>
      </c>
      <c r="CH87" s="79"/>
      <c r="CP87" s="77">
        <f>IFERROR(IF($E87=1,RANK(BJ87,BJ:BJ,1)+COUNTIF(BJ$4:BJ87,BJ87)-1,"-"),"-")</f>
        <v>39</v>
      </c>
      <c r="CQ87" s="77">
        <f>IFERROR(IF($E87=1,RANK(BK87,BK:BK,1)+COUNTIF(BK$4:BK87,BK87)-1,"-"),"-")</f>
        <v>27</v>
      </c>
      <c r="CR87" s="77">
        <f>IFERROR(IF($E87=1,RANK(BL87,BL:BL,1)+COUNTIF(BL$4:BL87,BL87)-1,"-"),"-")</f>
        <v>60</v>
      </c>
      <c r="CS87" s="77">
        <f>IFERROR(IF($E87=1,RANK(BM87,BM:BM,1)+COUNTIF(BM$4:BM87,BM87)-1,"-"),"-")</f>
        <v>37</v>
      </c>
      <c r="CT87" s="77">
        <f>IFERROR(IF($E87=1,RANK(BN87,BN:BN,1)+COUNTIF(BN$4:BN87,BN87)-1,"-"),"-")</f>
        <v>47</v>
      </c>
      <c r="CU87" s="77">
        <f>IFERROR(IF($E87=1,RANK(BO87,BO:BO,1)+COUNTIF(BO$4:BO87,BO87)-1,"-"),"-")</f>
        <v>65</v>
      </c>
      <c r="CV87" s="77">
        <f>IFERROR(IF($E87=1,RANK(BP87,BP:BP,1)+COUNTIF(BP$4:BP87,BP87)-1,"-"),"-")</f>
        <v>59</v>
      </c>
      <c r="CW87" s="77">
        <f>IFERROR(IF($E87=1,RANK(BQ87,BQ:BQ,1)+COUNTIF(BQ$4:BQ87,BQ87)-1,"-"),"-")</f>
        <v>49</v>
      </c>
      <c r="CX87" s="79"/>
      <c r="DF87" s="77">
        <f>IFERROR(IF($E87=1,RANK(BZ87,BZ:BZ,1)+COUNTIF(BZ$3:BZ86,BZ87),"-"),"-")</f>
        <v>33</v>
      </c>
      <c r="DG87" s="77">
        <f>IFERROR(IF($E87=1,RANK(CA87,CA:CA,1)+COUNTIF(CA$3:CA86,CA87),"-"),"-")</f>
        <v>88</v>
      </c>
      <c r="DH87" s="77">
        <f>IFERROR(IF($E87=1,RANK(CB87,CB:CB,1)+COUNTIF(CB$3:CB86,CB87),"-"),"-")</f>
        <v>87</v>
      </c>
      <c r="DI87" s="77">
        <f>IFERROR(IF($E87=1,RANK(CC87,CC:CC,1)+COUNTIF(CC$3:CC86,CC87),"-"),"-")</f>
        <v>15</v>
      </c>
      <c r="DJ87" s="77">
        <f>IFERROR(IF($E87=1,RANK(CD87,CD:CD,1)+COUNTIF(CD$3:CD86,CD87),"-"),"-")</f>
        <v>39</v>
      </c>
      <c r="DK87" s="77">
        <f>IFERROR(IF($E87=1,RANK(CE87,CE:CE,1)+COUNTIF(CE$3:CE86,CE87),"-"),"-")</f>
        <v>84</v>
      </c>
      <c r="DL87" s="77">
        <f>IFERROR(IF($E87=1,RANK(CF87,CF:CF,1)+COUNTIF(CF$3:CF86,CF87),"-"),"-")</f>
        <v>22</v>
      </c>
      <c r="DM87" s="77">
        <f>IFERROR(IF($E87=1,RANK(CG87,CG:CG,1)+COUNTIF(CG$3:CG86,CG87),"-"),"-")</f>
        <v>50</v>
      </c>
      <c r="DN87" s="6"/>
      <c r="DO87" s="77" t="str">
        <f>IFERROR(IF($E87=1,RANK(CI87,CI:CI,1)+COUNTIF(CI$4:CI87,CI87)-1,"-"),"-")</f>
        <v>-</v>
      </c>
      <c r="DP87" s="77" t="str">
        <f>IFERROR(IF($E87=1,RANK(CJ87,CJ:CJ,1)+COUNTIF(CJ$4:CJ87,CJ87)-1,"-"),"-")</f>
        <v>-</v>
      </c>
      <c r="DQ87" s="77" t="str">
        <f>IFERROR(IF($E87=1,RANK(CK87,CK:CK,1)+COUNTIF(CK$4:CK87,CK87)-1,"-"),"-")</f>
        <v>-</v>
      </c>
      <c r="DR87" s="77" t="str">
        <f>IFERROR(IF($E87=1,RANK(CL87,CL:CL,1)+COUNTIF(CL$4:CL87,CL87)-1,"-"),"-")</f>
        <v>-</v>
      </c>
      <c r="DS87" s="77" t="str">
        <f>IFERROR(IF($E87=1,RANK(CM87,CM:CM,1)+COUNTIF(CM$4:CM87,CM87)-1,"-"),"-")</f>
        <v>-</v>
      </c>
      <c r="DT87" s="77" t="str">
        <f>IFERROR(IF($E87=1,RANK(CN87,CN:CN,1)+COUNTIF(CN$4:CN87,CN87)-1,"-"),"-")</f>
        <v>-</v>
      </c>
      <c r="DU87" s="90" t="s">
        <v>233</v>
      </c>
      <c r="DV87" s="89" t="s">
        <v>233</v>
      </c>
      <c r="DW87" s="88" t="s">
        <v>234</v>
      </c>
      <c r="DX87" s="87" t="s">
        <v>229</v>
      </c>
      <c r="DY87" s="90" t="s">
        <v>233</v>
      </c>
      <c r="DZ87" s="89" t="s">
        <v>233</v>
      </c>
      <c r="EA87" s="88" t="s">
        <v>232</v>
      </c>
      <c r="EB87" s="87" t="s">
        <v>173</v>
      </c>
      <c r="EC87" s="87" t="s">
        <v>229</v>
      </c>
      <c r="ED87" s="87" t="s">
        <v>173</v>
      </c>
      <c r="EU87">
        <v>8.09</v>
      </c>
      <c r="EV87">
        <v>8.4</v>
      </c>
      <c r="EW87">
        <v>8.36</v>
      </c>
      <c r="EX87">
        <v>8.4700000000000006</v>
      </c>
      <c r="EY87">
        <v>8.23</v>
      </c>
      <c r="EZ87">
        <v>8.11</v>
      </c>
      <c r="FA87">
        <v>7.19</v>
      </c>
      <c r="FB87">
        <v>7.29</v>
      </c>
      <c r="FK87">
        <v>8</v>
      </c>
      <c r="FL87">
        <v>7.98</v>
      </c>
      <c r="FM87">
        <v>8.35</v>
      </c>
      <c r="FN87">
        <v>8.41</v>
      </c>
      <c r="FO87">
        <v>7.73</v>
      </c>
      <c r="FP87">
        <v>7.67</v>
      </c>
      <c r="FQ87">
        <v>6.94</v>
      </c>
      <c r="FR87">
        <v>6.73</v>
      </c>
    </row>
    <row r="88" spans="1:174" ht="19.8" x14ac:dyDescent="0.3">
      <c r="A88" s="8">
        <f t="shared" si="21"/>
        <v>1</v>
      </c>
      <c r="B88" s="8">
        <f t="shared" si="22"/>
        <v>1</v>
      </c>
      <c r="C88" s="8">
        <f t="shared" si="29"/>
        <v>1</v>
      </c>
      <c r="D88" s="8">
        <f t="shared" si="23"/>
        <v>1</v>
      </c>
      <c r="E88" s="8">
        <f t="shared" si="24"/>
        <v>1</v>
      </c>
      <c r="F88" s="145" t="s">
        <v>225</v>
      </c>
      <c r="G88" s="145" t="s">
        <v>268</v>
      </c>
      <c r="H88" s="7">
        <v>1</v>
      </c>
      <c r="I88" s="141" t="s">
        <v>210</v>
      </c>
      <c r="J88" s="141">
        <v>775007</v>
      </c>
      <c r="K88" s="141" t="s">
        <v>99</v>
      </c>
      <c r="L88" s="141" t="s">
        <v>7</v>
      </c>
      <c r="M88" s="141" t="s">
        <v>8</v>
      </c>
      <c r="N88" s="137">
        <v>7.52</v>
      </c>
      <c r="O88" s="137">
        <v>7.92</v>
      </c>
      <c r="P88" s="123">
        <v>8.65</v>
      </c>
      <c r="Q88" s="123">
        <v>8.0399999999999991</v>
      </c>
      <c r="R88" s="137">
        <v>7.61</v>
      </c>
      <c r="S88" s="137">
        <v>7.44</v>
      </c>
      <c r="T88" s="104">
        <v>7.04</v>
      </c>
      <c r="U88" s="104">
        <v>6.82</v>
      </c>
      <c r="V88" s="79"/>
      <c r="AD88" s="137">
        <v>7.78</v>
      </c>
      <c r="AE88" s="137">
        <v>7.46</v>
      </c>
      <c r="AF88" s="160">
        <v>8.4499999999999993</v>
      </c>
      <c r="AG88" s="160">
        <v>8.0500000000000007</v>
      </c>
      <c r="AH88" s="137">
        <v>7.86</v>
      </c>
      <c r="AI88" s="137">
        <v>7.52</v>
      </c>
      <c r="AJ88" s="104">
        <v>7.37</v>
      </c>
      <c r="AK88" s="104">
        <v>7.07</v>
      </c>
      <c r="AL88" s="79"/>
      <c r="AT88" s="78">
        <f t="shared" si="25"/>
        <v>-0.26</v>
      </c>
      <c r="AU88" s="78">
        <f t="shared" si="25"/>
        <v>0.46</v>
      </c>
      <c r="AV88" s="78">
        <f t="shared" si="25"/>
        <v>0.2</v>
      </c>
      <c r="AW88" s="78">
        <f t="shared" si="25"/>
        <v>-0.01</v>
      </c>
      <c r="AX88" s="78">
        <f t="shared" si="25"/>
        <v>-0.25</v>
      </c>
      <c r="AY88" s="78">
        <f t="shared" si="25"/>
        <v>-0.08</v>
      </c>
      <c r="AZ88" s="78">
        <f t="shared" si="25"/>
        <v>-0.33</v>
      </c>
      <c r="BA88" s="78">
        <f t="shared" si="15"/>
        <v>-0.25</v>
      </c>
      <c r="BB88" s="79"/>
      <c r="BJ88" s="78">
        <f t="shared" si="30"/>
        <v>7.52</v>
      </c>
      <c r="BK88" s="78">
        <f t="shared" si="30"/>
        <v>7.92</v>
      </c>
      <c r="BL88" s="78">
        <f t="shared" si="30"/>
        <v>8.65</v>
      </c>
      <c r="BM88" s="78">
        <f t="shared" si="30"/>
        <v>8.0399999999999991</v>
      </c>
      <c r="BN88" s="78">
        <f t="shared" si="30"/>
        <v>7.61</v>
      </c>
      <c r="BO88" s="78">
        <f t="shared" si="26"/>
        <v>7.44</v>
      </c>
      <c r="BP88" s="78">
        <f t="shared" si="27"/>
        <v>7.04</v>
      </c>
      <c r="BQ88" s="78">
        <f t="shared" si="27"/>
        <v>6.82</v>
      </c>
      <c r="BR88" s="79"/>
      <c r="BZ88" s="86">
        <f t="shared" si="28"/>
        <v>-0.26</v>
      </c>
      <c r="CA88" s="78">
        <f t="shared" si="28"/>
        <v>0.46</v>
      </c>
      <c r="CB88" s="78">
        <f t="shared" si="28"/>
        <v>0.2</v>
      </c>
      <c r="CC88" s="78">
        <f t="shared" si="28"/>
        <v>-0.01</v>
      </c>
      <c r="CD88" s="78">
        <f t="shared" si="28"/>
        <v>-0.25</v>
      </c>
      <c r="CE88" s="78">
        <f t="shared" si="28"/>
        <v>-0.08</v>
      </c>
      <c r="CF88" s="78">
        <f t="shared" si="28"/>
        <v>-0.33</v>
      </c>
      <c r="CG88" s="78">
        <f t="shared" si="16"/>
        <v>-0.25</v>
      </c>
      <c r="CH88" s="79"/>
      <c r="CP88" s="77">
        <f>IFERROR(IF($E88=1,RANK(BJ88,BJ:BJ,1)+COUNTIF(BJ$4:BJ88,BJ88)-1,"-"),"-")</f>
        <v>30</v>
      </c>
      <c r="CQ88" s="77">
        <f>IFERROR(IF($E88=1,RANK(BK88,BK:BK,1)+COUNTIF(BK$4:BK88,BK88)-1,"-"),"-")</f>
        <v>15</v>
      </c>
      <c r="CR88" s="77">
        <f>IFERROR(IF($E88=1,RANK(BL88,BL:BL,1)+COUNTIF(BL$4:BL88,BL88)-1,"-"),"-")</f>
        <v>39</v>
      </c>
      <c r="CS88" s="77">
        <f>IFERROR(IF($E88=1,RANK(BM88,BM:BM,1)+COUNTIF(BM$4:BM88,BM88)-1,"-"),"-")</f>
        <v>25</v>
      </c>
      <c r="CT88" s="77">
        <f>IFERROR(IF($E88=1,RANK(BN88,BN:BN,1)+COUNTIF(BN$4:BN88,BN88)-1,"-"),"-")</f>
        <v>26</v>
      </c>
      <c r="CU88" s="77">
        <f>IFERROR(IF($E88=1,RANK(BO88,BO:BO,1)+COUNTIF(BO$4:BO88,BO88)-1,"-"),"-")</f>
        <v>46</v>
      </c>
      <c r="CV88" s="77">
        <f>IFERROR(IF($E88=1,RANK(BP88,BP:BP,1)+COUNTIF(BP$4:BP88,BP88)-1,"-"),"-")</f>
        <v>77</v>
      </c>
      <c r="CW88" s="77">
        <f>IFERROR(IF($E88=1,RANK(BQ88,BQ:BQ,1)+COUNTIF(BQ$4:BQ88,BQ88)-1,"-"),"-")</f>
        <v>33</v>
      </c>
      <c r="CX88" s="79"/>
      <c r="DF88" s="77">
        <f>IFERROR(IF($E88=1,RANK(BZ88,BZ:BZ,1)+COUNTIF(BZ$3:BZ87,BZ88),"-"),"-")</f>
        <v>34</v>
      </c>
      <c r="DG88" s="77">
        <f>IFERROR(IF($E88=1,RANK(CA88,CA:CA,1)+COUNTIF(CA$3:CA87,CA88),"-"),"-")</f>
        <v>94</v>
      </c>
      <c r="DH88" s="77">
        <f>IFERROR(IF($E88=1,RANK(CB88,CB:CB,1)+COUNTIF(CB$3:CB87,CB88),"-"),"-")</f>
        <v>77</v>
      </c>
      <c r="DI88" s="77">
        <f>IFERROR(IF($E88=1,RANK(CC88,CC:CC,1)+COUNTIF(CC$3:CC87,CC88),"-"),"-")</f>
        <v>61</v>
      </c>
      <c r="DJ88" s="77">
        <f>IFERROR(IF($E88=1,RANK(CD88,CD:CD,1)+COUNTIF(CD$3:CD87,CD88),"-"),"-")</f>
        <v>26</v>
      </c>
      <c r="DK88" s="77">
        <f>IFERROR(IF($E88=1,RANK(CE88,CE:CE,1)+COUNTIF(CE$3:CE87,CE88),"-"),"-")</f>
        <v>57</v>
      </c>
      <c r="DL88" s="77">
        <f>IFERROR(IF($E88=1,RANK(CF88,CF:CF,1)+COUNTIF(CF$3:CF87,CF88),"-"),"-")</f>
        <v>21</v>
      </c>
      <c r="DM88" s="77">
        <f>IFERROR(IF($E88=1,RANK(CG88,CG:CG,1)+COUNTIF(CG$3:CG87,CG88),"-"),"-")</f>
        <v>18</v>
      </c>
      <c r="DN88" s="6"/>
      <c r="DO88" s="77" t="str">
        <f>IFERROR(IF($E88=1,RANK(CI88,CI:CI,1)+COUNTIF(CI$4:CI88,CI88)-1,"-"),"-")</f>
        <v>-</v>
      </c>
      <c r="DP88" s="77" t="str">
        <f>IFERROR(IF($E88=1,RANK(CJ88,CJ:CJ,1)+COUNTIF(CJ$4:CJ88,CJ88)-1,"-"),"-")</f>
        <v>-</v>
      </c>
      <c r="DQ88" s="77" t="str">
        <f>IFERROR(IF($E88=1,RANK(CK88,CK:CK,1)+COUNTIF(CK$4:CK88,CK88)-1,"-"),"-")</f>
        <v>-</v>
      </c>
      <c r="DR88" s="77" t="str">
        <f>IFERROR(IF($E88=1,RANK(CL88,CL:CL,1)+COUNTIF(CL$4:CL88,CL88)-1,"-"),"-")</f>
        <v>-</v>
      </c>
      <c r="DS88" s="77" t="str">
        <f>IFERROR(IF($E88=1,RANK(CM88,CM:CM,1)+COUNTIF(CM$4:CM88,CM88)-1,"-"),"-")</f>
        <v>-</v>
      </c>
      <c r="DT88" s="77" t="str">
        <f>IFERROR(IF($E88=1,RANK(CN88,CN:CN,1)+COUNTIF(CN$4:CN88,CN88)-1,"-"),"-")</f>
        <v>-</v>
      </c>
      <c r="DU88">
        <f>$F$2+1-DV88</f>
        <v>99</v>
      </c>
      <c r="DV88" s="83">
        <f>IF($EI$4="Entrants",MIN($CW:$CW),MIN($DD:$DD))</f>
        <v>1</v>
      </c>
      <c r="DW88" s="82" t="str">
        <f>IFERROR(INDEX($A:$DD,IF($EI$4="Entrants",MATCH($DU88,$CW:$CW,0),MATCH($DU88,$DD:$DD,0)),11),"")</f>
        <v>ST QUENTIN</v>
      </c>
      <c r="DX88" s="80">
        <f>IFERROR(INDEX($A:$DD,IF($EI$4="Entrants",MATCH($DU88,$CW:$CW,0),MATCH($DU88,$DD:$DD,0)),IF($EI$4="Entrants",69,26)),"")</f>
        <v>7.88</v>
      </c>
      <c r="DY88">
        <f>DZ94+1-DZ88</f>
        <v>95</v>
      </c>
      <c r="DZ88" s="83">
        <f>IF($EI$4="Entrants",MIN($DM:$DM),MIN($DT:$DT))</f>
        <v>1</v>
      </c>
      <c r="EA88" s="82" t="str">
        <f>IFERROR(INDEX($A:$DT,IF($EI$4="Entrants",MATCH($DY88,$DM:$DM,0),MATCH($DY88,$DT:$DT,0)),11),"")</f>
        <v>ORLEANS</v>
      </c>
      <c r="EB88" s="135">
        <f>IFERROR(INDEX($A:$DT,IF($EI$4="Entrants",MATCH($DY88,$DM:$DM,0),MATCH($DY88,$DT:$DT,0)),IF($EI$4="Entrants",85,56)),"")</f>
        <v>0.82</v>
      </c>
      <c r="EC88" s="81">
        <f>IFERROR(INDEX($A:$DT,IF($EI$4="Entrants",MATCH($DY88,$DM:$DM,0),MATCH($DY88,$DT:$DT,0)),IF($EI$4="Entrants",69,26)),"")</f>
        <v>7.62</v>
      </c>
      <c r="ED88" s="80" t="str">
        <f>IFERROR(IF(EB88&gt;0,"+"&amp;ROUND(EB88,2),ROUND(EB88,2)),"")</f>
        <v>+0,82</v>
      </c>
      <c r="EU88">
        <v>7.24</v>
      </c>
      <c r="EV88">
        <v>8.19</v>
      </c>
      <c r="EW88">
        <v>7.71</v>
      </c>
      <c r="EX88">
        <v>7.96</v>
      </c>
      <c r="EY88">
        <v>7.37</v>
      </c>
      <c r="EZ88">
        <v>6.93</v>
      </c>
      <c r="FA88">
        <v>5.21</v>
      </c>
      <c r="FB88">
        <v>6.31</v>
      </c>
      <c r="FK88">
        <v>7.76</v>
      </c>
      <c r="FL88">
        <v>8.5299999999999994</v>
      </c>
      <c r="FM88">
        <v>8.26</v>
      </c>
      <c r="FN88">
        <v>8.56</v>
      </c>
      <c r="FO88">
        <v>8.09</v>
      </c>
      <c r="FP88" t="s">
        <v>147</v>
      </c>
      <c r="FQ88">
        <v>6.39</v>
      </c>
      <c r="FR88">
        <v>7.15</v>
      </c>
    </row>
    <row r="89" spans="1:174" ht="19.8" x14ac:dyDescent="0.3">
      <c r="A89" s="8">
        <f t="shared" si="21"/>
        <v>1</v>
      </c>
      <c r="B89" s="8">
        <f t="shared" si="22"/>
        <v>1</v>
      </c>
      <c r="C89" s="8">
        <f t="shared" si="29"/>
        <v>1</v>
      </c>
      <c r="D89" s="8">
        <f t="shared" si="23"/>
        <v>1</v>
      </c>
      <c r="E89" s="8">
        <f t="shared" si="24"/>
        <v>1</v>
      </c>
      <c r="F89" s="145" t="s">
        <v>225</v>
      </c>
      <c r="G89" s="145" t="s">
        <v>192</v>
      </c>
      <c r="H89" s="7">
        <v>1</v>
      </c>
      <c r="I89" s="141" t="s">
        <v>208</v>
      </c>
      <c r="J89" s="10">
        <v>688762</v>
      </c>
      <c r="K89" s="141" t="s">
        <v>194</v>
      </c>
      <c r="L89" s="141" t="s">
        <v>7</v>
      </c>
      <c r="M89" s="141" t="s">
        <v>8</v>
      </c>
      <c r="N89" s="139">
        <v>7.97</v>
      </c>
      <c r="O89" s="120">
        <v>8.51</v>
      </c>
      <c r="P89" s="120">
        <v>8.8699999999999992</v>
      </c>
      <c r="Q89" s="121">
        <v>9.35</v>
      </c>
      <c r="R89" s="120">
        <v>8.42</v>
      </c>
      <c r="S89" s="139">
        <v>7.26</v>
      </c>
      <c r="T89" s="106">
        <v>6.94</v>
      </c>
      <c r="U89" s="106">
        <v>7.18</v>
      </c>
      <c r="V89" s="79"/>
      <c r="AD89" s="161">
        <v>8.4499999999999993</v>
      </c>
      <c r="AE89" s="161">
        <v>8.7200000000000006</v>
      </c>
      <c r="AF89" s="163">
        <v>9.0500000000000007</v>
      </c>
      <c r="AG89" s="163">
        <v>9.39</v>
      </c>
      <c r="AH89" s="161">
        <v>8.66</v>
      </c>
      <c r="AI89" s="139">
        <v>7.19</v>
      </c>
      <c r="AJ89" s="106">
        <v>7.29</v>
      </c>
      <c r="AK89" s="12">
        <v>8.0299999999999994</v>
      </c>
      <c r="AL89" s="79"/>
      <c r="AT89" s="78">
        <f t="shared" si="25"/>
        <v>-0.48</v>
      </c>
      <c r="AU89" s="78">
        <f t="shared" si="25"/>
        <v>-0.21</v>
      </c>
      <c r="AV89" s="78">
        <f t="shared" si="25"/>
        <v>-0.18</v>
      </c>
      <c r="AW89" s="78">
        <f t="shared" si="25"/>
        <v>-0.04</v>
      </c>
      <c r="AX89" s="78">
        <f t="shared" si="25"/>
        <v>-0.24</v>
      </c>
      <c r="AY89" s="78">
        <f t="shared" si="25"/>
        <v>7.0000000000000007E-2</v>
      </c>
      <c r="AZ89" s="78">
        <f t="shared" si="25"/>
        <v>-0.35</v>
      </c>
      <c r="BA89" s="78">
        <f t="shared" si="15"/>
        <v>-0.85</v>
      </c>
      <c r="BB89" s="79"/>
      <c r="BJ89" s="78">
        <f t="shared" si="30"/>
        <v>7.97</v>
      </c>
      <c r="BK89" s="78">
        <f t="shared" si="30"/>
        <v>8.51</v>
      </c>
      <c r="BL89" s="78">
        <f t="shared" si="30"/>
        <v>8.8699999999999992</v>
      </c>
      <c r="BM89" s="78">
        <f t="shared" si="30"/>
        <v>9.35</v>
      </c>
      <c r="BN89" s="78">
        <f t="shared" si="30"/>
        <v>8.42</v>
      </c>
      <c r="BO89" s="78">
        <f t="shared" si="26"/>
        <v>7.26</v>
      </c>
      <c r="BP89" s="78">
        <f t="shared" si="27"/>
        <v>6.94</v>
      </c>
      <c r="BQ89" s="78">
        <f t="shared" si="27"/>
        <v>7.18</v>
      </c>
      <c r="BR89" s="79"/>
      <c r="BZ89" s="86">
        <f t="shared" si="28"/>
        <v>-0.48</v>
      </c>
      <c r="CA89" s="78">
        <f t="shared" si="28"/>
        <v>-0.21</v>
      </c>
      <c r="CB89" s="78">
        <f t="shared" si="28"/>
        <v>-0.18</v>
      </c>
      <c r="CC89" s="78">
        <f t="shared" si="28"/>
        <v>-0.04</v>
      </c>
      <c r="CD89" s="78">
        <f t="shared" si="28"/>
        <v>-0.24</v>
      </c>
      <c r="CE89" s="78">
        <f t="shared" si="28"/>
        <v>7.0000000000000007E-2</v>
      </c>
      <c r="CF89" s="78">
        <f t="shared" si="28"/>
        <v>-0.35</v>
      </c>
      <c r="CG89" s="78">
        <f t="shared" si="16"/>
        <v>-0.85</v>
      </c>
      <c r="CH89" s="79"/>
      <c r="CP89" s="77">
        <f>IFERROR(IF($E89=1,RANK(BJ89,BJ:BJ,1)+COUNTIF(BJ$4:BJ89,BJ89)-1,"-"),"-")</f>
        <v>73</v>
      </c>
      <c r="CQ89" s="77">
        <f>IFERROR(IF($E89=1,RANK(BK89,BK:BK,1)+COUNTIF(BK$4:BK89,BK89)-1,"-"),"-")</f>
        <v>67</v>
      </c>
      <c r="CR89" s="77">
        <f>IFERROR(IF($E89=1,RANK(BL89,BL:BL,1)+COUNTIF(BL$4:BL89,BL89)-1,"-"),"-")</f>
        <v>68</v>
      </c>
      <c r="CS89" s="77">
        <f>IFERROR(IF($E89=1,RANK(BM89,BM:BM,1)+COUNTIF(BM$4:BM89,BM89)-1,"-"),"-")</f>
        <v>99</v>
      </c>
      <c r="CT89" s="77">
        <f>IFERROR(IF($E89=1,RANK(BN89,BN:BN,1)+COUNTIF(BN$4:BN89,BN89)-1,"-"),"-")</f>
        <v>93</v>
      </c>
      <c r="CU89" s="77">
        <f>IFERROR(IF($E89=1,RANK(BO89,BO:BO,1)+COUNTIF(BO$4:BO89,BO89)-1,"-"),"-")</f>
        <v>27</v>
      </c>
      <c r="CV89" s="77">
        <f>IFERROR(IF($E89=1,RANK(BP89,BP:BP,1)+COUNTIF(BP$4:BP89,BP89)-1,"-"),"-")</f>
        <v>72</v>
      </c>
      <c r="CW89" s="77">
        <f>IFERROR(IF($E89=1,RANK(BQ89,BQ:BQ,1)+COUNTIF(BQ$4:BQ89,BQ89)-1,"-"),"-")</f>
        <v>54</v>
      </c>
      <c r="CX89" s="79"/>
      <c r="DF89" s="77">
        <f>IFERROR(IF($E89=1,RANK(BZ89,BZ:BZ,1)+COUNTIF(BZ$3:BZ88,BZ89),"-"),"-")</f>
        <v>6</v>
      </c>
      <c r="DG89" s="77">
        <f>IFERROR(IF($E89=1,RANK(CA89,CA:CA,1)+COUNTIF(CA$3:CA88,CA89),"-"),"-")</f>
        <v>28</v>
      </c>
      <c r="DH89" s="77">
        <f>IFERROR(IF($E89=1,RANK(CB89,CB:CB,1)+COUNTIF(CB$3:CB88,CB89),"-"),"-")</f>
        <v>19</v>
      </c>
      <c r="DI89" s="77">
        <f>IFERROR(IF($E89=1,RANK(CC89,CC:CC,1)+COUNTIF(CC$3:CC88,CC89),"-"),"-")</f>
        <v>58</v>
      </c>
      <c r="DJ89" s="77">
        <f>IFERROR(IF($E89=1,RANK(CD89,CD:CD,1)+COUNTIF(CD$3:CD88,CD89),"-"),"-")</f>
        <v>29</v>
      </c>
      <c r="DK89" s="77">
        <f>IFERROR(IF($E89=1,RANK(CE89,CE:CE,1)+COUNTIF(CE$3:CE88,CE89),"-"),"-")</f>
        <v>78</v>
      </c>
      <c r="DL89" s="77">
        <f>IFERROR(IF($E89=1,RANK(CF89,CF:CF,1)+COUNTIF(CF$3:CF88,CF89),"-"),"-")</f>
        <v>20</v>
      </c>
      <c r="DM89" s="77">
        <f>IFERROR(IF($E89=1,RANK(CG89,CG:CG,1)+COUNTIF(CG$3:CG88,CG89),"-"),"-")</f>
        <v>2</v>
      </c>
      <c r="DN89" s="6"/>
      <c r="DO89" s="77" t="str">
        <f>IFERROR(IF($E89=1,RANK(CI89,CI:CI,1)+COUNTIF(CI$4:CI89,CI89)-1,"-"),"-")</f>
        <v>-</v>
      </c>
      <c r="DP89" s="77" t="str">
        <f>IFERROR(IF($E89=1,RANK(CJ89,CJ:CJ,1)+COUNTIF(CJ$4:CJ89,CJ89)-1,"-"),"-")</f>
        <v>-</v>
      </c>
      <c r="DQ89" s="77" t="str">
        <f>IFERROR(IF($E89=1,RANK(CK89,CK:CK,1)+COUNTIF(CK$4:CK89,CK89)-1,"-"),"-")</f>
        <v>-</v>
      </c>
      <c r="DR89" s="77" t="str">
        <f>IFERROR(IF($E89=1,RANK(CL89,CL:CL,1)+COUNTIF(CL$4:CL89,CL89)-1,"-"),"-")</f>
        <v>-</v>
      </c>
      <c r="DS89" s="77" t="str">
        <f>IFERROR(IF($E89=1,RANK(CM89,CM:CM,1)+COUNTIF(CM$4:CM89,CM89)-1,"-"),"-")</f>
        <v>-</v>
      </c>
      <c r="DT89" s="77" t="str">
        <f>IFERROR(IF($E89=1,RANK(CN89,CN:CN,1)+COUNTIF(CN$4:CN89,CN89)-1,"-"),"-")</f>
        <v>-</v>
      </c>
      <c r="DU89">
        <f>DU88-1</f>
        <v>98</v>
      </c>
      <c r="DV89" s="83">
        <f>DV88+1</f>
        <v>2</v>
      </c>
      <c r="DW89" s="82" t="str">
        <f>IFERROR(INDEX($A:$DD,IF($EI$4="Entrants",MATCH($DU89,$CW:$CW,0),MATCH($DU89,$DD:$DD,0)),11),"")</f>
        <v>VALENCE TGV RHONE ALPES SUD</v>
      </c>
      <c r="DX89" s="80">
        <f>IFERROR(INDEX($A:$DD,IF($EI$4="Entrants",MATCH($DU89,$CW:$CW,0),MATCH($DU89,$DD:$DD,0)),IF($EI$4="Entrants",69,26)),"")</f>
        <v>7.85</v>
      </c>
      <c r="DY89">
        <f>DY88-1</f>
        <v>94</v>
      </c>
      <c r="DZ89" s="83">
        <f>MAX(DZ88+1,0)</f>
        <v>2</v>
      </c>
      <c r="EA89" s="82" t="str">
        <f>IFERROR(INDEX($A:$DT,IF($EI$4="Entrants",MATCH($DY89,$DM:$DM,0),MATCH($DY89,$DT:$DT,0)),11),"")</f>
        <v>LAVAL</v>
      </c>
      <c r="EB89" s="135">
        <f t="shared" ref="EB89:EB92" si="33">IFERROR(INDEX($A:$DT,IF($EI$4="Entrants",MATCH($DY89,$DM:$DM,0),MATCH($DY89,$DT:$DT,0)),IF($EI$4="Entrants",85,56)),"")</f>
        <v>0.67</v>
      </c>
      <c r="EC89" s="81">
        <f>IFERROR(INDEX($A:$DT,IF($EI$4="Entrants",MATCH($DY89,$DM:$DM,0),MATCH($DY89,$DT:$DT,0)),IF($EI$4="Entrants",69,26)),"")</f>
        <v>7.37</v>
      </c>
      <c r="ED89" s="80" t="str">
        <f>IFERROR(IF(EB89&gt;0,"+"&amp;ROUND(EB89,2),ROUND(EB89,2)),"")</f>
        <v>+0,67</v>
      </c>
      <c r="EU89">
        <v>8.08</v>
      </c>
      <c r="EV89">
        <v>8.56</v>
      </c>
      <c r="EW89">
        <v>8.6</v>
      </c>
      <c r="EX89">
        <v>8.69</v>
      </c>
      <c r="EY89">
        <v>8.11</v>
      </c>
      <c r="EZ89">
        <v>7.58</v>
      </c>
      <c r="FA89">
        <v>6.01</v>
      </c>
      <c r="FB89">
        <v>6.76</v>
      </c>
      <c r="FK89">
        <v>7.91</v>
      </c>
      <c r="FL89">
        <v>8.4700000000000006</v>
      </c>
      <c r="FM89">
        <v>8.9</v>
      </c>
      <c r="FN89">
        <v>8.85</v>
      </c>
      <c r="FO89">
        <v>8.01</v>
      </c>
      <c r="FP89">
        <v>7.41</v>
      </c>
      <c r="FQ89">
        <v>6.36</v>
      </c>
      <c r="FR89">
        <v>6.77</v>
      </c>
    </row>
    <row r="90" spans="1:174" ht="19.8" x14ac:dyDescent="0.3">
      <c r="A90" s="8">
        <f t="shared" si="21"/>
        <v>1</v>
      </c>
      <c r="B90" s="8">
        <f t="shared" si="22"/>
        <v>1</v>
      </c>
      <c r="C90" s="8">
        <f t="shared" si="29"/>
        <v>1</v>
      </c>
      <c r="D90" s="8">
        <f t="shared" si="23"/>
        <v>1</v>
      </c>
      <c r="E90" s="8">
        <f t="shared" si="24"/>
        <v>1</v>
      </c>
      <c r="F90" s="145" t="s">
        <v>225</v>
      </c>
      <c r="G90" s="145" t="s">
        <v>191</v>
      </c>
      <c r="H90" s="7">
        <v>1</v>
      </c>
      <c r="I90" s="141" t="s">
        <v>210</v>
      </c>
      <c r="J90" s="141">
        <v>784009</v>
      </c>
      <c r="K90" s="141" t="s">
        <v>100</v>
      </c>
      <c r="L90" s="141" t="s">
        <v>7</v>
      </c>
      <c r="M90" s="141" t="s">
        <v>8</v>
      </c>
      <c r="N90" s="139">
        <v>7.5</v>
      </c>
      <c r="O90" s="139">
        <v>7.96</v>
      </c>
      <c r="P90" s="120">
        <v>8.64</v>
      </c>
      <c r="Q90" s="139">
        <v>7.88</v>
      </c>
      <c r="R90" s="139">
        <v>7.48</v>
      </c>
      <c r="S90" s="139">
        <v>7.53</v>
      </c>
      <c r="T90" s="106">
        <v>6.67</v>
      </c>
      <c r="U90" s="106">
        <v>6.88</v>
      </c>
      <c r="V90" s="79"/>
      <c r="AD90" s="139">
        <v>7.27</v>
      </c>
      <c r="AE90" s="139">
        <v>7.84</v>
      </c>
      <c r="AF90" s="161">
        <v>8.59</v>
      </c>
      <c r="AG90" s="139">
        <v>7.56</v>
      </c>
      <c r="AH90" s="139">
        <v>7.02</v>
      </c>
      <c r="AI90" s="139">
        <v>7.55</v>
      </c>
      <c r="AJ90" s="13">
        <v>5.86</v>
      </c>
      <c r="AK90" s="106">
        <v>6.53</v>
      </c>
      <c r="AL90" s="79"/>
      <c r="AT90" s="78">
        <f t="shared" si="25"/>
        <v>0.23</v>
      </c>
      <c r="AU90" s="78">
        <f t="shared" si="25"/>
        <v>0.12</v>
      </c>
      <c r="AV90" s="78">
        <f t="shared" si="25"/>
        <v>0.05</v>
      </c>
      <c r="AW90" s="78">
        <f t="shared" si="25"/>
        <v>0.32</v>
      </c>
      <c r="AX90" s="78">
        <f t="shared" si="25"/>
        <v>0.46</v>
      </c>
      <c r="AY90" s="78">
        <f t="shared" si="25"/>
        <v>-0.02</v>
      </c>
      <c r="AZ90" s="78">
        <f t="shared" si="25"/>
        <v>0.81</v>
      </c>
      <c r="BA90" s="78">
        <f t="shared" si="15"/>
        <v>0.35</v>
      </c>
      <c r="BB90" s="79"/>
      <c r="BJ90" s="78">
        <f t="shared" si="30"/>
        <v>7.5</v>
      </c>
      <c r="BK90" s="78">
        <f t="shared" si="30"/>
        <v>7.96</v>
      </c>
      <c r="BL90" s="78">
        <f t="shared" si="30"/>
        <v>8.64</v>
      </c>
      <c r="BM90" s="78">
        <f t="shared" si="30"/>
        <v>7.88</v>
      </c>
      <c r="BN90" s="78">
        <f t="shared" si="30"/>
        <v>7.48</v>
      </c>
      <c r="BO90" s="78">
        <f t="shared" si="26"/>
        <v>7.53</v>
      </c>
      <c r="BP90" s="78">
        <f t="shared" si="27"/>
        <v>6.67</v>
      </c>
      <c r="BQ90" s="78">
        <f t="shared" si="27"/>
        <v>6.88</v>
      </c>
      <c r="BR90" s="79"/>
      <c r="BZ90" s="86">
        <f t="shared" si="28"/>
        <v>0.23</v>
      </c>
      <c r="CA90" s="78">
        <f t="shared" si="28"/>
        <v>0.12</v>
      </c>
      <c r="CB90" s="78">
        <f t="shared" si="28"/>
        <v>0.05</v>
      </c>
      <c r="CC90" s="78">
        <f t="shared" si="28"/>
        <v>0.32</v>
      </c>
      <c r="CD90" s="78">
        <f t="shared" si="28"/>
        <v>0.46</v>
      </c>
      <c r="CE90" s="78">
        <f t="shared" si="28"/>
        <v>-0.02</v>
      </c>
      <c r="CF90" s="78">
        <f t="shared" si="28"/>
        <v>0.81</v>
      </c>
      <c r="CG90" s="78">
        <f t="shared" si="16"/>
        <v>0.35</v>
      </c>
      <c r="CH90" s="79"/>
      <c r="CP90" s="77">
        <f>IFERROR(IF($E90=1,RANK(BJ90,BJ:BJ,1)+COUNTIF(BJ$4:BJ90,BJ90)-1,"-"),"-")</f>
        <v>27</v>
      </c>
      <c r="CQ90" s="77">
        <f>IFERROR(IF($E90=1,RANK(BK90,BK:BK,1)+COUNTIF(BK$4:BK90,BK90)-1,"-"),"-")</f>
        <v>18</v>
      </c>
      <c r="CR90" s="77">
        <f>IFERROR(IF($E90=1,RANK(BL90,BL:BL,1)+COUNTIF(BL$4:BL90,BL90)-1,"-"),"-")</f>
        <v>37</v>
      </c>
      <c r="CS90" s="77">
        <f>IFERROR(IF($E90=1,RANK(BM90,BM:BM,1)+COUNTIF(BM$4:BM90,BM90)-1,"-"),"-")</f>
        <v>16</v>
      </c>
      <c r="CT90" s="77">
        <f>IFERROR(IF($E90=1,RANK(BN90,BN:BN,1)+COUNTIF(BN$4:BN90,BN90)-1,"-"),"-")</f>
        <v>17</v>
      </c>
      <c r="CU90" s="77">
        <f>IFERROR(IF($E90=1,RANK(BO90,BO:BO,1)+COUNTIF(BO$4:BO90,BO90)-1,"-"),"-")</f>
        <v>53</v>
      </c>
      <c r="CV90" s="77">
        <f>IFERROR(IF($E90=1,RANK(BP90,BP:BP,1)+COUNTIF(BP$4:BP90,BP90)-1,"-"),"-")</f>
        <v>57</v>
      </c>
      <c r="CW90" s="77">
        <f>IFERROR(IF($E90=1,RANK(BQ90,BQ:BQ,1)+COUNTIF(BQ$4:BQ90,BQ90)-1,"-"),"-")</f>
        <v>40</v>
      </c>
      <c r="CX90" s="79"/>
      <c r="DF90" s="77">
        <f>IFERROR(IF($E90=1,RANK(BZ90,BZ:BZ,1)+COUNTIF(BZ$3:BZ89,BZ90),"-"),"-")</f>
        <v>92</v>
      </c>
      <c r="DG90" s="77">
        <f>IFERROR(IF($E90=1,RANK(CA90,CA:CA,1)+COUNTIF(CA$3:CA89,CA90),"-"),"-")</f>
        <v>78</v>
      </c>
      <c r="DH90" s="77">
        <f>IFERROR(IF($E90=1,RANK(CB90,CB:CB,1)+COUNTIF(CB$3:CB89,CB90),"-"),"-")</f>
        <v>61</v>
      </c>
      <c r="DI90" s="77">
        <f>IFERROR(IF($E90=1,RANK(CC90,CC:CC,1)+COUNTIF(CC$3:CC89,CC90),"-"),"-")</f>
        <v>94</v>
      </c>
      <c r="DJ90" s="77">
        <f>IFERROR(IF($E90=1,RANK(CD90,CD:CD,1)+COUNTIF(CD$3:CD89,CD90),"-"),"-")</f>
        <v>91</v>
      </c>
      <c r="DK90" s="77">
        <f>IFERROR(IF($E90=1,RANK(CE90,CE:CE,1)+COUNTIF(CE$3:CE89,CE90),"-"),"-")</f>
        <v>64</v>
      </c>
      <c r="DL90" s="77">
        <f>IFERROR(IF($E90=1,RANK(CF90,CF:CF,1)+COUNTIF(CF$3:CF89,CF90),"-"),"-")</f>
        <v>95</v>
      </c>
      <c r="DM90" s="77">
        <f>IFERROR(IF($E90=1,RANK(CG90,CG:CG,1)+COUNTIF(CG$3:CG89,CG90),"-"),"-")</f>
        <v>78</v>
      </c>
      <c r="DN90" s="6"/>
      <c r="DO90" s="77" t="str">
        <f>IFERROR(IF($E90=1,RANK(CI90,CI:CI,1)+COUNTIF(CI$4:CI90,CI90)-1,"-"),"-")</f>
        <v>-</v>
      </c>
      <c r="DP90" s="77" t="str">
        <f>IFERROR(IF($E90=1,RANK(CJ90,CJ:CJ,1)+COUNTIF(CJ$4:CJ90,CJ90)-1,"-"),"-")</f>
        <v>-</v>
      </c>
      <c r="DQ90" s="77" t="str">
        <f>IFERROR(IF($E90=1,RANK(CK90,CK:CK,1)+COUNTIF(CK$4:CK90,CK90)-1,"-"),"-")</f>
        <v>-</v>
      </c>
      <c r="DR90" s="77" t="str">
        <f>IFERROR(IF($E90=1,RANK(CL90,CL:CL,1)+COUNTIF(CL$4:CL90,CL90)-1,"-"),"-")</f>
        <v>-</v>
      </c>
      <c r="DS90" s="77" t="str">
        <f>IFERROR(IF($E90=1,RANK(CM90,CM:CM,1)+COUNTIF(CM$4:CM90,CM90)-1,"-"),"-")</f>
        <v>-</v>
      </c>
      <c r="DT90" s="77" t="str">
        <f>IFERROR(IF($E90=1,RANK(CN90,CN:CN,1)+COUNTIF(CN$4:CN90,CN90)-1,"-"),"-")</f>
        <v>-</v>
      </c>
      <c r="DU90">
        <f>DU89-1</f>
        <v>97</v>
      </c>
      <c r="DV90" s="83">
        <f>DV89+1</f>
        <v>3</v>
      </c>
      <c r="DW90" s="82" t="str">
        <f>IFERROR(INDEX($A:$DD,IF($EI$4="Entrants",MATCH($DU90,$CW:$CW,0),MATCH($DU90,$DD:$DD,0)),11),"")</f>
        <v>AGEN</v>
      </c>
      <c r="DX90" s="80">
        <f>IFERROR(INDEX($A:$DD,IF($EI$4="Entrants",MATCH($DU90,$CW:$CW,0),MATCH($DU90,$DD:$DD,0)),IF($EI$4="Entrants",69,26)),"")</f>
        <v>7.84</v>
      </c>
      <c r="DY90">
        <f>DY89-1</f>
        <v>93</v>
      </c>
      <c r="DZ90" s="83">
        <f>MAX(DZ89+1,0)</f>
        <v>3</v>
      </c>
      <c r="EA90" s="82" t="str">
        <f>IFERROR(INDEX($A:$DT,IF($EI$4="Entrants",MATCH($DY90,$DM:$DM,0),MATCH($DY90,$DT:$DT,0)),11),"")</f>
        <v>PAU</v>
      </c>
      <c r="EB90" s="135">
        <f t="shared" si="33"/>
        <v>0.64</v>
      </c>
      <c r="EC90" s="81">
        <f>IFERROR(INDEX($A:$DT,IF($EI$4="Entrants",MATCH($DY90,$DM:$DM,0),MATCH($DY90,$DT:$DT,0)),IF($EI$4="Entrants",69,26)),"")</f>
        <v>6.75</v>
      </c>
      <c r="ED90" s="80" t="str">
        <f>IFERROR(IF(EB90&gt;0,"+"&amp;ROUND(EB90,2),ROUND(EB90,2)),"")</f>
        <v>+0,64</v>
      </c>
      <c r="EU90">
        <v>7.64</v>
      </c>
      <c r="EV90">
        <v>8.42</v>
      </c>
      <c r="EW90">
        <v>8.93</v>
      </c>
      <c r="EX90">
        <v>8.57</v>
      </c>
      <c r="EY90">
        <v>8.09</v>
      </c>
      <c r="EZ90">
        <v>7.8</v>
      </c>
      <c r="FA90">
        <v>6.08</v>
      </c>
      <c r="FB90">
        <v>6.29</v>
      </c>
      <c r="FK90">
        <v>7.37</v>
      </c>
      <c r="FL90">
        <v>7.64</v>
      </c>
      <c r="FM90">
        <v>8.49</v>
      </c>
      <c r="FN90">
        <v>7.86</v>
      </c>
      <c r="FO90">
        <v>7.36</v>
      </c>
      <c r="FP90">
        <v>7.16</v>
      </c>
      <c r="FQ90">
        <v>5.25</v>
      </c>
      <c r="FR90">
        <v>5.51</v>
      </c>
    </row>
    <row r="91" spans="1:174" ht="19.8" x14ac:dyDescent="0.3">
      <c r="A91" s="8">
        <f t="shared" si="21"/>
        <v>1</v>
      </c>
      <c r="B91" s="8">
        <f t="shared" si="22"/>
        <v>1</v>
      </c>
      <c r="C91" s="8" t="str">
        <f t="shared" si="29"/>
        <v/>
      </c>
      <c r="D91" s="8">
        <f t="shared" si="23"/>
        <v>1</v>
      </c>
      <c r="E91" s="8">
        <f t="shared" si="24"/>
        <v>0</v>
      </c>
      <c r="F91" s="145" t="s">
        <v>225</v>
      </c>
      <c r="G91" s="145" t="s">
        <v>193</v>
      </c>
      <c r="H91" s="7" t="s">
        <v>17</v>
      </c>
      <c r="I91" s="141" t="s">
        <v>210</v>
      </c>
      <c r="J91" s="141">
        <v>773200</v>
      </c>
      <c r="K91" s="141" t="s">
        <v>101</v>
      </c>
      <c r="L91" s="141" t="s">
        <v>7</v>
      </c>
      <c r="M91" s="141" t="s">
        <v>8</v>
      </c>
      <c r="N91" s="139">
        <v>6.78</v>
      </c>
      <c r="O91" s="139">
        <v>7.76</v>
      </c>
      <c r="P91" s="120">
        <v>8.23</v>
      </c>
      <c r="Q91" s="120">
        <v>8.3800000000000008</v>
      </c>
      <c r="R91" s="139">
        <v>7.48</v>
      </c>
      <c r="S91" s="122">
        <v>5.82</v>
      </c>
      <c r="T91" s="13">
        <v>5.81</v>
      </c>
      <c r="U91" s="106">
        <v>6.69</v>
      </c>
      <c r="V91" s="79"/>
      <c r="AD91" s="139">
        <v>7.55</v>
      </c>
      <c r="AE91" s="161">
        <v>8.09</v>
      </c>
      <c r="AF91" s="161">
        <v>8.73</v>
      </c>
      <c r="AG91" s="161">
        <v>8.3699999999999992</v>
      </c>
      <c r="AH91" s="139">
        <v>7.9</v>
      </c>
      <c r="AI91" s="139">
        <v>6.02</v>
      </c>
      <c r="AJ91" s="106">
        <v>6.17</v>
      </c>
      <c r="AK91" s="106">
        <v>7.05</v>
      </c>
      <c r="AL91" s="79"/>
      <c r="AT91" s="78">
        <f t="shared" si="25"/>
        <v>-0.77</v>
      </c>
      <c r="AU91" s="78">
        <f t="shared" si="25"/>
        <v>-0.33</v>
      </c>
      <c r="AV91" s="78">
        <f t="shared" si="25"/>
        <v>-0.5</v>
      </c>
      <c r="AW91" s="78">
        <f t="shared" si="25"/>
        <v>0.01</v>
      </c>
      <c r="AX91" s="78">
        <f t="shared" si="25"/>
        <v>-0.42</v>
      </c>
      <c r="AY91" s="78">
        <f t="shared" si="25"/>
        <v>-0.2</v>
      </c>
      <c r="AZ91" s="78">
        <f t="shared" si="25"/>
        <v>-0.36</v>
      </c>
      <c r="BA91" s="78">
        <f t="shared" si="15"/>
        <v>-0.36</v>
      </c>
      <c r="BB91" s="79"/>
      <c r="BJ91" s="78" t="str">
        <f t="shared" si="30"/>
        <v>-</v>
      </c>
      <c r="BK91" s="78" t="str">
        <f t="shared" si="30"/>
        <v>-</v>
      </c>
      <c r="BL91" s="78" t="str">
        <f t="shared" si="30"/>
        <v>-</v>
      </c>
      <c r="BM91" s="78" t="str">
        <f t="shared" si="30"/>
        <v>-</v>
      </c>
      <c r="BN91" s="78" t="str">
        <f t="shared" si="30"/>
        <v>-</v>
      </c>
      <c r="BO91" s="78" t="str">
        <f t="shared" si="26"/>
        <v>-</v>
      </c>
      <c r="BP91" s="78" t="str">
        <f t="shared" si="27"/>
        <v>-</v>
      </c>
      <c r="BQ91" s="78" t="str">
        <f t="shared" si="27"/>
        <v>-</v>
      </c>
      <c r="BR91" s="79"/>
      <c r="BZ91" s="86" t="str">
        <f t="shared" si="28"/>
        <v>-</v>
      </c>
      <c r="CA91" s="78" t="str">
        <f t="shared" si="28"/>
        <v>-</v>
      </c>
      <c r="CB91" s="78" t="str">
        <f t="shared" si="28"/>
        <v>-</v>
      </c>
      <c r="CC91" s="78" t="str">
        <f t="shared" si="28"/>
        <v>-</v>
      </c>
      <c r="CD91" s="78" t="str">
        <f t="shared" si="28"/>
        <v>-</v>
      </c>
      <c r="CE91" s="78" t="str">
        <f t="shared" si="28"/>
        <v>-</v>
      </c>
      <c r="CF91" s="78" t="str">
        <f t="shared" si="28"/>
        <v>-</v>
      </c>
      <c r="CG91" s="78" t="str">
        <f t="shared" si="16"/>
        <v>-</v>
      </c>
      <c r="CH91" s="79"/>
      <c r="CP91" s="77" t="str">
        <f>IFERROR(IF($E91=1,RANK(BJ91,BJ:BJ,1)+COUNTIF(BJ$4:BJ91,BJ91)-1,"-"),"-")</f>
        <v>-</v>
      </c>
      <c r="CQ91" s="77" t="str">
        <f>IFERROR(IF($E91=1,RANK(BK91,BK:BK,1)+COUNTIF(BK$4:BK91,BK91)-1,"-"),"-")</f>
        <v>-</v>
      </c>
      <c r="CR91" s="77" t="str">
        <f>IFERROR(IF($E91=1,RANK(BL91,BL:BL,1)+COUNTIF(BL$4:BL91,BL91)-1,"-"),"-")</f>
        <v>-</v>
      </c>
      <c r="CS91" s="77" t="str">
        <f>IFERROR(IF($E91=1,RANK(BM91,BM:BM,1)+COUNTIF(BM$4:BM91,BM91)-1,"-"),"-")</f>
        <v>-</v>
      </c>
      <c r="CT91" s="77" t="str">
        <f>IFERROR(IF($E91=1,RANK(BN91,BN:BN,1)+COUNTIF(BN$4:BN91,BN91)-1,"-"),"-")</f>
        <v>-</v>
      </c>
      <c r="CU91" s="77" t="str">
        <f>IFERROR(IF($E91=1,RANK(BO91,BO:BO,1)+COUNTIF(BO$4:BO91,BO91)-1,"-"),"-")</f>
        <v>-</v>
      </c>
      <c r="CV91" s="77" t="str">
        <f>IFERROR(IF($E91=1,RANK(BP91,BP:BP,1)+COUNTIF(BP$4:BP91,BP91)-1,"-"),"-")</f>
        <v>-</v>
      </c>
      <c r="CW91" s="77" t="str">
        <f>IFERROR(IF($E91=1,RANK(BQ91,BQ:BQ,1)+COUNTIF(BQ$4:BQ91,BQ91)-1,"-"),"-")</f>
        <v>-</v>
      </c>
      <c r="CX91" s="79"/>
      <c r="DF91" s="77" t="str">
        <f>IFERROR(IF($E91=1,RANK(BZ91,BZ:BZ,1)+COUNTIF(BZ$3:BZ90,BZ91),"-"),"-")</f>
        <v>-</v>
      </c>
      <c r="DG91" s="77" t="str">
        <f>IFERROR(IF($E91=1,RANK(CA91,CA:CA,1)+COUNTIF(CA$3:CA90,CA91),"-"),"-")</f>
        <v>-</v>
      </c>
      <c r="DH91" s="77" t="str">
        <f>IFERROR(IF($E91=1,RANK(CB91,CB:CB,1)+COUNTIF(CB$3:CB90,CB91),"-"),"-")</f>
        <v>-</v>
      </c>
      <c r="DI91" s="77" t="str">
        <f>IFERROR(IF($E91=1,RANK(CC91,CC:CC,1)+COUNTIF(CC$3:CC90,CC91),"-"),"-")</f>
        <v>-</v>
      </c>
      <c r="DJ91" s="77" t="str">
        <f>IFERROR(IF($E91=1,RANK(CD91,CD:CD,1)+COUNTIF(CD$3:CD90,CD91),"-"),"-")</f>
        <v>-</v>
      </c>
      <c r="DK91" s="77" t="str">
        <f>IFERROR(IF($E91=1,RANK(CE91,CE:CE,1)+COUNTIF(CE$3:CE90,CE91),"-"),"-")</f>
        <v>-</v>
      </c>
      <c r="DL91" s="77" t="str">
        <f>IFERROR(IF($E91=1,RANK(CF91,CF:CF,1)+COUNTIF(CF$3:CF90,CF91),"-"),"-")</f>
        <v>-</v>
      </c>
      <c r="DM91" s="77" t="str">
        <f>IFERROR(IF($E91=1,RANK(CG91,CG:CG,1)+COUNTIF(CG$3:CG90,CG91),"-"),"-")</f>
        <v>-</v>
      </c>
      <c r="DN91" s="6"/>
      <c r="DO91" s="77" t="str">
        <f>IFERROR(IF($E91=1,RANK(CI91,CI:CI,1)+COUNTIF(CI$4:CI91,CI91)-1,"-"),"-")</f>
        <v>-</v>
      </c>
      <c r="DP91" s="77" t="str">
        <f>IFERROR(IF($E91=1,RANK(CJ91,CJ:CJ,1)+COUNTIF(CJ$4:CJ91,CJ91)-1,"-"),"-")</f>
        <v>-</v>
      </c>
      <c r="DQ91" s="77" t="str">
        <f>IFERROR(IF($E91=1,RANK(CK91,CK:CK,1)+COUNTIF(CK$4:CK91,CK91)-1,"-"),"-")</f>
        <v>-</v>
      </c>
      <c r="DR91" s="77" t="str">
        <f>IFERROR(IF($E91=1,RANK(CL91,CL:CL,1)+COUNTIF(CL$4:CL91,CL91)-1,"-"),"-")</f>
        <v>-</v>
      </c>
      <c r="DS91" s="77" t="str">
        <f>IFERROR(IF($E91=1,RANK(CM91,CM:CM,1)+COUNTIF(CM$4:CM91,CM91)-1,"-"),"-")</f>
        <v>-</v>
      </c>
      <c r="DT91" s="77" t="str">
        <f>IFERROR(IF($E91=1,RANK(CN91,CN:CN,1)+COUNTIF(CN$4:CN91,CN91)-1,"-"),"-")</f>
        <v>-</v>
      </c>
      <c r="DU91">
        <f>DU90-1</f>
        <v>96</v>
      </c>
      <c r="DV91" s="83">
        <f>DV90+1</f>
        <v>4</v>
      </c>
      <c r="DW91" s="82" t="str">
        <f>IFERROR(INDEX($A:$DD,IF($EI$4="Entrants",MATCH($DU91,$CW:$CW,0),MATCH($DU91,$DD:$DD,0)),11),"")</f>
        <v>LORIENT BRETAGNE SUD</v>
      </c>
      <c r="DX91" s="80">
        <f>IFERROR(INDEX($A:$DD,IF($EI$4="Entrants",MATCH($DU91,$CW:$CW,0),MATCH($DU91,$DD:$DD,0)),IF($EI$4="Entrants",69,26)),"")</f>
        <v>7.82</v>
      </c>
      <c r="DY91">
        <f>DY90-1</f>
        <v>92</v>
      </c>
      <c r="DZ91" s="83">
        <f>MAX(DZ90+1,0)</f>
        <v>4</v>
      </c>
      <c r="EA91" s="82" t="str">
        <f>IFERROR(INDEX($A:$DT,IF($EI$4="Entrants",MATCH($DY91,$DM:$DM,0),MATCH($DY91,$DT:$DT,0)),11),"")</f>
        <v>GRENOBLE</v>
      </c>
      <c r="EB91" s="135">
        <f t="shared" si="33"/>
        <v>0.63</v>
      </c>
      <c r="EC91" s="81">
        <f>IFERROR(INDEX($A:$DT,IF($EI$4="Entrants",MATCH($DY91,$DM:$DM,0),MATCH($DY91,$DT:$DT,0)),IF($EI$4="Entrants",69,26)),"")</f>
        <v>7.31</v>
      </c>
      <c r="ED91" s="80" t="str">
        <f>IFERROR(IF(EB91&gt;0,"+"&amp;ROUND(EB91,2),ROUND(EB91,2)),"")</f>
        <v>+0,63</v>
      </c>
      <c r="EU91">
        <v>8.0500000000000007</v>
      </c>
      <c r="EV91">
        <v>8.43</v>
      </c>
      <c r="EW91">
        <v>8.42</v>
      </c>
      <c r="EX91">
        <v>8.8800000000000008</v>
      </c>
      <c r="EY91">
        <v>8.4499999999999993</v>
      </c>
      <c r="EZ91">
        <v>7.97</v>
      </c>
      <c r="FA91">
        <v>7.43</v>
      </c>
      <c r="FB91">
        <v>7.07</v>
      </c>
      <c r="FK91">
        <v>8.25</v>
      </c>
      <c r="FL91">
        <v>8.61</v>
      </c>
      <c r="FM91">
        <v>8.68</v>
      </c>
      <c r="FN91">
        <v>9.1199999999999992</v>
      </c>
      <c r="FO91">
        <v>8.2200000000000006</v>
      </c>
      <c r="FP91">
        <v>7.71</v>
      </c>
      <c r="FQ91">
        <v>6.2</v>
      </c>
      <c r="FR91">
        <v>6.39</v>
      </c>
    </row>
    <row r="92" spans="1:174" ht="19.8" x14ac:dyDescent="0.3">
      <c r="A92" s="8">
        <f t="shared" si="21"/>
        <v>1</v>
      </c>
      <c r="B92" s="8">
        <f t="shared" si="22"/>
        <v>1</v>
      </c>
      <c r="C92" s="8">
        <f t="shared" si="29"/>
        <v>1</v>
      </c>
      <c r="D92" s="8">
        <f t="shared" si="23"/>
        <v>1</v>
      </c>
      <c r="E92" s="8">
        <f t="shared" si="24"/>
        <v>1</v>
      </c>
      <c r="F92" s="11" t="s">
        <v>225</v>
      </c>
      <c r="G92" s="8" t="s">
        <v>195</v>
      </c>
      <c r="H92" s="7">
        <v>1</v>
      </c>
      <c r="I92" s="141" t="s">
        <v>210</v>
      </c>
      <c r="J92" s="141">
        <v>757526</v>
      </c>
      <c r="K92" s="7" t="s">
        <v>102</v>
      </c>
      <c r="L92" s="7" t="s">
        <v>7</v>
      </c>
      <c r="M92" s="141" t="s">
        <v>8</v>
      </c>
      <c r="N92" s="139">
        <v>7.62</v>
      </c>
      <c r="O92" s="120">
        <v>8.25</v>
      </c>
      <c r="P92" s="120">
        <v>8.5399999999999991</v>
      </c>
      <c r="Q92" s="120">
        <v>8.5500000000000007</v>
      </c>
      <c r="R92" s="139">
        <v>7.99</v>
      </c>
      <c r="S92" s="139">
        <v>7.55</v>
      </c>
      <c r="T92" s="106">
        <v>6.29</v>
      </c>
      <c r="U92" s="106">
        <v>6.89</v>
      </c>
      <c r="V92" s="79"/>
      <c r="AD92" s="139">
        <v>7.74</v>
      </c>
      <c r="AE92" s="161">
        <v>8.24</v>
      </c>
      <c r="AF92" s="161">
        <v>8.6300000000000008</v>
      </c>
      <c r="AG92" s="161">
        <v>8.43</v>
      </c>
      <c r="AH92" s="161">
        <v>8.09</v>
      </c>
      <c r="AI92" s="139">
        <v>7.49</v>
      </c>
      <c r="AJ92" s="106">
        <v>6.17</v>
      </c>
      <c r="AK92" s="106">
        <v>6.4</v>
      </c>
      <c r="AL92" s="79"/>
      <c r="AT92" s="78">
        <f t="shared" si="25"/>
        <v>-0.12</v>
      </c>
      <c r="AU92" s="78">
        <f t="shared" si="25"/>
        <v>0.01</v>
      </c>
      <c r="AV92" s="78">
        <f t="shared" si="25"/>
        <v>-0.09</v>
      </c>
      <c r="AW92" s="78">
        <f t="shared" si="25"/>
        <v>0.12</v>
      </c>
      <c r="AX92" s="78">
        <f t="shared" si="25"/>
        <v>-0.1</v>
      </c>
      <c r="AY92" s="78">
        <f t="shared" si="25"/>
        <v>0.06</v>
      </c>
      <c r="AZ92" s="78">
        <f t="shared" si="25"/>
        <v>0.12</v>
      </c>
      <c r="BA92" s="78">
        <f t="shared" si="15"/>
        <v>0.49</v>
      </c>
      <c r="BB92" s="79"/>
      <c r="BJ92" s="78">
        <f t="shared" si="30"/>
        <v>7.62</v>
      </c>
      <c r="BK92" s="78">
        <f t="shared" si="30"/>
        <v>8.25</v>
      </c>
      <c r="BL92" s="78">
        <f t="shared" si="30"/>
        <v>8.5399999999999991</v>
      </c>
      <c r="BM92" s="78">
        <f t="shared" si="30"/>
        <v>8.5500000000000007</v>
      </c>
      <c r="BN92" s="78">
        <f t="shared" si="30"/>
        <v>7.99</v>
      </c>
      <c r="BO92" s="78">
        <f t="shared" si="26"/>
        <v>7.55</v>
      </c>
      <c r="BP92" s="78">
        <f t="shared" si="27"/>
        <v>6.29</v>
      </c>
      <c r="BQ92" s="78">
        <f t="shared" si="27"/>
        <v>6.89</v>
      </c>
      <c r="BR92" s="79"/>
      <c r="BZ92" s="78">
        <f t="shared" si="28"/>
        <v>-0.12</v>
      </c>
      <c r="CA92" s="78">
        <f t="shared" si="28"/>
        <v>0.01</v>
      </c>
      <c r="CB92" s="78">
        <f t="shared" si="28"/>
        <v>-0.09</v>
      </c>
      <c r="CC92" s="78">
        <f t="shared" si="28"/>
        <v>0.12</v>
      </c>
      <c r="CD92" s="78">
        <f t="shared" si="28"/>
        <v>-0.1</v>
      </c>
      <c r="CE92" s="78">
        <f t="shared" si="28"/>
        <v>0.06</v>
      </c>
      <c r="CF92" s="78">
        <f t="shared" si="28"/>
        <v>0.12</v>
      </c>
      <c r="CG92" s="78">
        <f t="shared" si="16"/>
        <v>0.49</v>
      </c>
      <c r="CH92" s="79"/>
      <c r="CP92" s="77">
        <f>IFERROR(IF($E92=1,RANK(BJ92,BJ:BJ,1)+COUNTIF(BJ$4:BJ92,BJ92)-1,"-"),"-")</f>
        <v>40</v>
      </c>
      <c r="CQ92" s="77">
        <f>IFERROR(IF($E92=1,RANK(BK92,BK:BK,1)+COUNTIF(BK$4:BK92,BK92)-1,"-"),"-")</f>
        <v>37</v>
      </c>
      <c r="CR92" s="77">
        <f>IFERROR(IF($E92=1,RANK(BL92,BL:BL,1)+COUNTIF(BL$4:BL92,BL92)-1,"-"),"-")</f>
        <v>28</v>
      </c>
      <c r="CS92" s="77">
        <f>IFERROR(IF($E92=1,RANK(BM92,BM:BM,1)+COUNTIF(BM$4:BM92,BM92)-1,"-"),"-")</f>
        <v>70</v>
      </c>
      <c r="CT92" s="77">
        <f>IFERROR(IF($E92=1,RANK(BN92,BN:BN,1)+COUNTIF(BN$4:BN92,BN92)-1,"-"),"-")</f>
        <v>57</v>
      </c>
      <c r="CU92" s="77">
        <f>IFERROR(IF($E92=1,RANK(BO92,BO:BO,1)+COUNTIF(BO$4:BO92,BO92)-1,"-"),"-")</f>
        <v>57</v>
      </c>
      <c r="CV92" s="77">
        <f>IFERROR(IF($E92=1,RANK(BP92,BP:BP,1)+COUNTIF(BP$4:BP92,BP92)-1,"-"),"-")</f>
        <v>36</v>
      </c>
      <c r="CW92" s="77">
        <f>IFERROR(IF($E92=1,RANK(BQ92,BQ:BQ,1)+COUNTIF(BQ$4:BQ92,BQ92)-1,"-"),"-")</f>
        <v>41</v>
      </c>
      <c r="CX92" s="79"/>
      <c r="DF92" s="77">
        <f>IFERROR(IF($E92=1,RANK(BZ92,BZ:BZ,1)+COUNTIF(BZ$3:BZ91,BZ92),"-"),"-")</f>
        <v>56</v>
      </c>
      <c r="DG92" s="77">
        <f>IFERROR(IF($E92=1,RANK(CA92,CA:CA,1)+COUNTIF(CA$3:CA91,CA92),"-"),"-")</f>
        <v>67</v>
      </c>
      <c r="DH92" s="77">
        <f>IFERROR(IF($E92=1,RANK(CB92,CB:CB,1)+COUNTIF(CB$3:CB91,CB92),"-"),"-")</f>
        <v>36</v>
      </c>
      <c r="DI92" s="77">
        <f>IFERROR(IF($E92=1,RANK(CC92,CC:CC,1)+COUNTIF(CC$3:CC91,CC92),"-"),"-")</f>
        <v>76</v>
      </c>
      <c r="DJ92" s="77">
        <f>IFERROR(IF($E92=1,RANK(CD92,CD:CD,1)+COUNTIF(CD$3:CD91,CD92),"-"),"-")</f>
        <v>53</v>
      </c>
      <c r="DK92" s="77">
        <f>IFERROR(IF($E92=1,RANK(CE92,CE:CE,1)+COUNTIF(CE$3:CE91,CE92),"-"),"-")</f>
        <v>75</v>
      </c>
      <c r="DL92" s="77">
        <f>IFERROR(IF($E92=1,RANK(CF92,CF:CF,1)+COUNTIF(CF$3:CF91,CF92),"-"),"-")</f>
        <v>68</v>
      </c>
      <c r="DM92" s="77">
        <f>IFERROR(IF($E92=1,RANK(CG92,CG:CG,1)+COUNTIF(CG$3:CG91,CG92),"-"),"-")</f>
        <v>87</v>
      </c>
      <c r="DN92" s="6"/>
      <c r="DO92" s="77" t="str">
        <f>IFERROR(IF($E92=1,RANK(CI92,CI:CI,1)+COUNTIF(CI$4:CI92,CI92)-1,"-"),"-")</f>
        <v>-</v>
      </c>
      <c r="DP92" s="77" t="str">
        <f>IFERROR(IF($E92=1,RANK(CJ92,CJ:CJ,1)+COUNTIF(CJ$4:CJ92,CJ92)-1,"-"),"-")</f>
        <v>-</v>
      </c>
      <c r="DQ92" s="77" t="str">
        <f>IFERROR(IF($E92=1,RANK(CK92,CK:CK,1)+COUNTIF(CK$4:CK92,CK92)-1,"-"),"-")</f>
        <v>-</v>
      </c>
      <c r="DR92" s="77" t="str">
        <f>IFERROR(IF($E92=1,RANK(CL92,CL:CL,1)+COUNTIF(CL$4:CL92,CL92)-1,"-"),"-")</f>
        <v>-</v>
      </c>
      <c r="DS92" s="77" t="str">
        <f>IFERROR(IF($E92=1,RANK(CM92,CM:CM,1)+COUNTIF(CM$4:CM92,CM92)-1,"-"),"-")</f>
        <v>-</v>
      </c>
      <c r="DT92" s="77" t="str">
        <f>IFERROR(IF($E92=1,RANK(CN92,CN:CN,1)+COUNTIF(CN$4:CN92,CN92)-1,"-"),"-")</f>
        <v>-</v>
      </c>
      <c r="DU92">
        <f>DU91-1</f>
        <v>95</v>
      </c>
      <c r="DV92" s="83">
        <f>DV91+1</f>
        <v>5</v>
      </c>
      <c r="DW92" s="82" t="str">
        <f>IFERROR(INDEX($A:$DD,IF($EI$4="Entrants",MATCH($DU92,$CW:$CW,0),MATCH($DU92,$DD:$DD,0)),11),"")</f>
        <v>REIMS</v>
      </c>
      <c r="DX92" s="80">
        <f>IFERROR(INDEX($A:$DD,IF($EI$4="Entrants",MATCH($DU92,$CW:$CW,0),MATCH($DU92,$DD:$DD,0)),IF($EI$4="Entrants",69,26)),"")</f>
        <v>7.81</v>
      </c>
      <c r="DY92">
        <f>DY91-1</f>
        <v>91</v>
      </c>
      <c r="DZ92" s="83">
        <f>MAX(DZ91+1,0)</f>
        <v>5</v>
      </c>
      <c r="EA92" s="82" t="str">
        <f>IFERROR(INDEX($A:$DT,IF($EI$4="Entrants",MATCH($DY92,$DM:$DM,0),MATCH($DY92,$DT:$DT,0)),11),"")</f>
        <v>MONTPELLIER SAINT ROCH</v>
      </c>
      <c r="EB92" s="135">
        <f t="shared" si="33"/>
        <v>0.6</v>
      </c>
      <c r="EC92" s="81">
        <f>IFERROR(INDEX($A:$DT,IF($EI$4="Entrants",MATCH($DY92,$DM:$DM,0),MATCH($DY92,$DT:$DT,0)),IF($EI$4="Entrants",69,26)),"")</f>
        <v>7.31</v>
      </c>
      <c r="ED92" s="80" t="str">
        <f>IFERROR(IF(EB92&gt;0,"+"&amp;ROUND(EB92,2),ROUND(EB92,2)),"")</f>
        <v>+0,6</v>
      </c>
      <c r="EU92">
        <v>6.89</v>
      </c>
      <c r="EV92">
        <v>7.46</v>
      </c>
      <c r="EW92">
        <v>7.62</v>
      </c>
      <c r="EX92">
        <v>7.31</v>
      </c>
      <c r="EY92">
        <v>6.94</v>
      </c>
      <c r="EZ92">
        <v>6.55</v>
      </c>
      <c r="FA92">
        <v>5.24</v>
      </c>
      <c r="FB92">
        <v>5.74</v>
      </c>
      <c r="FK92">
        <v>7.68</v>
      </c>
      <c r="FL92">
        <v>8.4499999999999993</v>
      </c>
      <c r="FM92">
        <v>8.75</v>
      </c>
      <c r="FN92">
        <v>8.17</v>
      </c>
      <c r="FO92">
        <v>7.53</v>
      </c>
      <c r="FP92">
        <v>7.78</v>
      </c>
      <c r="FQ92">
        <v>6.12</v>
      </c>
      <c r="FR92">
        <v>6.64</v>
      </c>
    </row>
    <row r="93" spans="1:174" x14ac:dyDescent="0.3">
      <c r="A93" s="8">
        <f t="shared" si="21"/>
        <v>1</v>
      </c>
      <c r="B93" s="8">
        <f t="shared" si="22"/>
        <v>1</v>
      </c>
      <c r="C93" s="8">
        <f t="shared" si="29"/>
        <v>1</v>
      </c>
      <c r="D93" s="8">
        <f t="shared" si="23"/>
        <v>1</v>
      </c>
      <c r="E93" s="8">
        <f t="shared" si="24"/>
        <v>1</v>
      </c>
      <c r="F93" s="144" t="s">
        <v>225</v>
      </c>
      <c r="G93" s="145" t="s">
        <v>196</v>
      </c>
      <c r="H93" s="7">
        <v>1</v>
      </c>
      <c r="I93" s="141" t="s">
        <v>210</v>
      </c>
      <c r="J93" s="141">
        <v>755009</v>
      </c>
      <c r="K93" s="141" t="s">
        <v>104</v>
      </c>
      <c r="L93" s="141" t="s">
        <v>7</v>
      </c>
      <c r="M93" s="141" t="s">
        <v>8</v>
      </c>
      <c r="N93" s="139">
        <v>7.49</v>
      </c>
      <c r="O93" s="120">
        <v>8.42</v>
      </c>
      <c r="P93" s="120">
        <v>8.73</v>
      </c>
      <c r="Q93" s="139">
        <v>7.96</v>
      </c>
      <c r="R93" s="139">
        <v>7.76</v>
      </c>
      <c r="S93" s="139">
        <v>7.23</v>
      </c>
      <c r="T93" s="106">
        <v>6.41</v>
      </c>
      <c r="U93" s="106">
        <v>6.1</v>
      </c>
      <c r="V93" s="79"/>
      <c r="AD93" s="139">
        <v>7.86</v>
      </c>
      <c r="AE93" s="161">
        <v>8.7200000000000006</v>
      </c>
      <c r="AF93" s="163">
        <v>9.02</v>
      </c>
      <c r="AG93" s="161">
        <v>8.17</v>
      </c>
      <c r="AH93" s="161">
        <v>8.14</v>
      </c>
      <c r="AI93" s="139">
        <v>7.53</v>
      </c>
      <c r="AJ93" s="106">
        <v>6.39</v>
      </c>
      <c r="AK93" s="106">
        <v>6.38</v>
      </c>
      <c r="AL93" s="79"/>
      <c r="AT93" s="78">
        <f t="shared" si="25"/>
        <v>-0.37</v>
      </c>
      <c r="AU93" s="78">
        <f t="shared" si="25"/>
        <v>-0.3</v>
      </c>
      <c r="AV93" s="78">
        <f t="shared" si="25"/>
        <v>-0.28999999999999998</v>
      </c>
      <c r="AW93" s="78">
        <f t="shared" si="25"/>
        <v>-0.21</v>
      </c>
      <c r="AX93" s="78">
        <f t="shared" si="25"/>
        <v>-0.38</v>
      </c>
      <c r="AY93" s="78">
        <f t="shared" si="25"/>
        <v>-0.3</v>
      </c>
      <c r="AZ93" s="78">
        <f t="shared" si="25"/>
        <v>0.02</v>
      </c>
      <c r="BA93" s="78">
        <f t="shared" si="15"/>
        <v>-0.28000000000000003</v>
      </c>
      <c r="BB93" s="79"/>
      <c r="BJ93" s="78">
        <f t="shared" si="30"/>
        <v>7.49</v>
      </c>
      <c r="BK93" s="78">
        <f t="shared" si="30"/>
        <v>8.42</v>
      </c>
      <c r="BL93" s="78">
        <f t="shared" si="30"/>
        <v>8.73</v>
      </c>
      <c r="BM93" s="78">
        <f t="shared" si="30"/>
        <v>7.96</v>
      </c>
      <c r="BN93" s="78">
        <f t="shared" si="30"/>
        <v>7.76</v>
      </c>
      <c r="BO93" s="78">
        <f t="shared" si="26"/>
        <v>7.23</v>
      </c>
      <c r="BP93" s="78">
        <f t="shared" si="27"/>
        <v>6.41</v>
      </c>
      <c r="BQ93" s="78">
        <f t="shared" si="27"/>
        <v>6.1</v>
      </c>
      <c r="BR93" s="79"/>
      <c r="BZ93" s="78">
        <f t="shared" si="28"/>
        <v>-0.37</v>
      </c>
      <c r="CA93" s="78">
        <f t="shared" si="28"/>
        <v>-0.3</v>
      </c>
      <c r="CB93" s="78">
        <f t="shared" si="28"/>
        <v>-0.28999999999999998</v>
      </c>
      <c r="CC93" s="78">
        <f t="shared" si="28"/>
        <v>-0.21</v>
      </c>
      <c r="CD93" s="78">
        <f t="shared" si="28"/>
        <v>-0.38</v>
      </c>
      <c r="CE93" s="78">
        <f t="shared" si="28"/>
        <v>-0.3</v>
      </c>
      <c r="CF93" s="78">
        <f t="shared" si="28"/>
        <v>0.02</v>
      </c>
      <c r="CG93" s="78">
        <f t="shared" si="16"/>
        <v>-0.28000000000000003</v>
      </c>
      <c r="CH93" s="79"/>
      <c r="CP93" s="77">
        <f>IFERROR(IF($E93=1,RANK(BJ93,BJ:BJ,1)+COUNTIF(BJ$4:BJ93,BJ93)-1,"-"),"-")</f>
        <v>26</v>
      </c>
      <c r="CQ93" s="77">
        <f>IFERROR(IF($E93=1,RANK(BK93,BK:BK,1)+COUNTIF(BK$4:BK93,BK93)-1,"-"),"-")</f>
        <v>55</v>
      </c>
      <c r="CR93" s="77">
        <f>IFERROR(IF($E93=1,RANK(BL93,BL:BL,1)+COUNTIF(BL$4:BL93,BL93)-1,"-"),"-")</f>
        <v>45</v>
      </c>
      <c r="CS93" s="77">
        <f>IFERROR(IF($E93=1,RANK(BM93,BM:BM,1)+COUNTIF(BM$4:BM93,BM93)-1,"-"),"-")</f>
        <v>19</v>
      </c>
      <c r="CT93" s="77">
        <f>IFERROR(IF($E93=1,RANK(BN93,BN:BN,1)+COUNTIF(BN$4:BN93,BN93)-1,"-"),"-")</f>
        <v>38</v>
      </c>
      <c r="CU93" s="77">
        <f>IFERROR(IF($E93=1,RANK(BO93,BO:BO,1)+COUNTIF(BO$4:BO93,BO93)-1,"-"),"-")</f>
        <v>25</v>
      </c>
      <c r="CV93" s="77">
        <f>IFERROR(IF($E93=1,RANK(BP93,BP:BP,1)+COUNTIF(BP$4:BP93,BP93)-1,"-"),"-")</f>
        <v>43</v>
      </c>
      <c r="CW93" s="77">
        <f>IFERROR(IF($E93=1,RANK(BQ93,BQ:BQ,1)+COUNTIF(BQ$4:BQ93,BQ93)-1,"-"),"-")</f>
        <v>1</v>
      </c>
      <c r="CX93" s="79"/>
      <c r="DF93" s="77">
        <f>IFERROR(IF($E93=1,RANK(BZ93,BZ:BZ,1)+COUNTIF(BZ$3:BZ92,BZ93),"-"),"-")</f>
        <v>16</v>
      </c>
      <c r="DG93" s="77">
        <f>IFERROR(IF($E93=1,RANK(CA93,CA:CA,1)+COUNTIF(CA$3:CA92,CA93),"-"),"-")</f>
        <v>14</v>
      </c>
      <c r="DH93" s="77">
        <f>IFERROR(IF($E93=1,RANK(CB93,CB:CB,1)+COUNTIF(CB$3:CB92,CB93),"-"),"-")</f>
        <v>10</v>
      </c>
      <c r="DI93" s="77">
        <f>IFERROR(IF($E93=1,RANK(CC93,CC:CC,1)+COUNTIF(CC$3:CC92,CC93),"-"),"-")</f>
        <v>23</v>
      </c>
      <c r="DJ93" s="77">
        <f>IFERROR(IF($E93=1,RANK(CD93,CD:CD,1)+COUNTIF(CD$3:CD92,CD93),"-"),"-")</f>
        <v>9</v>
      </c>
      <c r="DK93" s="77">
        <f>IFERROR(IF($E93=1,RANK(CE93,CE:CE,1)+COUNTIF(CE$3:CE92,CE93),"-"),"-")</f>
        <v>28</v>
      </c>
      <c r="DL93" s="77">
        <f>IFERROR(IF($E93=1,RANK(CF93,CF:CF,1)+COUNTIF(CF$3:CF92,CF93),"-"),"-")</f>
        <v>57</v>
      </c>
      <c r="DM93" s="77">
        <f>IFERROR(IF($E93=1,RANK(CG93,CG:CG,1)+COUNTIF(CG$3:CG92,CG93),"-"),"-")</f>
        <v>15</v>
      </c>
      <c r="DN93" s="6"/>
      <c r="DO93" s="77" t="str">
        <f>IFERROR(IF($E93=1,RANK(CI93,CI:CI,1)+COUNTIF(CI$4:CI93,CI93)-1,"-"),"-")</f>
        <v>-</v>
      </c>
      <c r="DP93" s="77" t="str">
        <f>IFERROR(IF($E93=1,RANK(CJ93,CJ:CJ,1)+COUNTIF(CJ$4:CJ93,CJ93)-1,"-"),"-")</f>
        <v>-</v>
      </c>
      <c r="DQ93" s="77" t="str">
        <f>IFERROR(IF($E93=1,RANK(CK93,CK:CK,1)+COUNTIF(CK$4:CK93,CK93)-1,"-"),"-")</f>
        <v>-</v>
      </c>
      <c r="DR93" s="77" t="str">
        <f>IFERROR(IF($E93=1,RANK(CL93,CL:CL,1)+COUNTIF(CL$4:CL93,CL93)-1,"-"),"-")</f>
        <v>-</v>
      </c>
      <c r="DS93" s="77" t="str">
        <f>IFERROR(IF($E93=1,RANK(CM93,CM:CM,1)+COUNTIF(CM$4:CM93,CM93)-1,"-"),"-")</f>
        <v>-</v>
      </c>
      <c r="DT93" s="77" t="str">
        <f>IFERROR(IF($E93=1,RANK(CN93,CN:CN,1)+COUNTIF(CN$4:CN93,CN93)-1,"-"),"-")</f>
        <v>-</v>
      </c>
      <c r="DW93" s="85" t="s">
        <v>231</v>
      </c>
      <c r="DX93" s="84" t="s">
        <v>229</v>
      </c>
      <c r="EA93" s="85" t="s">
        <v>230</v>
      </c>
      <c r="EB93" s="84" t="s">
        <v>173</v>
      </c>
      <c r="EC93" s="84" t="s">
        <v>229</v>
      </c>
      <c r="ED93" s="84" t="s">
        <v>173</v>
      </c>
      <c r="EU93">
        <v>7.98</v>
      </c>
      <c r="EV93">
        <v>8.31</v>
      </c>
      <c r="EW93">
        <v>9.17</v>
      </c>
      <c r="EX93">
        <v>8.42</v>
      </c>
      <c r="EY93">
        <v>8.18</v>
      </c>
      <c r="EZ93">
        <v>7.92</v>
      </c>
      <c r="FA93">
        <v>6.48</v>
      </c>
      <c r="FB93">
        <v>6.56</v>
      </c>
      <c r="FK93">
        <v>7.39</v>
      </c>
      <c r="FL93">
        <v>7.57</v>
      </c>
      <c r="FM93">
        <v>8.1300000000000008</v>
      </c>
      <c r="FN93">
        <v>7.62</v>
      </c>
      <c r="FO93">
        <v>7.25</v>
      </c>
      <c r="FP93">
        <v>7.2</v>
      </c>
      <c r="FQ93">
        <v>6.62</v>
      </c>
      <c r="FR93">
        <v>6.17</v>
      </c>
    </row>
    <row r="94" spans="1:174" ht="19.8" x14ac:dyDescent="0.3">
      <c r="A94" s="8">
        <f t="shared" si="21"/>
        <v>1</v>
      </c>
      <c r="B94" s="8">
        <f t="shared" si="22"/>
        <v>1</v>
      </c>
      <c r="C94" s="8">
        <f t="shared" si="29"/>
        <v>1</v>
      </c>
      <c r="D94" s="8">
        <f t="shared" si="23"/>
        <v>1</v>
      </c>
      <c r="E94" s="8">
        <f t="shared" si="24"/>
        <v>1</v>
      </c>
      <c r="F94" s="144" t="s">
        <v>225</v>
      </c>
      <c r="G94" s="145" t="s">
        <v>197</v>
      </c>
      <c r="H94" s="7">
        <v>1</v>
      </c>
      <c r="I94" s="141" t="s">
        <v>209</v>
      </c>
      <c r="J94" s="141">
        <v>611004</v>
      </c>
      <c r="K94" s="141" t="s">
        <v>105</v>
      </c>
      <c r="L94" s="141" t="s">
        <v>7</v>
      </c>
      <c r="M94" s="141" t="s">
        <v>8</v>
      </c>
      <c r="N94" s="139">
        <v>6.3</v>
      </c>
      <c r="O94" s="139">
        <v>7.52</v>
      </c>
      <c r="P94" s="139">
        <v>7.8</v>
      </c>
      <c r="Q94" s="139">
        <v>7.49</v>
      </c>
      <c r="R94" s="139">
        <v>6.59</v>
      </c>
      <c r="S94" s="139">
        <v>6.76</v>
      </c>
      <c r="T94" s="13">
        <v>5.79</v>
      </c>
      <c r="U94" s="106">
        <v>6.92</v>
      </c>
      <c r="V94" s="79"/>
      <c r="AD94" s="139">
        <v>7.47</v>
      </c>
      <c r="AE94" s="139">
        <v>7.74</v>
      </c>
      <c r="AF94" s="161">
        <v>8.2200000000000006</v>
      </c>
      <c r="AG94" s="161">
        <v>8.02</v>
      </c>
      <c r="AH94" s="139">
        <v>7.42</v>
      </c>
      <c r="AI94" s="139">
        <v>7.45</v>
      </c>
      <c r="AJ94" s="106">
        <v>6.26</v>
      </c>
      <c r="AK94" s="106">
        <v>7.1</v>
      </c>
      <c r="AL94" s="79"/>
      <c r="AT94" s="78">
        <f t="shared" si="25"/>
        <v>-1.17</v>
      </c>
      <c r="AU94" s="78">
        <f t="shared" si="25"/>
        <v>-0.22</v>
      </c>
      <c r="AV94" s="78">
        <f t="shared" si="25"/>
        <v>-0.42</v>
      </c>
      <c r="AW94" s="78">
        <f t="shared" si="25"/>
        <v>-0.53</v>
      </c>
      <c r="AX94" s="78">
        <f t="shared" si="25"/>
        <v>-0.83</v>
      </c>
      <c r="AY94" s="78">
        <f t="shared" si="25"/>
        <v>-0.69</v>
      </c>
      <c r="AZ94" s="78">
        <f t="shared" si="25"/>
        <v>-0.47</v>
      </c>
      <c r="BA94" s="78">
        <f t="shared" si="15"/>
        <v>-0.18</v>
      </c>
      <c r="BB94" s="79"/>
      <c r="BJ94" s="78">
        <f t="shared" si="30"/>
        <v>6.3</v>
      </c>
      <c r="BK94" s="78">
        <f t="shared" si="30"/>
        <v>7.52</v>
      </c>
      <c r="BL94" s="78">
        <f t="shared" si="30"/>
        <v>7.8</v>
      </c>
      <c r="BM94" s="78">
        <f t="shared" si="30"/>
        <v>7.49</v>
      </c>
      <c r="BN94" s="78">
        <f t="shared" si="30"/>
        <v>6.59</v>
      </c>
      <c r="BO94" s="78">
        <f t="shared" si="26"/>
        <v>6.76</v>
      </c>
      <c r="BP94" s="78">
        <f t="shared" si="27"/>
        <v>5.79</v>
      </c>
      <c r="BQ94" s="78">
        <f t="shared" si="27"/>
        <v>6.92</v>
      </c>
      <c r="BR94" s="79"/>
      <c r="BZ94" s="78">
        <f t="shared" si="28"/>
        <v>-1.17</v>
      </c>
      <c r="CA94" s="78">
        <f t="shared" si="28"/>
        <v>-0.22</v>
      </c>
      <c r="CB94" s="78">
        <f t="shared" si="28"/>
        <v>-0.42</v>
      </c>
      <c r="CC94" s="78">
        <f t="shared" si="28"/>
        <v>-0.53</v>
      </c>
      <c r="CD94" s="78">
        <f t="shared" si="28"/>
        <v>-0.83</v>
      </c>
      <c r="CE94" s="78">
        <f t="shared" si="28"/>
        <v>-0.69</v>
      </c>
      <c r="CF94" s="78">
        <f t="shared" si="28"/>
        <v>-0.47</v>
      </c>
      <c r="CG94" s="78">
        <f t="shared" si="16"/>
        <v>-0.18</v>
      </c>
      <c r="CH94" s="79"/>
      <c r="CP94" s="77">
        <f>IFERROR(IF($E94=1,RANK(BJ94,BJ:BJ,1)+COUNTIF(BJ$4:BJ94,BJ94)-1,"-"),"-")</f>
        <v>1</v>
      </c>
      <c r="CQ94" s="77">
        <f>IFERROR(IF($E94=1,RANK(BK94,BK:BK,1)+COUNTIF(BK$4:BK94,BK94)-1,"-"),"-")</f>
        <v>2</v>
      </c>
      <c r="CR94" s="77">
        <f>IFERROR(IF($E94=1,RANK(BL94,BL:BL,1)+COUNTIF(BL$4:BL94,BL94)-1,"-"),"-")</f>
        <v>1</v>
      </c>
      <c r="CS94" s="77">
        <f>IFERROR(IF($E94=1,RANK(BM94,BM:BM,1)+COUNTIF(BM$4:BM94,BM94)-1,"-"),"-")</f>
        <v>4</v>
      </c>
      <c r="CT94" s="77">
        <f>IFERROR(IF($E94=1,RANK(BN94,BN:BN,1)+COUNTIF(BN$4:BN94,BN94)-1,"-"),"-")</f>
        <v>1</v>
      </c>
      <c r="CU94" s="77">
        <f>IFERROR(IF($E94=1,RANK(BO94,BO:BO,1)+COUNTIF(BO$4:BO94,BO94)-1,"-"),"-")</f>
        <v>9</v>
      </c>
      <c r="CV94" s="77">
        <f>IFERROR(IF($E94=1,RANK(BP94,BP:BP,1)+COUNTIF(BP$4:BP94,BP94)-1,"-"),"-")</f>
        <v>15</v>
      </c>
      <c r="CW94" s="77">
        <f>IFERROR(IF($E94=1,RANK(BQ94,BQ:BQ,1)+COUNTIF(BQ$4:BQ94,BQ94)-1,"-"),"-")</f>
        <v>44</v>
      </c>
      <c r="CX94" s="79"/>
      <c r="DF94" s="77">
        <f>IFERROR(IF($E94=1,RANK(BZ94,BZ:BZ,1)+COUNTIF(BZ$3:BZ93,BZ94),"-"),"-")</f>
        <v>1</v>
      </c>
      <c r="DG94" s="77">
        <f>IFERROR(IF($E94=1,RANK(CA94,CA:CA,1)+COUNTIF(CA$3:CA93,CA94),"-"),"-")</f>
        <v>26</v>
      </c>
      <c r="DH94" s="77">
        <f>IFERROR(IF($E94=1,RANK(CB94,CB:CB,1)+COUNTIF(CB$3:CB93,CB94),"-"),"-")</f>
        <v>3</v>
      </c>
      <c r="DI94" s="77">
        <f>IFERROR(IF($E94=1,RANK(CC94,CC:CC,1)+COUNTIF(CC$3:CC93,CC94),"-"),"-")</f>
        <v>3</v>
      </c>
      <c r="DJ94" s="77">
        <f>IFERROR(IF($E94=1,RANK(CD94,CD:CD,1)+COUNTIF(CD$3:CD93,CD94),"-"),"-")</f>
        <v>1</v>
      </c>
      <c r="DK94" s="77">
        <f>IFERROR(IF($E94=1,RANK(CE94,CE:CE,1)+COUNTIF(CE$3:CE93,CE94),"-"),"-")</f>
        <v>4</v>
      </c>
      <c r="DL94" s="77">
        <f>IFERROR(IF($E94=1,RANK(CF94,CF:CF,1)+COUNTIF(CF$3:CF93,CF94),"-"),"-")</f>
        <v>12</v>
      </c>
      <c r="DM94" s="77">
        <f>IFERROR(IF($E94=1,RANK(CG94,CG:CG,1)+COUNTIF(CG$3:CG93,CG94),"-"),"-")</f>
        <v>28</v>
      </c>
      <c r="DN94" s="6"/>
      <c r="DO94" s="77" t="str">
        <f>IFERROR(IF($E94=1,RANK(CI94,CI:CI,1)+COUNTIF(CI$4:CI94,CI94)-1,"-"),"-")</f>
        <v>-</v>
      </c>
      <c r="DP94" s="77" t="str">
        <f>IFERROR(IF($E94=1,RANK(CJ94,CJ:CJ,1)+COUNTIF(CJ$4:CJ94,CJ94)-1,"-"),"-")</f>
        <v>-</v>
      </c>
      <c r="DQ94" s="77" t="str">
        <f>IFERROR(IF($E94=1,RANK(CK94,CK:CK,1)+COUNTIF(CK$4:CK94,CK94)-1,"-"),"-")</f>
        <v>-</v>
      </c>
      <c r="DR94" s="77" t="str">
        <f>IFERROR(IF($E94=1,RANK(CL94,CL:CL,1)+COUNTIF(CL$4:CL94,CL94)-1,"-"),"-")</f>
        <v>-</v>
      </c>
      <c r="DS94" s="77" t="str">
        <f>IFERROR(IF($E94=1,RANK(CM94,CM:CM,1)+COUNTIF(CM$4:CM94,CM94)-1,"-"),"-")</f>
        <v>-</v>
      </c>
      <c r="DT94" s="77" t="str">
        <f>IFERROR(IF($E94=1,RANK(CN94,CN:CN,1)+COUNTIF(CN$4:CN94,CN94)-1,"-"),"-")</f>
        <v>-</v>
      </c>
      <c r="DU94">
        <f>$F$2+1-DV94</f>
        <v>1</v>
      </c>
      <c r="DV94" s="83">
        <f>IF($EI$4="Entrants",MAX($CW:$CW),MAX($DD:$DD))</f>
        <v>99</v>
      </c>
      <c r="DW94" s="82" t="str">
        <f>IFERROR(INDEX($A:$DD,IF($EI$4="Entrants",MATCH($DU94,$CW:$CW,0),MATCH($DU94,$DD:$DD,0)),11),"")</f>
        <v>TOULON</v>
      </c>
      <c r="DX94" s="80">
        <f>IFERROR(INDEX($A:$DD,IF($EI$4="Entrants",MATCH($DU94,$CW:$CW,0),MATCH($DU94,$DD:$DD,0)),IF($EI$4="Entrants",69,26)),"")</f>
        <v>6.1</v>
      </c>
      <c r="DY94">
        <v>1</v>
      </c>
      <c r="DZ94" s="83">
        <f>IF($EI$4="Entrants",MAX($DM:$DM),MAX($DT:$DT))</f>
        <v>95</v>
      </c>
      <c r="EA94" s="82" t="str">
        <f>IFERROR(INDEX($A:$DT,IF($EI$4="Entrants",MATCH($DY94,$DM:$DM,0),MATCH($DY94,$DT:$DT,0)),11),"")</f>
        <v>VIERZON VILLE</v>
      </c>
      <c r="EB94" s="135">
        <f>IFERROR(INDEX($A:$DT,IF($EI$4="Entrants",MATCH($DY94,$DM:$DM,0),MATCH($DY94,$DT:$DT,0)),IF($EI$4="Entrants",85,56)),"")</f>
        <v>-0.93</v>
      </c>
      <c r="EC94" s="81">
        <f>IFERROR(INDEX($A:$DT,IF($EI$4="Entrants",MATCH($DY94,$DM:$DM,0),MATCH($DY94,$DT:$DT,0)),IF($EI$4="Entrants",69,26)),"")</f>
        <v>6.13</v>
      </c>
      <c r="ED94" s="80">
        <f>IFERROR(IF(EB94&gt;0,"+"&amp;ROUND(EB94,2),ROUND(EB94,2)),"")</f>
        <v>-0.93</v>
      </c>
      <c r="EU94">
        <v>7.63</v>
      </c>
      <c r="EV94">
        <v>8.3800000000000008</v>
      </c>
      <c r="EW94">
        <v>8.8699999999999992</v>
      </c>
      <c r="EX94">
        <v>8.0299999999999994</v>
      </c>
      <c r="EY94">
        <v>7.57</v>
      </c>
      <c r="EZ94">
        <v>7.96</v>
      </c>
      <c r="FA94">
        <v>5.6</v>
      </c>
      <c r="FB94">
        <v>6.69</v>
      </c>
      <c r="FK94">
        <v>7.25</v>
      </c>
      <c r="FL94">
        <v>7.52</v>
      </c>
      <c r="FM94">
        <v>7.83</v>
      </c>
      <c r="FN94">
        <v>7.33</v>
      </c>
      <c r="FO94">
        <v>6.72</v>
      </c>
      <c r="FP94">
        <v>7.19</v>
      </c>
      <c r="FQ94">
        <v>5.6</v>
      </c>
      <c r="FR94">
        <v>5.71</v>
      </c>
    </row>
    <row r="95" spans="1:174" ht="19.8" x14ac:dyDescent="0.3">
      <c r="A95" s="8">
        <f t="shared" si="21"/>
        <v>1</v>
      </c>
      <c r="B95" s="8">
        <f t="shared" si="22"/>
        <v>1</v>
      </c>
      <c r="C95" s="8">
        <f t="shared" si="29"/>
        <v>1</v>
      </c>
      <c r="D95" s="8">
        <f t="shared" si="23"/>
        <v>1</v>
      </c>
      <c r="E95" s="8">
        <f t="shared" si="24"/>
        <v>1</v>
      </c>
      <c r="F95" s="144" t="s">
        <v>203</v>
      </c>
      <c r="G95" s="145" t="s">
        <v>196</v>
      </c>
      <c r="H95" s="7">
        <v>1</v>
      </c>
      <c r="I95" s="7" t="s">
        <v>210</v>
      </c>
      <c r="J95" s="7">
        <v>313874</v>
      </c>
      <c r="K95" s="141" t="s">
        <v>107</v>
      </c>
      <c r="L95" s="141" t="s">
        <v>7</v>
      </c>
      <c r="M95" s="7" t="s">
        <v>8</v>
      </c>
      <c r="N95" s="139">
        <v>7.39</v>
      </c>
      <c r="O95" s="120">
        <v>8.16</v>
      </c>
      <c r="P95" s="120">
        <v>8.8000000000000007</v>
      </c>
      <c r="Q95" s="139">
        <v>7.81</v>
      </c>
      <c r="R95" s="139">
        <v>7.26</v>
      </c>
      <c r="S95" s="139">
        <v>7.38</v>
      </c>
      <c r="T95" s="106">
        <v>6.49</v>
      </c>
      <c r="U95" s="106">
        <v>7.11</v>
      </c>
      <c r="V95" s="79"/>
      <c r="AD95" s="139">
        <v>7.71</v>
      </c>
      <c r="AE95" s="161">
        <v>8.44</v>
      </c>
      <c r="AF95" s="163">
        <v>9.0399999999999991</v>
      </c>
      <c r="AG95" s="139">
        <v>7.92</v>
      </c>
      <c r="AH95" s="139">
        <v>7.39</v>
      </c>
      <c r="AI95" s="139">
        <v>7.83</v>
      </c>
      <c r="AJ95" s="106">
        <v>6.6</v>
      </c>
      <c r="AK95" s="106">
        <v>7.44</v>
      </c>
      <c r="AL95" s="79"/>
      <c r="AT95" s="78">
        <f t="shared" si="25"/>
        <v>-0.32</v>
      </c>
      <c r="AU95" s="78">
        <f t="shared" si="25"/>
        <v>-0.28000000000000003</v>
      </c>
      <c r="AV95" s="78">
        <f t="shared" si="25"/>
        <v>-0.24</v>
      </c>
      <c r="AW95" s="78">
        <f t="shared" si="25"/>
        <v>-0.11</v>
      </c>
      <c r="AX95" s="78">
        <f t="shared" si="25"/>
        <v>-0.13</v>
      </c>
      <c r="AY95" s="78">
        <f t="shared" si="25"/>
        <v>-0.45</v>
      </c>
      <c r="AZ95" s="78">
        <f t="shared" si="25"/>
        <v>-0.11</v>
      </c>
      <c r="BA95" s="78">
        <f t="shared" si="15"/>
        <v>-0.33</v>
      </c>
      <c r="BB95" s="79"/>
      <c r="BJ95" s="78">
        <f t="shared" si="30"/>
        <v>7.39</v>
      </c>
      <c r="BK95" s="78">
        <f t="shared" si="30"/>
        <v>8.16</v>
      </c>
      <c r="BL95" s="78">
        <f t="shared" si="30"/>
        <v>8.8000000000000007</v>
      </c>
      <c r="BM95" s="78">
        <f t="shared" si="30"/>
        <v>7.81</v>
      </c>
      <c r="BN95" s="78">
        <f t="shared" si="30"/>
        <v>7.26</v>
      </c>
      <c r="BO95" s="78">
        <f t="shared" si="26"/>
        <v>7.38</v>
      </c>
      <c r="BP95" s="78">
        <f t="shared" si="27"/>
        <v>6.49</v>
      </c>
      <c r="BQ95" s="78">
        <f t="shared" si="27"/>
        <v>7.11</v>
      </c>
      <c r="BR95" s="79"/>
      <c r="BZ95" s="78">
        <f t="shared" si="28"/>
        <v>-0.32</v>
      </c>
      <c r="CA95" s="78">
        <f t="shared" si="28"/>
        <v>-0.28000000000000003</v>
      </c>
      <c r="CB95" s="78">
        <f t="shared" si="28"/>
        <v>-0.24</v>
      </c>
      <c r="CC95" s="78">
        <f t="shared" si="28"/>
        <v>-0.11</v>
      </c>
      <c r="CD95" s="78">
        <f t="shared" si="28"/>
        <v>-0.13</v>
      </c>
      <c r="CE95" s="78">
        <f t="shared" si="28"/>
        <v>-0.45</v>
      </c>
      <c r="CF95" s="78">
        <f t="shared" si="28"/>
        <v>-0.11</v>
      </c>
      <c r="CG95" s="78">
        <f t="shared" si="16"/>
        <v>-0.33</v>
      </c>
      <c r="CH95" s="79"/>
      <c r="CP95" s="77">
        <f>IFERROR(IF($E95=1,RANK(BJ95,BJ:BJ,1)+COUNTIF(BJ$4:BJ95,BJ95)-1,"-"),"-")</f>
        <v>17</v>
      </c>
      <c r="CQ95" s="77">
        <f>IFERROR(IF($E95=1,RANK(BK95,BK:BK,1)+COUNTIF(BK$4:BK95,BK95)-1,"-"),"-")</f>
        <v>30</v>
      </c>
      <c r="CR95" s="77">
        <f>IFERROR(IF($E95=1,RANK(BL95,BL:BL,1)+COUNTIF(BL$4:BL95,BL95)-1,"-"),"-")</f>
        <v>54</v>
      </c>
      <c r="CS95" s="77">
        <f>IFERROR(IF($E95=1,RANK(BM95,BM:BM,1)+COUNTIF(BM$4:BM95,BM95)-1,"-"),"-")</f>
        <v>10</v>
      </c>
      <c r="CT95" s="77">
        <f>IFERROR(IF($E95=1,RANK(BN95,BN:BN,1)+COUNTIF(BN$4:BN95,BN95)-1,"-"),"-")</f>
        <v>11</v>
      </c>
      <c r="CU95" s="77">
        <f>IFERROR(IF($E95=1,RANK(BO95,BO:BO,1)+COUNTIF(BO$4:BO95,BO95)-1,"-"),"-")</f>
        <v>37</v>
      </c>
      <c r="CV95" s="77">
        <f>IFERROR(IF($E95=1,RANK(BP95,BP:BP,1)+COUNTIF(BP$4:BP95,BP95)-1,"-"),"-")</f>
        <v>46</v>
      </c>
      <c r="CW95" s="77">
        <f>IFERROR(IF($E95=1,RANK(BQ95,BQ:BQ,1)+COUNTIF(BQ$4:BQ95,BQ95)-1,"-"),"-")</f>
        <v>50</v>
      </c>
      <c r="CX95" s="79"/>
      <c r="DF95" s="77">
        <f>IFERROR(IF($E95=1,RANK(BZ95,BZ:BZ,1)+COUNTIF(BZ$3:BZ94,BZ95),"-"),"-")</f>
        <v>25</v>
      </c>
      <c r="DG95" s="77">
        <f>IFERROR(IF($E95=1,RANK(CA95,CA:CA,1)+COUNTIF(CA$3:CA94,CA95),"-"),"-")</f>
        <v>17</v>
      </c>
      <c r="DH95" s="77">
        <f>IFERROR(IF($E95=1,RANK(CB95,CB:CB,1)+COUNTIF(CB$3:CB94,CB95),"-"),"-")</f>
        <v>16</v>
      </c>
      <c r="DI95" s="77">
        <f>IFERROR(IF($E95=1,RANK(CC95,CC:CC,1)+COUNTIF(CC$3:CC94,CC95),"-"),"-")</f>
        <v>40</v>
      </c>
      <c r="DJ95" s="77">
        <f>IFERROR(IF($E95=1,RANK(CD95,CD:CD,1)+COUNTIF(CD$3:CD94,CD95),"-"),"-")</f>
        <v>44</v>
      </c>
      <c r="DK95" s="77">
        <f>IFERROR(IF($E95=1,RANK(CE95,CE:CE,1)+COUNTIF(CE$3:CE94,CE95),"-"),"-")</f>
        <v>11</v>
      </c>
      <c r="DL95" s="77">
        <f>IFERROR(IF($E95=1,RANK(CF95,CF:CF,1)+COUNTIF(CF$3:CF94,CF95),"-"),"-")</f>
        <v>43</v>
      </c>
      <c r="DM95" s="77">
        <f>IFERROR(IF($E95=1,RANK(CG95,CG:CG,1)+COUNTIF(CG$3:CG94,CG95),"-"),"-")</f>
        <v>11</v>
      </c>
      <c r="DN95" s="6"/>
      <c r="DO95" s="77" t="str">
        <f>IFERROR(IF($E95=1,RANK(CI95,CI:CI,1)+COUNTIF(CI$4:CI95,CI95)-1,"-"),"-")</f>
        <v>-</v>
      </c>
      <c r="DP95" s="77" t="str">
        <f>IFERROR(IF($E95=1,RANK(CJ95,CJ:CJ,1)+COUNTIF(CJ$4:CJ95,CJ95)-1,"-"),"-")</f>
        <v>-</v>
      </c>
      <c r="DQ95" s="77" t="str">
        <f>IFERROR(IF($E95=1,RANK(CK95,CK:CK,1)+COUNTIF(CK$4:CK95,CK95)-1,"-"),"-")</f>
        <v>-</v>
      </c>
      <c r="DR95" s="77" t="str">
        <f>IFERROR(IF($E95=1,RANK(CL95,CL:CL,1)+COUNTIF(CL$4:CL95,CL95)-1,"-"),"-")</f>
        <v>-</v>
      </c>
      <c r="DS95" s="77" t="str">
        <f>IFERROR(IF($E95=1,RANK(CM95,CM:CM,1)+COUNTIF(CM$4:CM95,CM95)-1,"-"),"-")</f>
        <v>-</v>
      </c>
      <c r="DT95" s="77" t="str">
        <f>IFERROR(IF($E95=1,RANK(CN95,CN:CN,1)+COUNTIF(CN$4:CN95,CN95)-1,"-"),"-")</f>
        <v>-</v>
      </c>
      <c r="DU95">
        <f>DU94+1</f>
        <v>2</v>
      </c>
      <c r="DV95" s="83">
        <f>DV94-1</f>
        <v>98</v>
      </c>
      <c r="DW95" s="82" t="str">
        <f>IFERROR(INDEX($A:$DD,IF($EI$4="Entrants",MATCH($DU95,$CW:$CW,0),MATCH($DU95,$DD:$DD,0)),11),"")</f>
        <v>VIERZON VILLE</v>
      </c>
      <c r="DX95" s="80">
        <f>IFERROR(INDEX($A:$DD,IF($EI$4="Entrants",MATCH($DU95,$CW:$CW,0),MATCH($DU95,$DD:$DD,0)),IF($EI$4="Entrants",69,26)),"")</f>
        <v>6.13</v>
      </c>
      <c r="DY95">
        <f>DY94+1</f>
        <v>2</v>
      </c>
      <c r="DZ95" s="83">
        <f>MAX(DZ94-1,0)</f>
        <v>94</v>
      </c>
      <c r="EA95" s="82" t="str">
        <f>IFERROR(INDEX($A:$DT,IF($EI$4="Entrants",MATCH($DY95,$DM:$DM,0),MATCH($DY95,$DT:$DT,0)),11),"")</f>
        <v>NIMES PONT DU GARD</v>
      </c>
      <c r="EB95" s="135">
        <f t="shared" ref="EB95:EB98" si="34">IFERROR(INDEX($A:$DT,IF($EI$4="Entrants",MATCH($DY95,$DM:$DM,0),MATCH($DY95,$DT:$DT,0)),IF($EI$4="Entrants",85,56)),"")</f>
        <v>-0.85</v>
      </c>
      <c r="EC95" s="81">
        <f>IFERROR(INDEX($A:$DT,IF($EI$4="Entrants",MATCH($DY95,$DM:$DM,0),MATCH($DY95,$DT:$DT,0)),IF($EI$4="Entrants",69,26)),"")</f>
        <v>7.18</v>
      </c>
      <c r="ED95" s="80">
        <f>IFERROR(IF(EB95&gt;0,"+"&amp;ROUND(EB95,2),ROUND(EB95,2)),"")</f>
        <v>-0.85</v>
      </c>
      <c r="EU95">
        <v>7.8</v>
      </c>
      <c r="EV95">
        <v>8.23</v>
      </c>
      <c r="EW95">
        <v>8.57</v>
      </c>
      <c r="EX95">
        <v>8.58</v>
      </c>
      <c r="EY95">
        <v>7.96</v>
      </c>
      <c r="EZ95">
        <v>7.65</v>
      </c>
      <c r="FA95">
        <v>6.18</v>
      </c>
      <c r="FB95">
        <v>7.04</v>
      </c>
      <c r="FK95" t="s">
        <v>147</v>
      </c>
      <c r="FL95" t="s">
        <v>147</v>
      </c>
      <c r="FM95" t="s">
        <v>147</v>
      </c>
      <c r="FN95" t="s">
        <v>147</v>
      </c>
      <c r="FO95" t="s">
        <v>147</v>
      </c>
      <c r="FP95" t="s">
        <v>147</v>
      </c>
      <c r="FQ95" t="s">
        <v>147</v>
      </c>
      <c r="FR95" t="s">
        <v>147</v>
      </c>
    </row>
    <row r="96" spans="1:174" ht="19.8" x14ac:dyDescent="0.3">
      <c r="A96" s="8">
        <f t="shared" si="21"/>
        <v>1</v>
      </c>
      <c r="B96" s="8">
        <f t="shared" si="22"/>
        <v>1</v>
      </c>
      <c r="C96" s="8">
        <f t="shared" si="29"/>
        <v>1</v>
      </c>
      <c r="D96" s="8">
        <f t="shared" si="23"/>
        <v>1</v>
      </c>
      <c r="E96" s="8">
        <f t="shared" si="24"/>
        <v>1</v>
      </c>
      <c r="F96" s="144" t="s">
        <v>203</v>
      </c>
      <c r="G96" s="145" t="s">
        <v>197</v>
      </c>
      <c r="H96" s="7">
        <v>1</v>
      </c>
      <c r="I96" s="141" t="s">
        <v>210</v>
      </c>
      <c r="J96" s="141">
        <v>342014</v>
      </c>
      <c r="K96" s="141" t="s">
        <v>108</v>
      </c>
      <c r="L96" s="141" t="s">
        <v>7</v>
      </c>
      <c r="M96" s="141" t="s">
        <v>8</v>
      </c>
      <c r="N96" s="139">
        <v>7.81</v>
      </c>
      <c r="O96" s="120">
        <v>8.2799999999999994</v>
      </c>
      <c r="P96" s="120">
        <v>8.69</v>
      </c>
      <c r="Q96" s="120">
        <v>8.09</v>
      </c>
      <c r="R96" s="139">
        <v>7.64</v>
      </c>
      <c r="S96" s="139">
        <v>7.85</v>
      </c>
      <c r="T96" s="13">
        <v>5.78</v>
      </c>
      <c r="U96" s="106">
        <v>7.15</v>
      </c>
      <c r="V96" s="79"/>
      <c r="AD96" s="139">
        <v>7.81</v>
      </c>
      <c r="AE96" s="161">
        <v>8.1300000000000008</v>
      </c>
      <c r="AF96" s="161">
        <v>8.59</v>
      </c>
      <c r="AG96" s="161">
        <v>8.36</v>
      </c>
      <c r="AH96" s="139">
        <v>7.98</v>
      </c>
      <c r="AI96" s="139">
        <v>7.79</v>
      </c>
      <c r="AJ96" s="106">
        <v>6.08</v>
      </c>
      <c r="AK96" s="106">
        <v>7.12</v>
      </c>
      <c r="AL96" s="79"/>
      <c r="AT96" s="78">
        <f t="shared" si="25"/>
        <v>0</v>
      </c>
      <c r="AU96" s="78">
        <f t="shared" si="25"/>
        <v>0.15</v>
      </c>
      <c r="AV96" s="78">
        <f t="shared" si="25"/>
        <v>0.1</v>
      </c>
      <c r="AW96" s="78">
        <f t="shared" si="25"/>
        <v>-0.27</v>
      </c>
      <c r="AX96" s="78">
        <f t="shared" si="25"/>
        <v>-0.34</v>
      </c>
      <c r="AY96" s="78">
        <f t="shared" si="25"/>
        <v>0.06</v>
      </c>
      <c r="AZ96" s="78">
        <f t="shared" si="25"/>
        <v>-0.3</v>
      </c>
      <c r="BA96" s="78">
        <f t="shared" si="15"/>
        <v>0.03</v>
      </c>
      <c r="BB96" s="79"/>
      <c r="BJ96" s="78">
        <f t="shared" si="30"/>
        <v>7.81</v>
      </c>
      <c r="BK96" s="78">
        <f t="shared" si="30"/>
        <v>8.2799999999999994</v>
      </c>
      <c r="BL96" s="78">
        <f t="shared" si="30"/>
        <v>8.69</v>
      </c>
      <c r="BM96" s="78">
        <f t="shared" si="30"/>
        <v>8.09</v>
      </c>
      <c r="BN96" s="78">
        <f t="shared" si="30"/>
        <v>7.64</v>
      </c>
      <c r="BO96" s="78">
        <f t="shared" si="26"/>
        <v>7.85</v>
      </c>
      <c r="BP96" s="78">
        <f t="shared" si="27"/>
        <v>5.78</v>
      </c>
      <c r="BQ96" s="78">
        <f t="shared" si="27"/>
        <v>7.15</v>
      </c>
      <c r="BR96" s="79"/>
      <c r="BZ96" s="78">
        <f t="shared" si="28"/>
        <v>0</v>
      </c>
      <c r="CA96" s="78">
        <f t="shared" si="28"/>
        <v>0.15</v>
      </c>
      <c r="CB96" s="78">
        <f t="shared" si="28"/>
        <v>0.1</v>
      </c>
      <c r="CC96" s="78">
        <f t="shared" si="28"/>
        <v>-0.27</v>
      </c>
      <c r="CD96" s="78">
        <f t="shared" si="28"/>
        <v>-0.34</v>
      </c>
      <c r="CE96" s="78">
        <f t="shared" si="28"/>
        <v>0.06</v>
      </c>
      <c r="CF96" s="78">
        <f t="shared" si="28"/>
        <v>-0.3</v>
      </c>
      <c r="CG96" s="78">
        <f t="shared" si="16"/>
        <v>0.03</v>
      </c>
      <c r="CH96" s="79"/>
      <c r="CP96" s="77">
        <f>IFERROR(IF($E96=1,RANK(BJ96,BJ:BJ,1)+COUNTIF(BJ$4:BJ96,BJ96)-1,"-"),"-")</f>
        <v>55</v>
      </c>
      <c r="CQ96" s="77">
        <f>IFERROR(IF($E96=1,RANK(BK96,BK:BK,1)+COUNTIF(BK$4:BK96,BK96)-1,"-"),"-")</f>
        <v>42</v>
      </c>
      <c r="CR96" s="77">
        <f>IFERROR(IF($E96=1,RANK(BL96,BL:BL,1)+COUNTIF(BL$4:BL96,BL96)-1,"-"),"-")</f>
        <v>43</v>
      </c>
      <c r="CS96" s="77">
        <f>IFERROR(IF($E96=1,RANK(BM96,BM:BM,1)+COUNTIF(BM$4:BM96,BM96)-1,"-"),"-")</f>
        <v>31</v>
      </c>
      <c r="CT96" s="77">
        <f>IFERROR(IF($E96=1,RANK(BN96,BN:BN,1)+COUNTIF(BN$4:BN96,BN96)-1,"-"),"-")</f>
        <v>31</v>
      </c>
      <c r="CU96" s="77">
        <f>IFERROR(IF($E96=1,RANK(BO96,BO:BO,1)+COUNTIF(BO$4:BO96,BO96)-1,"-"),"-")</f>
        <v>88</v>
      </c>
      <c r="CV96" s="77">
        <f>IFERROR(IF($E96=1,RANK(BP96,BP:BP,1)+COUNTIF(BP$4:BP96,BP96)-1,"-"),"-")</f>
        <v>14</v>
      </c>
      <c r="CW96" s="77">
        <f>IFERROR(IF($E96=1,RANK(BQ96,BQ:BQ,1)+COUNTIF(BQ$4:BQ96,BQ96)-1,"-"),"-")</f>
        <v>52</v>
      </c>
      <c r="CX96" s="79"/>
      <c r="DF96" s="77">
        <f>IFERROR(IF($E96=1,RANK(BZ96,BZ:BZ,1)+COUNTIF(BZ$3:BZ95,BZ96),"-"),"-")</f>
        <v>72</v>
      </c>
      <c r="DG96" s="77">
        <f>IFERROR(IF($E96=1,RANK(CA96,CA:CA,1)+COUNTIF(CA$3:CA95,CA96),"-"),"-")</f>
        <v>81</v>
      </c>
      <c r="DH96" s="77">
        <f>IFERROR(IF($E96=1,RANK(CB96,CB:CB,1)+COUNTIF(CB$3:CB95,CB96),"-"),"-")</f>
        <v>65</v>
      </c>
      <c r="DI96" s="77">
        <f>IFERROR(IF($E96=1,RANK(CC96,CC:CC,1)+COUNTIF(CC$3:CC95,CC96),"-"),"-")</f>
        <v>18</v>
      </c>
      <c r="DJ96" s="77">
        <f>IFERROR(IF($E96=1,RANK(CD96,CD:CD,1)+COUNTIF(CD$3:CD95,CD96),"-"),"-")</f>
        <v>16</v>
      </c>
      <c r="DK96" s="77">
        <f>IFERROR(IF($E96=1,RANK(CE96,CE:CE,1)+COUNTIF(CE$3:CE95,CE96),"-"),"-")</f>
        <v>76</v>
      </c>
      <c r="DL96" s="77">
        <f>IFERROR(IF($E96=1,RANK(CF96,CF:CF,1)+COUNTIF(CF$3:CF95,CF96),"-"),"-")</f>
        <v>24</v>
      </c>
      <c r="DM96" s="77">
        <f>IFERROR(IF($E96=1,RANK(CG96,CG:CG,1)+COUNTIF(CG$3:CG95,CG96),"-"),"-")</f>
        <v>58</v>
      </c>
      <c r="DN96" s="6"/>
      <c r="DO96" s="77" t="str">
        <f>IFERROR(IF($E96=1,RANK(CI96,CI:CI,1)+COUNTIF(CI$4:CI96,CI96)-1,"-"),"-")</f>
        <v>-</v>
      </c>
      <c r="DP96" s="77" t="str">
        <f>IFERROR(IF($E96=1,RANK(CJ96,CJ:CJ,1)+COUNTIF(CJ$4:CJ96,CJ96)-1,"-"),"-")</f>
        <v>-</v>
      </c>
      <c r="DQ96" s="77" t="str">
        <f>IFERROR(IF($E96=1,RANK(CK96,CK:CK,1)+COUNTIF(CK$4:CK96,CK96)-1,"-"),"-")</f>
        <v>-</v>
      </c>
      <c r="DR96" s="77" t="str">
        <f>IFERROR(IF($E96=1,RANK(CL96,CL:CL,1)+COUNTIF(CL$4:CL96,CL96)-1,"-"),"-")</f>
        <v>-</v>
      </c>
      <c r="DS96" s="77" t="str">
        <f>IFERROR(IF($E96=1,RANK(CM96,CM:CM,1)+COUNTIF(CM$4:CM96,CM96)-1,"-"),"-")</f>
        <v>-</v>
      </c>
      <c r="DT96" s="77" t="str">
        <f>IFERROR(IF($E96=1,RANK(CN96,CN:CN,1)+COUNTIF(CN$4:CN96,CN96)-1,"-"),"-")</f>
        <v>-</v>
      </c>
      <c r="DU96">
        <f>DU95+1</f>
        <v>3</v>
      </c>
      <c r="DV96" s="83">
        <f>DV95-1</f>
        <v>97</v>
      </c>
      <c r="DW96" s="82" t="str">
        <f>IFERROR(INDEX($A:$DD,IF($EI$4="Entrants",MATCH($DU96,$CW:$CW,0),MATCH($DU96,$DD:$DD,0)),11),"")</f>
        <v>QUIMPER</v>
      </c>
      <c r="DX96" s="80">
        <f>IFERROR(INDEX($A:$DD,IF($EI$4="Entrants",MATCH($DU96,$CW:$CW,0),MATCH($DU96,$DD:$DD,0)),IF($EI$4="Entrants",69,26)),"")</f>
        <v>6.15</v>
      </c>
      <c r="DY96">
        <f>DY95+1</f>
        <v>3</v>
      </c>
      <c r="DZ96" s="83">
        <f>MAX(DZ95-1,0)</f>
        <v>93</v>
      </c>
      <c r="EA96" s="82" t="str">
        <f>IFERROR(INDEX($A:$DT,IF($EI$4="Entrants",MATCH($DY96,$DM:$DM,0),MATCH($DY96,$DT:$DT,0)),11),"")</f>
        <v>BELLEGARDE</v>
      </c>
      <c r="EB96" s="135">
        <f t="shared" si="34"/>
        <v>-0.62</v>
      </c>
      <c r="EC96" s="81">
        <f>IFERROR(INDEX($A:$DT,IF($EI$4="Entrants",MATCH($DY96,$DM:$DM,0),MATCH($DY96,$DT:$DT,0)),IF($EI$4="Entrants",69,26)),"")</f>
        <v>6.5</v>
      </c>
      <c r="ED96" s="80">
        <f>IFERROR(IF(EB96&gt;0,"+"&amp;ROUND(EB96,2),ROUND(EB96,2)),"")</f>
        <v>-0.62</v>
      </c>
      <c r="EU96">
        <v>7.71</v>
      </c>
      <c r="EV96">
        <v>7.21</v>
      </c>
      <c r="EW96">
        <v>7.9</v>
      </c>
      <c r="EX96">
        <v>7.52</v>
      </c>
      <c r="EY96">
        <v>6.62</v>
      </c>
      <c r="EZ96">
        <v>5.51</v>
      </c>
      <c r="FA96">
        <v>4.7300000000000004</v>
      </c>
      <c r="FB96">
        <v>4.67</v>
      </c>
      <c r="FK96" t="s">
        <v>147</v>
      </c>
      <c r="FL96" t="s">
        <v>147</v>
      </c>
      <c r="FM96" t="s">
        <v>147</v>
      </c>
      <c r="FN96" t="s">
        <v>147</v>
      </c>
      <c r="FO96" t="s">
        <v>147</v>
      </c>
      <c r="FP96" t="s">
        <v>147</v>
      </c>
      <c r="FQ96" t="s">
        <v>147</v>
      </c>
      <c r="FR96" t="s">
        <v>147</v>
      </c>
    </row>
    <row r="97" spans="1:174" ht="19.8" x14ac:dyDescent="0.3">
      <c r="A97" s="8">
        <f t="shared" si="21"/>
        <v>1</v>
      </c>
      <c r="B97" s="8">
        <f t="shared" si="22"/>
        <v>1</v>
      </c>
      <c r="C97" s="8">
        <f t="shared" si="29"/>
        <v>1</v>
      </c>
      <c r="D97" s="8">
        <f t="shared" si="23"/>
        <v>1</v>
      </c>
      <c r="E97" s="8">
        <f t="shared" si="24"/>
        <v>1</v>
      </c>
      <c r="F97" s="144" t="s">
        <v>203</v>
      </c>
      <c r="G97" s="145" t="s">
        <v>195</v>
      </c>
      <c r="H97" s="7">
        <v>1</v>
      </c>
      <c r="I97" s="141" t="s">
        <v>210</v>
      </c>
      <c r="J97" s="141">
        <v>444000</v>
      </c>
      <c r="K97" s="141" t="s">
        <v>109</v>
      </c>
      <c r="L97" s="141" t="s">
        <v>7</v>
      </c>
      <c r="M97" s="141" t="s">
        <v>8</v>
      </c>
      <c r="N97" s="139">
        <v>7.55</v>
      </c>
      <c r="O97" s="120">
        <v>8.3699999999999992</v>
      </c>
      <c r="P97" s="120">
        <v>8.64</v>
      </c>
      <c r="Q97" s="139">
        <v>7.94</v>
      </c>
      <c r="R97" s="139">
        <v>7.64</v>
      </c>
      <c r="S97" s="139">
        <v>7.42</v>
      </c>
      <c r="T97" s="106">
        <v>6.14</v>
      </c>
      <c r="U97" s="106">
        <v>7.02</v>
      </c>
      <c r="V97" s="79"/>
      <c r="AD97" s="139">
        <v>7.93</v>
      </c>
      <c r="AE97" s="161">
        <v>8.83</v>
      </c>
      <c r="AF97" s="161">
        <v>8.9</v>
      </c>
      <c r="AG97" s="161">
        <v>8.49</v>
      </c>
      <c r="AH97" s="139">
        <v>7.84</v>
      </c>
      <c r="AI97" s="139">
        <v>7.81</v>
      </c>
      <c r="AJ97" s="106">
        <v>6.69</v>
      </c>
      <c r="AK97" s="106">
        <v>7.27</v>
      </c>
      <c r="AL97" s="79"/>
      <c r="AT97" s="78">
        <f t="shared" si="25"/>
        <v>-0.38</v>
      </c>
      <c r="AU97" s="78">
        <f t="shared" si="25"/>
        <v>-0.46</v>
      </c>
      <c r="AV97" s="78">
        <f t="shared" si="25"/>
        <v>-0.26</v>
      </c>
      <c r="AW97" s="78">
        <f t="shared" si="25"/>
        <v>-0.55000000000000004</v>
      </c>
      <c r="AX97" s="78">
        <f t="shared" si="25"/>
        <v>-0.2</v>
      </c>
      <c r="AY97" s="78">
        <f t="shared" si="25"/>
        <v>-0.39</v>
      </c>
      <c r="AZ97" s="78">
        <f t="shared" si="25"/>
        <v>-0.55000000000000004</v>
      </c>
      <c r="BA97" s="78">
        <f t="shared" si="15"/>
        <v>-0.25</v>
      </c>
      <c r="BB97" s="79"/>
      <c r="BJ97" s="78">
        <f t="shared" si="30"/>
        <v>7.55</v>
      </c>
      <c r="BK97" s="78">
        <f t="shared" si="30"/>
        <v>8.3699999999999992</v>
      </c>
      <c r="BL97" s="78">
        <f t="shared" si="30"/>
        <v>8.64</v>
      </c>
      <c r="BM97" s="78">
        <f t="shared" si="30"/>
        <v>7.94</v>
      </c>
      <c r="BN97" s="78">
        <f t="shared" si="30"/>
        <v>7.64</v>
      </c>
      <c r="BO97" s="78">
        <f t="shared" si="26"/>
        <v>7.42</v>
      </c>
      <c r="BP97" s="78">
        <f t="shared" si="27"/>
        <v>6.14</v>
      </c>
      <c r="BQ97" s="78">
        <f t="shared" si="27"/>
        <v>7.02</v>
      </c>
      <c r="BR97" s="79"/>
      <c r="BZ97" s="78">
        <f t="shared" si="28"/>
        <v>-0.38</v>
      </c>
      <c r="CA97" s="78">
        <f t="shared" si="28"/>
        <v>-0.46</v>
      </c>
      <c r="CB97" s="78">
        <f t="shared" si="28"/>
        <v>-0.26</v>
      </c>
      <c r="CC97" s="78">
        <f t="shared" si="28"/>
        <v>-0.55000000000000004</v>
      </c>
      <c r="CD97" s="78">
        <f t="shared" si="28"/>
        <v>-0.2</v>
      </c>
      <c r="CE97" s="78">
        <f t="shared" si="28"/>
        <v>-0.39</v>
      </c>
      <c r="CF97" s="78">
        <f t="shared" si="28"/>
        <v>-0.55000000000000004</v>
      </c>
      <c r="CG97" s="78">
        <f t="shared" si="16"/>
        <v>-0.25</v>
      </c>
      <c r="CH97" s="79"/>
      <c r="CP97" s="77">
        <f>IFERROR(IF($E97=1,RANK(BJ97,BJ:BJ,1)+COUNTIF(BJ$4:BJ97,BJ97)-1,"-"),"-")</f>
        <v>32</v>
      </c>
      <c r="CQ97" s="77">
        <f>IFERROR(IF($E97=1,RANK(BK97,BK:BK,1)+COUNTIF(BK$4:BK97,BK97)-1,"-"),"-")</f>
        <v>50</v>
      </c>
      <c r="CR97" s="77">
        <f>IFERROR(IF($E97=1,RANK(BL97,BL:BL,1)+COUNTIF(BL$4:BL97,BL97)-1,"-"),"-")</f>
        <v>38</v>
      </c>
      <c r="CS97" s="77">
        <f>IFERROR(IF($E97=1,RANK(BM97,BM:BM,1)+COUNTIF(BM$4:BM97,BM97)-1,"-"),"-")</f>
        <v>17</v>
      </c>
      <c r="CT97" s="77">
        <f>IFERROR(IF($E97=1,RANK(BN97,BN:BN,1)+COUNTIF(BN$4:BN97,BN97)-1,"-"),"-")</f>
        <v>32</v>
      </c>
      <c r="CU97" s="77">
        <f>IFERROR(IF($E97=1,RANK(BO97,BO:BO,1)+COUNTIF(BO$4:BO97,BO97)-1,"-"),"-")</f>
        <v>45</v>
      </c>
      <c r="CV97" s="77">
        <f>IFERROR(IF($E97=1,RANK(BP97,BP:BP,1)+COUNTIF(BP$4:BP97,BP97)-1,"-"),"-")</f>
        <v>29</v>
      </c>
      <c r="CW97" s="77">
        <f>IFERROR(IF($E97=1,RANK(BQ97,BQ:BQ,1)+COUNTIF(BQ$4:BQ97,BQ97)-1,"-"),"-")</f>
        <v>47</v>
      </c>
      <c r="CX97" s="79"/>
      <c r="DF97" s="77">
        <f>IFERROR(IF($E97=1,RANK(BZ97,BZ:BZ,1)+COUNTIF(BZ$3:BZ96,BZ97),"-"),"-")</f>
        <v>15</v>
      </c>
      <c r="DG97" s="77">
        <f>IFERROR(IF($E97=1,RANK(CA97,CA:CA,1)+COUNTIF(CA$3:CA96,CA97),"-"),"-")</f>
        <v>3</v>
      </c>
      <c r="DH97" s="77">
        <f>IFERROR(IF($E97=1,RANK(CB97,CB:CB,1)+COUNTIF(CB$3:CB96,CB97),"-"),"-")</f>
        <v>13</v>
      </c>
      <c r="DI97" s="77">
        <f>IFERROR(IF($E97=1,RANK(CC97,CC:CC,1)+COUNTIF(CC$3:CC96,CC97),"-"),"-")</f>
        <v>2</v>
      </c>
      <c r="DJ97" s="77">
        <f>IFERROR(IF($E97=1,RANK(CD97,CD:CD,1)+COUNTIF(CD$3:CD96,CD97),"-"),"-")</f>
        <v>34</v>
      </c>
      <c r="DK97" s="77">
        <f>IFERROR(IF($E97=1,RANK(CE97,CE:CE,1)+COUNTIF(CE$3:CE96,CE97),"-"),"-")</f>
        <v>18</v>
      </c>
      <c r="DL97" s="77">
        <f>IFERROR(IF($E97=1,RANK(CF97,CF:CF,1)+COUNTIF(CF$3:CF96,CF97),"-"),"-")</f>
        <v>9</v>
      </c>
      <c r="DM97" s="77">
        <f>IFERROR(IF($E97=1,RANK(CG97,CG:CG,1)+COUNTIF(CG$3:CG96,CG97),"-"),"-")</f>
        <v>19</v>
      </c>
      <c r="DN97" s="6"/>
      <c r="DO97" s="77" t="str">
        <f>IFERROR(IF($E97=1,RANK(CI97,CI:CI,1)+COUNTIF(CI$4:CI97,CI97)-1,"-"),"-")</f>
        <v>-</v>
      </c>
      <c r="DP97" s="77" t="str">
        <f>IFERROR(IF($E97=1,RANK(CJ97,CJ:CJ,1)+COUNTIF(CJ$4:CJ97,CJ97)-1,"-"),"-")</f>
        <v>-</v>
      </c>
      <c r="DQ97" s="77" t="str">
        <f>IFERROR(IF($E97=1,RANK(CK97,CK:CK,1)+COUNTIF(CK$4:CK97,CK97)-1,"-"),"-")</f>
        <v>-</v>
      </c>
      <c r="DR97" s="77" t="str">
        <f>IFERROR(IF($E97=1,RANK(CL97,CL:CL,1)+COUNTIF(CL$4:CL97,CL97)-1,"-"),"-")</f>
        <v>-</v>
      </c>
      <c r="DS97" s="77" t="str">
        <f>IFERROR(IF($E97=1,RANK(CM97,CM:CM,1)+COUNTIF(CM$4:CM97,CM97)-1,"-"),"-")</f>
        <v>-</v>
      </c>
      <c r="DT97" s="77" t="str">
        <f>IFERROR(IF($E97=1,RANK(CN97,CN:CN,1)+COUNTIF(CN$4:CN97,CN97)-1,"-"),"-")</f>
        <v>-</v>
      </c>
      <c r="DU97">
        <f>DU96+1</f>
        <v>4</v>
      </c>
      <c r="DV97" s="83">
        <f>DV96-1</f>
        <v>96</v>
      </c>
      <c r="DW97" s="82" t="str">
        <f>IFERROR(INDEX($A:$DD,IF($EI$4="Entrants",MATCH($DU97,$CW:$CW,0),MATCH($DU97,$DD:$DD,0)),11),"")</f>
        <v>MONTARGIS</v>
      </c>
      <c r="DX97" s="80">
        <f>IFERROR(INDEX($A:$DD,IF($EI$4="Entrants",MATCH($DU97,$CW:$CW,0),MATCH($DU97,$DD:$DD,0)),IF($EI$4="Entrants",69,26)),"")</f>
        <v>6.22</v>
      </c>
      <c r="DY97">
        <f>DY96+1</f>
        <v>4</v>
      </c>
      <c r="DZ97" s="83">
        <f>MAX(DZ96-1,0)</f>
        <v>92</v>
      </c>
      <c r="EA97" s="82" t="str">
        <f>IFERROR(INDEX($A:$DT,IF($EI$4="Entrants",MATCH($DY97,$DM:$DM,0),MATCH($DY97,$DT:$DT,0)),11),"")</f>
        <v>QUIMPER</v>
      </c>
      <c r="EB97" s="135">
        <f t="shared" si="34"/>
        <v>-0.6</v>
      </c>
      <c r="EC97" s="81">
        <f>IFERROR(INDEX($A:$DT,IF($EI$4="Entrants",MATCH($DY97,$DM:$DM,0),MATCH($DY97,$DT:$DT,0)),IF($EI$4="Entrants",69,26)),"")</f>
        <v>6.15</v>
      </c>
      <c r="ED97" s="80">
        <f>IFERROR(IF(EB97&gt;0,"+"&amp;ROUND(EB97,2),ROUND(EB97,2)),"")</f>
        <v>-0.6</v>
      </c>
      <c r="EU97">
        <v>7.76</v>
      </c>
      <c r="EV97">
        <v>8.2899999999999991</v>
      </c>
      <c r="EW97">
        <v>8.52</v>
      </c>
      <c r="EX97">
        <v>8.6199999999999992</v>
      </c>
      <c r="EY97">
        <v>7.94</v>
      </c>
      <c r="EZ97">
        <v>7.56</v>
      </c>
      <c r="FA97">
        <v>6.07</v>
      </c>
      <c r="FB97">
        <v>6.51</v>
      </c>
      <c r="FK97">
        <v>7.7</v>
      </c>
      <c r="FL97">
        <v>8.1999999999999993</v>
      </c>
      <c r="FM97">
        <v>8.26</v>
      </c>
      <c r="FN97">
        <v>8.4700000000000006</v>
      </c>
      <c r="FO97">
        <v>7.37</v>
      </c>
      <c r="FP97">
        <v>6.67</v>
      </c>
      <c r="FQ97">
        <v>5.26</v>
      </c>
      <c r="FR97">
        <v>5.65</v>
      </c>
    </row>
    <row r="98" spans="1:174" ht="19.8" x14ac:dyDescent="0.3">
      <c r="A98" s="8">
        <f t="shared" si="21"/>
        <v>1</v>
      </c>
      <c r="B98" s="8">
        <f t="shared" si="22"/>
        <v>1</v>
      </c>
      <c r="C98" s="8" t="str">
        <f t="shared" si="29"/>
        <v/>
      </c>
      <c r="D98" s="8">
        <f t="shared" si="23"/>
        <v>1</v>
      </c>
      <c r="E98" s="8">
        <f t="shared" si="24"/>
        <v>0</v>
      </c>
      <c r="F98" s="144" t="s">
        <v>203</v>
      </c>
      <c r="G98" s="145" t="s">
        <v>196</v>
      </c>
      <c r="H98" s="7" t="s">
        <v>17</v>
      </c>
      <c r="I98" s="141" t="s">
        <v>210</v>
      </c>
      <c r="J98" s="141">
        <v>281071</v>
      </c>
      <c r="K98" s="141" t="s">
        <v>110</v>
      </c>
      <c r="L98" s="141" t="s">
        <v>7</v>
      </c>
      <c r="M98" s="141" t="s">
        <v>8</v>
      </c>
      <c r="N98" s="139">
        <v>7.25</v>
      </c>
      <c r="O98" s="120">
        <v>8.2100000000000009</v>
      </c>
      <c r="P98" s="120">
        <v>8.41</v>
      </c>
      <c r="Q98" s="120">
        <v>8.84</v>
      </c>
      <c r="R98" s="139">
        <v>7.4</v>
      </c>
      <c r="S98" s="139">
        <v>6.74</v>
      </c>
      <c r="T98" s="13">
        <v>5.66</v>
      </c>
      <c r="U98" s="106">
        <v>6.69</v>
      </c>
      <c r="V98" s="79"/>
      <c r="AD98" s="139">
        <v>7.68</v>
      </c>
      <c r="AE98" s="161">
        <v>8.42</v>
      </c>
      <c r="AF98" s="161">
        <v>8.69</v>
      </c>
      <c r="AG98" s="161">
        <v>8.89</v>
      </c>
      <c r="AH98" s="139">
        <v>7.79</v>
      </c>
      <c r="AI98" s="139">
        <v>6.79</v>
      </c>
      <c r="AJ98" s="13">
        <v>5.68</v>
      </c>
      <c r="AK98" s="106">
        <v>6.99</v>
      </c>
      <c r="AL98" s="79"/>
      <c r="AT98" s="78">
        <f t="shared" si="25"/>
        <v>-0.43</v>
      </c>
      <c r="AU98" s="78">
        <f t="shared" si="25"/>
        <v>-0.21</v>
      </c>
      <c r="AV98" s="78">
        <f t="shared" si="25"/>
        <v>-0.28000000000000003</v>
      </c>
      <c r="AW98" s="78">
        <f t="shared" si="25"/>
        <v>-0.05</v>
      </c>
      <c r="AX98" s="78">
        <f t="shared" si="25"/>
        <v>-0.39</v>
      </c>
      <c r="AY98" s="78">
        <f t="shared" si="25"/>
        <v>-0.05</v>
      </c>
      <c r="AZ98" s="78">
        <f t="shared" si="25"/>
        <v>-0.02</v>
      </c>
      <c r="BA98" s="78">
        <f t="shared" si="15"/>
        <v>-0.3</v>
      </c>
      <c r="BB98" s="79"/>
      <c r="BJ98" s="78" t="str">
        <f t="shared" si="30"/>
        <v>-</v>
      </c>
      <c r="BK98" s="78" t="str">
        <f t="shared" si="30"/>
        <v>-</v>
      </c>
      <c r="BL98" s="78" t="str">
        <f t="shared" si="30"/>
        <v>-</v>
      </c>
      <c r="BM98" s="78" t="str">
        <f t="shared" si="30"/>
        <v>-</v>
      </c>
      <c r="BN98" s="78" t="str">
        <f t="shared" si="30"/>
        <v>-</v>
      </c>
      <c r="BO98" s="78" t="str">
        <f t="shared" si="26"/>
        <v>-</v>
      </c>
      <c r="BP98" s="78" t="str">
        <f t="shared" si="27"/>
        <v>-</v>
      </c>
      <c r="BQ98" s="78" t="str">
        <f t="shared" si="27"/>
        <v>-</v>
      </c>
      <c r="BR98" s="79"/>
      <c r="BZ98" s="78" t="str">
        <f t="shared" si="28"/>
        <v>-</v>
      </c>
      <c r="CA98" s="78" t="str">
        <f t="shared" si="28"/>
        <v>-</v>
      </c>
      <c r="CB98" s="78" t="str">
        <f t="shared" si="28"/>
        <v>-</v>
      </c>
      <c r="CC98" s="78" t="str">
        <f t="shared" si="28"/>
        <v>-</v>
      </c>
      <c r="CD98" s="78" t="str">
        <f t="shared" si="28"/>
        <v>-</v>
      </c>
      <c r="CE98" s="78" t="str">
        <f t="shared" si="28"/>
        <v>-</v>
      </c>
      <c r="CF98" s="78" t="str">
        <f t="shared" si="28"/>
        <v>-</v>
      </c>
      <c r="CG98" s="78" t="str">
        <f t="shared" si="16"/>
        <v>-</v>
      </c>
      <c r="CH98" s="79"/>
      <c r="CP98" s="77" t="str">
        <f>IFERROR(IF($E98=1,RANK(BJ98,BJ:BJ,1)+COUNTIF(BJ$4:BJ98,BJ98)-1,"-"),"-")</f>
        <v>-</v>
      </c>
      <c r="CQ98" s="77" t="str">
        <f>IFERROR(IF($E98=1,RANK(BK98,BK:BK,1)+COUNTIF(BK$4:BK98,BK98)-1,"-"),"-")</f>
        <v>-</v>
      </c>
      <c r="CR98" s="77" t="str">
        <f>IFERROR(IF($E98=1,RANK(BL98,BL:BL,1)+COUNTIF(BL$4:BL98,BL98)-1,"-"),"-")</f>
        <v>-</v>
      </c>
      <c r="CS98" s="77" t="str">
        <f>IFERROR(IF($E98=1,RANK(BM98,BM:BM,1)+COUNTIF(BM$4:BM98,BM98)-1,"-"),"-")</f>
        <v>-</v>
      </c>
      <c r="CT98" s="77" t="str">
        <f>IFERROR(IF($E98=1,RANK(BN98,BN:BN,1)+COUNTIF(BN$4:BN98,BN98)-1,"-"),"-")</f>
        <v>-</v>
      </c>
      <c r="CU98" s="77" t="str">
        <f>IFERROR(IF($E98=1,RANK(BO98,BO:BO,1)+COUNTIF(BO$4:BO98,BO98)-1,"-"),"-")</f>
        <v>-</v>
      </c>
      <c r="CV98" s="77" t="str">
        <f>IFERROR(IF($E98=1,RANK(BP98,BP:BP,1)+COUNTIF(BP$4:BP98,BP98)-1,"-"),"-")</f>
        <v>-</v>
      </c>
      <c r="CW98" s="77" t="str">
        <f>IFERROR(IF($E98=1,RANK(BQ98,BQ:BQ,1)+COUNTIF(BQ$4:BQ98,BQ98)-1,"-"),"-")</f>
        <v>-</v>
      </c>
      <c r="CX98" s="79"/>
      <c r="DF98" s="77" t="str">
        <f>IFERROR(IF($E98=1,RANK(BZ98,BZ:BZ,1)+COUNTIF(BZ$3:BZ97,BZ98),"-"),"-")</f>
        <v>-</v>
      </c>
      <c r="DG98" s="77" t="str">
        <f>IFERROR(IF($E98=1,RANK(CA98,CA:CA,1)+COUNTIF(CA$3:CA97,CA98),"-"),"-")</f>
        <v>-</v>
      </c>
      <c r="DH98" s="77" t="str">
        <f>IFERROR(IF($E98=1,RANK(CB98,CB:CB,1)+COUNTIF(CB$3:CB97,CB98),"-"),"-")</f>
        <v>-</v>
      </c>
      <c r="DI98" s="77" t="str">
        <f>IFERROR(IF($E98=1,RANK(CC98,CC:CC,1)+COUNTIF(CC$3:CC97,CC98),"-"),"-")</f>
        <v>-</v>
      </c>
      <c r="DJ98" s="77" t="str">
        <f>IFERROR(IF($E98=1,RANK(CD98,CD:CD,1)+COUNTIF(CD$3:CD97,CD98),"-"),"-")</f>
        <v>-</v>
      </c>
      <c r="DK98" s="77" t="str">
        <f>IFERROR(IF($E98=1,RANK(CE98,CE:CE,1)+COUNTIF(CE$3:CE97,CE98),"-"),"-")</f>
        <v>-</v>
      </c>
      <c r="DL98" s="77" t="str">
        <f>IFERROR(IF($E98=1,RANK(CF98,CF:CF,1)+COUNTIF(CF$3:CF97,CF98),"-"),"-")</f>
        <v>-</v>
      </c>
      <c r="DM98" s="77" t="str">
        <f>IFERROR(IF($E98=1,RANK(CG98,CG:CG,1)+COUNTIF(CG$3:CG97,CG98),"-"),"-")</f>
        <v>-</v>
      </c>
      <c r="DN98" s="6"/>
      <c r="DO98" s="77" t="str">
        <f>IFERROR(IF($E98=1,RANK(CI98,CI:CI,1)+COUNTIF(CI$4:CI98,CI98)-1,"-"),"-")</f>
        <v>-</v>
      </c>
      <c r="DP98" s="77" t="str">
        <f>IFERROR(IF($E98=1,RANK(CJ98,CJ:CJ,1)+COUNTIF(CJ$4:CJ98,CJ98)-1,"-"),"-")</f>
        <v>-</v>
      </c>
      <c r="DQ98" s="77" t="str">
        <f>IFERROR(IF($E98=1,RANK(CK98,CK:CK,1)+COUNTIF(CK$4:CK98,CK98)-1,"-"),"-")</f>
        <v>-</v>
      </c>
      <c r="DR98" s="77" t="str">
        <f>IFERROR(IF($E98=1,RANK(CL98,CL:CL,1)+COUNTIF(CL$4:CL98,CL98)-1,"-"),"-")</f>
        <v>-</v>
      </c>
      <c r="DS98" s="77" t="str">
        <f>IFERROR(IF($E98=1,RANK(CM98,CM:CM,1)+COUNTIF(CM$4:CM98,CM98)-1,"-"),"-")</f>
        <v>-</v>
      </c>
      <c r="DT98" s="77" t="str">
        <f>IFERROR(IF($E98=1,RANK(CN98,CN:CN,1)+COUNTIF(CN$4:CN98,CN98)-1,"-"),"-")</f>
        <v>-</v>
      </c>
      <c r="DU98">
        <f>DU97+1</f>
        <v>5</v>
      </c>
      <c r="DV98" s="83">
        <f>DV97-1</f>
        <v>95</v>
      </c>
      <c r="DW98" s="82" t="str">
        <f>IFERROR(INDEX($A:$DD,IF($EI$4="Entrants",MATCH($DU98,$CW:$CW,0),MATCH($DU98,$DD:$DD,0)),11),"")</f>
        <v>BEZIERS</v>
      </c>
      <c r="DX98" s="80">
        <f>IFERROR(INDEX($A:$DD,IF($EI$4="Entrants",MATCH($DU98,$CW:$CW,0),MATCH($DU98,$DD:$DD,0)),IF($EI$4="Entrants",69,26)),"")</f>
        <v>6.26</v>
      </c>
      <c r="DY98">
        <f>DY97+1</f>
        <v>5</v>
      </c>
      <c r="DZ98" s="83">
        <f>MAX(DZ97-1,0)</f>
        <v>91</v>
      </c>
      <c r="EA98" s="82" t="str">
        <f>IFERROR(INDEX($A:$DT,IF($EI$4="Entrants",MATCH($DY98,$DM:$DM,0),MATCH($DY98,$DT:$DT,0)),11),"")</f>
        <v>TGV HAUTE PICARDIE</v>
      </c>
      <c r="EB98" s="135">
        <f t="shared" si="34"/>
        <v>-0.54</v>
      </c>
      <c r="EC98" s="81">
        <f>IFERROR(INDEX($A:$DT,IF($EI$4="Entrants",MATCH($DY98,$DM:$DM,0),MATCH($DY98,$DT:$DT,0)),IF($EI$4="Entrants",69,26)),"")</f>
        <v>6.82</v>
      </c>
      <c r="ED98" s="80">
        <f>IFERROR(IF(EB98&gt;0,"+"&amp;ROUND(EB98,2),ROUND(EB98,2)),"")</f>
        <v>-0.54</v>
      </c>
      <c r="EU98">
        <v>8.14</v>
      </c>
      <c r="EV98">
        <v>8.7200000000000006</v>
      </c>
      <c r="EW98">
        <v>9.17</v>
      </c>
      <c r="EX98">
        <v>8.94</v>
      </c>
      <c r="EY98">
        <v>8.33</v>
      </c>
      <c r="EZ98">
        <v>7.93</v>
      </c>
      <c r="FA98">
        <v>6.57</v>
      </c>
      <c r="FB98">
        <v>7.24</v>
      </c>
      <c r="FK98">
        <v>7.86</v>
      </c>
      <c r="FL98">
        <v>8.69</v>
      </c>
      <c r="FM98">
        <v>9.11</v>
      </c>
      <c r="FN98">
        <v>8.66</v>
      </c>
      <c r="FO98">
        <v>7.93</v>
      </c>
      <c r="FP98" t="s">
        <v>147</v>
      </c>
      <c r="FQ98">
        <v>5.96</v>
      </c>
      <c r="FR98">
        <v>6.83</v>
      </c>
    </row>
    <row r="99" spans="1:174" x14ac:dyDescent="0.3">
      <c r="A99" s="8">
        <f t="shared" si="21"/>
        <v>1</v>
      </c>
      <c r="B99" s="8">
        <f t="shared" si="22"/>
        <v>1</v>
      </c>
      <c r="C99" s="8" t="str">
        <f t="shared" si="29"/>
        <v/>
      </c>
      <c r="D99" s="8">
        <f t="shared" si="23"/>
        <v>1</v>
      </c>
      <c r="E99" s="8">
        <f t="shared" si="24"/>
        <v>0</v>
      </c>
      <c r="F99" s="144" t="s">
        <v>203</v>
      </c>
      <c r="G99" s="145" t="s">
        <v>196</v>
      </c>
      <c r="H99" s="7" t="s">
        <v>17</v>
      </c>
      <c r="I99" s="141" t="s">
        <v>210</v>
      </c>
      <c r="J99" s="141">
        <v>444877</v>
      </c>
      <c r="K99" s="141" t="s">
        <v>111</v>
      </c>
      <c r="L99" s="141" t="s">
        <v>7</v>
      </c>
      <c r="M99" s="141" t="s">
        <v>8</v>
      </c>
      <c r="N99" s="139">
        <v>7.42</v>
      </c>
      <c r="O99" s="120">
        <v>8.4</v>
      </c>
      <c r="P99" s="139">
        <v>7.86</v>
      </c>
      <c r="Q99" s="120">
        <v>8.2200000000000006</v>
      </c>
      <c r="R99" s="139">
        <v>7.82</v>
      </c>
      <c r="S99" s="139">
        <v>7.25</v>
      </c>
      <c r="T99" s="13">
        <v>5.77</v>
      </c>
      <c r="U99" s="106">
        <v>6.35</v>
      </c>
      <c r="V99" s="79"/>
      <c r="AD99" s="139">
        <v>7.65</v>
      </c>
      <c r="AE99" s="161">
        <v>8.6300000000000008</v>
      </c>
      <c r="AF99" s="161">
        <v>8.5299999999999994</v>
      </c>
      <c r="AG99" s="161">
        <v>8.5399999999999991</v>
      </c>
      <c r="AH99" s="161">
        <v>8.08</v>
      </c>
      <c r="AI99" s="139">
        <v>7.22</v>
      </c>
      <c r="AJ99" s="13">
        <v>5.37</v>
      </c>
      <c r="AK99" s="106">
        <v>6.28</v>
      </c>
      <c r="AL99" s="79"/>
      <c r="AT99" s="78">
        <f t="shared" si="25"/>
        <v>-0.23</v>
      </c>
      <c r="AU99" s="78">
        <f t="shared" si="25"/>
        <v>-0.23</v>
      </c>
      <c r="AV99" s="78">
        <f t="shared" si="25"/>
        <v>-0.67</v>
      </c>
      <c r="AW99" s="78">
        <f t="shared" si="25"/>
        <v>-0.32</v>
      </c>
      <c r="AX99" s="78">
        <f t="shared" si="25"/>
        <v>-0.26</v>
      </c>
      <c r="AY99" s="78">
        <f t="shared" si="25"/>
        <v>0.03</v>
      </c>
      <c r="AZ99" s="78">
        <f t="shared" si="25"/>
        <v>0.4</v>
      </c>
      <c r="BA99" s="78">
        <f t="shared" si="25"/>
        <v>7.0000000000000007E-2</v>
      </c>
      <c r="BB99" s="79"/>
      <c r="BJ99" s="78" t="str">
        <f t="shared" si="30"/>
        <v>-</v>
      </c>
      <c r="BK99" s="78" t="str">
        <f t="shared" si="30"/>
        <v>-</v>
      </c>
      <c r="BL99" s="78" t="str">
        <f t="shared" si="30"/>
        <v>-</v>
      </c>
      <c r="BM99" s="78" t="str">
        <f t="shared" si="30"/>
        <v>-</v>
      </c>
      <c r="BN99" s="78" t="str">
        <f t="shared" si="30"/>
        <v>-</v>
      </c>
      <c r="BO99" s="78" t="str">
        <f t="shared" si="26"/>
        <v>-</v>
      </c>
      <c r="BP99" s="78" t="str">
        <f t="shared" si="27"/>
        <v>-</v>
      </c>
      <c r="BQ99" s="78" t="str">
        <f t="shared" si="27"/>
        <v>-</v>
      </c>
      <c r="BR99" s="79"/>
      <c r="BZ99" s="78" t="str">
        <f t="shared" si="28"/>
        <v>-</v>
      </c>
      <c r="CA99" s="78" t="str">
        <f t="shared" si="28"/>
        <v>-</v>
      </c>
      <c r="CB99" s="78" t="str">
        <f t="shared" si="28"/>
        <v>-</v>
      </c>
      <c r="CC99" s="78" t="str">
        <f t="shared" si="28"/>
        <v>-</v>
      </c>
      <c r="CD99" s="78" t="str">
        <f t="shared" si="28"/>
        <v>-</v>
      </c>
      <c r="CE99" s="78" t="str">
        <f t="shared" si="28"/>
        <v>-</v>
      </c>
      <c r="CF99" s="78" t="str">
        <f t="shared" si="28"/>
        <v>-</v>
      </c>
      <c r="CG99" s="78" t="str">
        <f t="shared" si="28"/>
        <v>-</v>
      </c>
      <c r="CH99" s="79"/>
      <c r="CP99" s="77" t="str">
        <f>IFERROR(IF($E99=1,RANK(BJ99,BJ:BJ,1)+COUNTIF(BJ$4:BJ99,BJ99)-1,"-"),"-")</f>
        <v>-</v>
      </c>
      <c r="CQ99" s="77" t="str">
        <f>IFERROR(IF($E99=1,RANK(BK99,BK:BK,1)+COUNTIF(BK$4:BK99,BK99)-1,"-"),"-")</f>
        <v>-</v>
      </c>
      <c r="CR99" s="77" t="str">
        <f>IFERROR(IF($E99=1,RANK(BL99,BL:BL,1)+COUNTIF(BL$4:BL99,BL99)-1,"-"),"-")</f>
        <v>-</v>
      </c>
      <c r="CS99" s="77" t="str">
        <f>IFERROR(IF($E99=1,RANK(BM99,BM:BM,1)+COUNTIF(BM$4:BM99,BM99)-1,"-"),"-")</f>
        <v>-</v>
      </c>
      <c r="CT99" s="77" t="str">
        <f>IFERROR(IF($E99=1,RANK(BN99,BN:BN,1)+COUNTIF(BN$4:BN99,BN99)-1,"-"),"-")</f>
        <v>-</v>
      </c>
      <c r="CU99" s="77" t="str">
        <f>IFERROR(IF($E99=1,RANK(BO99,BO:BO,1)+COUNTIF(BO$4:BO99,BO99)-1,"-"),"-")</f>
        <v>-</v>
      </c>
      <c r="CV99" s="77" t="str">
        <f>IFERROR(IF($E99=1,RANK(BP99,BP:BP,1)+COUNTIF(BP$4:BP99,BP99)-1,"-"),"-")</f>
        <v>-</v>
      </c>
      <c r="CW99" s="77" t="str">
        <f>IFERROR(IF($E99=1,RANK(BQ99,BQ:BQ,1)+COUNTIF(BQ$4:BQ99,BQ99)-1,"-"),"-")</f>
        <v>-</v>
      </c>
      <c r="CX99" s="79"/>
      <c r="DF99" s="77" t="str">
        <f>IFERROR(IF($E99=1,RANK(BZ99,BZ:BZ,1)+COUNTIF(BZ$3:BZ98,BZ99),"-"),"-")</f>
        <v>-</v>
      </c>
      <c r="DG99" s="77" t="str">
        <f>IFERROR(IF($E99=1,RANK(CA99,CA:CA,1)+COUNTIF(CA$3:CA98,CA99),"-"),"-")</f>
        <v>-</v>
      </c>
      <c r="DH99" s="77" t="str">
        <f>IFERROR(IF($E99=1,RANK(CB99,CB:CB,1)+COUNTIF(CB$3:CB98,CB99),"-"),"-")</f>
        <v>-</v>
      </c>
      <c r="DI99" s="77" t="str">
        <f>IFERROR(IF($E99=1,RANK(CC99,CC:CC,1)+COUNTIF(CC$3:CC98,CC99),"-"),"-")</f>
        <v>-</v>
      </c>
      <c r="DJ99" s="77" t="str">
        <f>IFERROR(IF($E99=1,RANK(CD99,CD:CD,1)+COUNTIF(CD$3:CD98,CD99),"-"),"-")</f>
        <v>-</v>
      </c>
      <c r="DK99" s="77" t="str">
        <f>IFERROR(IF($E99=1,RANK(CE99,CE:CE,1)+COUNTIF(CE$3:CE98,CE99),"-"),"-")</f>
        <v>-</v>
      </c>
      <c r="DL99" s="77" t="str">
        <f>IFERROR(IF($E99=1,RANK(CF99,CF:CF,1)+COUNTIF(CF$3:CF98,CF99),"-"),"-")</f>
        <v>-</v>
      </c>
      <c r="DM99" s="77" t="str">
        <f>IFERROR(IF($E99=1,RANK(CG99,CG:CG,1)+COUNTIF(CG$3:CG98,CG99),"-"),"-")</f>
        <v>-</v>
      </c>
      <c r="DN99" s="6"/>
      <c r="DO99" s="77" t="str">
        <f>IFERROR(IF($E99=1,RANK(CI99,CI:CI,1)+COUNTIF(CI$4:CI99,CI99)-1,"-"),"-")</f>
        <v>-</v>
      </c>
      <c r="DP99" s="77" t="str">
        <f>IFERROR(IF($E99=1,RANK(CJ99,CJ:CJ,1)+COUNTIF(CJ$4:CJ99,CJ99)-1,"-"),"-")</f>
        <v>-</v>
      </c>
      <c r="DQ99" s="77" t="str">
        <f>IFERROR(IF($E99=1,RANK(CK99,CK:CK,1)+COUNTIF(CK$4:CK99,CK99)-1,"-"),"-")</f>
        <v>-</v>
      </c>
      <c r="DR99" s="77" t="str">
        <f>IFERROR(IF($E99=1,RANK(CL99,CL:CL,1)+COUNTIF(CL$4:CL99,CL99)-1,"-"),"-")</f>
        <v>-</v>
      </c>
      <c r="DS99" s="77" t="str">
        <f>IFERROR(IF($E99=1,RANK(CM99,CM:CM,1)+COUNTIF(CM$4:CM99,CM99)-1,"-"),"-")</f>
        <v>-</v>
      </c>
      <c r="DT99" s="77" t="str">
        <f>IFERROR(IF($E99=1,RANK(CN99,CN:CN,1)+COUNTIF(CN$4:CN99,CN99)-1,"-"),"-")</f>
        <v>-</v>
      </c>
      <c r="EU99">
        <v>7.97</v>
      </c>
      <c r="EV99">
        <v>8.68</v>
      </c>
      <c r="EW99">
        <v>9.09</v>
      </c>
      <c r="EX99">
        <v>8.6</v>
      </c>
      <c r="EY99">
        <v>8.31</v>
      </c>
      <c r="EZ99">
        <v>7.97</v>
      </c>
      <c r="FA99">
        <v>6.7</v>
      </c>
      <c r="FB99">
        <v>7.89</v>
      </c>
      <c r="FK99" t="s">
        <v>147</v>
      </c>
      <c r="FL99" t="s">
        <v>147</v>
      </c>
      <c r="FM99" t="s">
        <v>147</v>
      </c>
      <c r="FN99" t="s">
        <v>147</v>
      </c>
      <c r="FO99" t="s">
        <v>147</v>
      </c>
      <c r="FP99" t="s">
        <v>147</v>
      </c>
      <c r="FQ99" t="s">
        <v>147</v>
      </c>
      <c r="FR99" t="s">
        <v>147</v>
      </c>
    </row>
    <row r="100" spans="1:174" x14ac:dyDescent="0.3">
      <c r="A100" s="8">
        <f t="shared" si="21"/>
        <v>1</v>
      </c>
      <c r="B100" s="8">
        <f t="shared" si="22"/>
        <v>1</v>
      </c>
      <c r="C100" s="8" t="str">
        <f t="shared" si="29"/>
        <v/>
      </c>
      <c r="D100" s="8">
        <f t="shared" si="23"/>
        <v>1</v>
      </c>
      <c r="E100" s="8">
        <f t="shared" si="24"/>
        <v>0</v>
      </c>
      <c r="F100" s="144" t="s">
        <v>203</v>
      </c>
      <c r="G100" s="145" t="s">
        <v>197</v>
      </c>
      <c r="H100" s="7" t="s">
        <v>17</v>
      </c>
      <c r="I100" s="141" t="s">
        <v>210</v>
      </c>
      <c r="J100" s="141">
        <v>276691</v>
      </c>
      <c r="K100" s="141" t="s">
        <v>112</v>
      </c>
      <c r="L100" s="141" t="s">
        <v>7</v>
      </c>
      <c r="M100" s="141" t="s">
        <v>8</v>
      </c>
      <c r="N100" s="139">
        <v>6.68</v>
      </c>
      <c r="O100" s="120">
        <v>8.3000000000000007</v>
      </c>
      <c r="P100" s="120">
        <v>8.7799999999999994</v>
      </c>
      <c r="Q100" s="139">
        <v>7.67</v>
      </c>
      <c r="R100" s="139">
        <v>7.22</v>
      </c>
      <c r="S100" s="139">
        <v>7.46</v>
      </c>
      <c r="T100" s="13">
        <v>4.83</v>
      </c>
      <c r="U100" s="106">
        <v>6.28</v>
      </c>
      <c r="V100" s="79"/>
      <c r="AD100" s="139">
        <v>7.13</v>
      </c>
      <c r="AE100" s="161">
        <v>8.07</v>
      </c>
      <c r="AF100" s="161">
        <v>8.5</v>
      </c>
      <c r="AG100" s="139">
        <v>7.79</v>
      </c>
      <c r="AH100" s="139">
        <v>7.3</v>
      </c>
      <c r="AI100" s="139">
        <v>7.08</v>
      </c>
      <c r="AJ100" s="13">
        <v>4.97</v>
      </c>
      <c r="AK100" s="106">
        <v>6.02</v>
      </c>
      <c r="AL100" s="79"/>
      <c r="AT100" s="78">
        <f t="shared" ref="AT100:BA126" si="35">IFERROR(ROUND(N100-AD100,2),"-")</f>
        <v>-0.45</v>
      </c>
      <c r="AU100" s="78">
        <f t="shared" si="35"/>
        <v>0.23</v>
      </c>
      <c r="AV100" s="78">
        <f t="shared" si="35"/>
        <v>0.28000000000000003</v>
      </c>
      <c r="AW100" s="78">
        <f t="shared" si="35"/>
        <v>-0.12</v>
      </c>
      <c r="AX100" s="78">
        <f t="shared" si="35"/>
        <v>-0.08</v>
      </c>
      <c r="AY100" s="78">
        <f t="shared" si="35"/>
        <v>0.38</v>
      </c>
      <c r="AZ100" s="78">
        <f t="shared" si="35"/>
        <v>-0.14000000000000001</v>
      </c>
      <c r="BA100" s="78">
        <f t="shared" si="35"/>
        <v>0.26</v>
      </c>
      <c r="BB100" s="79"/>
      <c r="BJ100" s="78" t="str">
        <f t="shared" si="30"/>
        <v>-</v>
      </c>
      <c r="BK100" s="78" t="str">
        <f t="shared" si="30"/>
        <v>-</v>
      </c>
      <c r="BL100" s="78" t="str">
        <f t="shared" si="30"/>
        <v>-</v>
      </c>
      <c r="BM100" s="78" t="str">
        <f t="shared" si="30"/>
        <v>-</v>
      </c>
      <c r="BN100" s="78" t="str">
        <f t="shared" si="30"/>
        <v>-</v>
      </c>
      <c r="BO100" s="78" t="str">
        <f t="shared" si="26"/>
        <v>-</v>
      </c>
      <c r="BP100" s="78" t="str">
        <f t="shared" ref="BP100:BQ126" si="36">IF($E100=1,ROUND(T100,2),"-")</f>
        <v>-</v>
      </c>
      <c r="BQ100" s="78" t="str">
        <f t="shared" si="36"/>
        <v>-</v>
      </c>
      <c r="BR100" s="79"/>
      <c r="BZ100" s="78" t="str">
        <f t="shared" ref="BZ100:CG126" si="37">IF($E100=1,AT100,"-")</f>
        <v>-</v>
      </c>
      <c r="CA100" s="78" t="str">
        <f t="shared" si="37"/>
        <v>-</v>
      </c>
      <c r="CB100" s="78" t="str">
        <f t="shared" si="37"/>
        <v>-</v>
      </c>
      <c r="CC100" s="78" t="str">
        <f t="shared" si="37"/>
        <v>-</v>
      </c>
      <c r="CD100" s="78" t="str">
        <f t="shared" si="37"/>
        <v>-</v>
      </c>
      <c r="CE100" s="78" t="str">
        <f t="shared" si="37"/>
        <v>-</v>
      </c>
      <c r="CF100" s="78" t="str">
        <f t="shared" si="37"/>
        <v>-</v>
      </c>
      <c r="CG100" s="78" t="str">
        <f t="shared" si="37"/>
        <v>-</v>
      </c>
      <c r="CH100" s="79"/>
      <c r="CP100" s="77" t="str">
        <f>IFERROR(IF($E100=1,RANK(BJ100,BJ:BJ,1)+COUNTIF(BJ$4:BJ100,BJ100)-1,"-"),"-")</f>
        <v>-</v>
      </c>
      <c r="CQ100" s="77" t="str">
        <f>IFERROR(IF($E100=1,RANK(BK100,BK:BK,1)+COUNTIF(BK$4:BK100,BK100)-1,"-"),"-")</f>
        <v>-</v>
      </c>
      <c r="CR100" s="77" t="str">
        <f>IFERROR(IF($E100=1,RANK(BL100,BL:BL,1)+COUNTIF(BL$4:BL100,BL100)-1,"-"),"-")</f>
        <v>-</v>
      </c>
      <c r="CS100" s="77" t="str">
        <f>IFERROR(IF($E100=1,RANK(BM100,BM:BM,1)+COUNTIF(BM$4:BM100,BM100)-1,"-"),"-")</f>
        <v>-</v>
      </c>
      <c r="CT100" s="77" t="str">
        <f>IFERROR(IF($E100=1,RANK(BN100,BN:BN,1)+COUNTIF(BN$4:BN100,BN100)-1,"-"),"-")</f>
        <v>-</v>
      </c>
      <c r="CU100" s="77" t="str">
        <f>IFERROR(IF($E100=1,RANK(BO100,BO:BO,1)+COUNTIF(BO$4:BO100,BO100)-1,"-"),"-")</f>
        <v>-</v>
      </c>
      <c r="CV100" s="77" t="str">
        <f>IFERROR(IF($E100=1,RANK(BP100,BP:BP,1)+COUNTIF(BP$4:BP100,BP100)-1,"-"),"-")</f>
        <v>-</v>
      </c>
      <c r="CW100" s="77" t="str">
        <f>IFERROR(IF($E100=1,RANK(BQ100,BQ:BQ,1)+COUNTIF(BQ$4:BQ100,BQ100)-1,"-"),"-")</f>
        <v>-</v>
      </c>
      <c r="CX100" s="79"/>
      <c r="DF100" s="77" t="str">
        <f>IFERROR(IF($E100=1,RANK(BZ100,BZ:BZ,1)+COUNTIF(BZ$3:BZ99,BZ100),"-"),"-")</f>
        <v>-</v>
      </c>
      <c r="DG100" s="77" t="str">
        <f>IFERROR(IF($E100=1,RANK(CA100,CA:CA,1)+COUNTIF(CA$3:CA99,CA100),"-"),"-")</f>
        <v>-</v>
      </c>
      <c r="DH100" s="77" t="str">
        <f>IFERROR(IF($E100=1,RANK(CB100,CB:CB,1)+COUNTIF(CB$3:CB99,CB100),"-"),"-")</f>
        <v>-</v>
      </c>
      <c r="DI100" s="77" t="str">
        <f>IFERROR(IF($E100=1,RANK(CC100,CC:CC,1)+COUNTIF(CC$3:CC99,CC100),"-"),"-")</f>
        <v>-</v>
      </c>
      <c r="DJ100" s="77" t="str">
        <f>IFERROR(IF($E100=1,RANK(CD100,CD:CD,1)+COUNTIF(CD$3:CD99,CD100),"-"),"-")</f>
        <v>-</v>
      </c>
      <c r="DK100" s="77" t="str">
        <f>IFERROR(IF($E100=1,RANK(CE100,CE:CE,1)+COUNTIF(CE$3:CE99,CE100),"-"),"-")</f>
        <v>-</v>
      </c>
      <c r="DL100" s="77" t="str">
        <f>IFERROR(IF($E100=1,RANK(CF100,CF:CF,1)+COUNTIF(CF$3:CF99,CF100),"-"),"-")</f>
        <v>-</v>
      </c>
      <c r="DM100" s="77" t="str">
        <f>IFERROR(IF($E100=1,RANK(CG100,CG:CG,1)+COUNTIF(CG$3:CG99,CG100),"-"),"-")</f>
        <v>-</v>
      </c>
      <c r="DN100" s="6"/>
      <c r="DO100" s="77" t="str">
        <f>IFERROR(IF($E100=1,RANK(CI100,CI:CI,1)+COUNTIF(CI$4:CI100,CI100)-1,"-"),"-")</f>
        <v>-</v>
      </c>
      <c r="DP100" s="77" t="str">
        <f>IFERROR(IF($E100=1,RANK(CJ100,CJ:CJ,1)+COUNTIF(CJ$4:CJ100,CJ100)-1,"-"),"-")</f>
        <v>-</v>
      </c>
      <c r="DQ100" s="77" t="str">
        <f>IFERROR(IF($E100=1,RANK(CK100,CK:CK,1)+COUNTIF(CK$4:CK100,CK100)-1,"-"),"-")</f>
        <v>-</v>
      </c>
      <c r="DR100" s="77" t="str">
        <f>IFERROR(IF($E100=1,RANK(CL100,CL:CL,1)+COUNTIF(CL$4:CL100,CL100)-1,"-"),"-")</f>
        <v>-</v>
      </c>
      <c r="DS100" s="77" t="str">
        <f>IFERROR(IF($E100=1,RANK(CM100,CM:CM,1)+COUNTIF(CM$4:CM100,CM100)-1,"-"),"-")</f>
        <v>-</v>
      </c>
      <c r="DT100" s="77" t="str">
        <f>IFERROR(IF($E100=1,RANK(CN100,CN:CN,1)+COUNTIF(CN$4:CN100,CN100)-1,"-"),"-")</f>
        <v>-</v>
      </c>
      <c r="EU100">
        <v>7.38</v>
      </c>
      <c r="EV100">
        <v>7.85</v>
      </c>
      <c r="EW100">
        <v>8.02</v>
      </c>
      <c r="EX100">
        <v>7.54</v>
      </c>
      <c r="EY100">
        <v>7.39</v>
      </c>
      <c r="EZ100">
        <v>7.66</v>
      </c>
      <c r="FA100">
        <v>7.14</v>
      </c>
      <c r="FB100">
        <v>6.72</v>
      </c>
      <c r="FK100">
        <v>6.99</v>
      </c>
      <c r="FL100">
        <v>7.69</v>
      </c>
      <c r="FM100">
        <v>8.02</v>
      </c>
      <c r="FN100">
        <v>7</v>
      </c>
      <c r="FO100">
        <v>6.58</v>
      </c>
      <c r="FP100">
        <v>7.26</v>
      </c>
      <c r="FQ100">
        <v>6.48</v>
      </c>
      <c r="FR100">
        <v>6.53</v>
      </c>
    </row>
    <row r="101" spans="1:174" x14ac:dyDescent="0.3">
      <c r="A101" s="8">
        <f t="shared" si="21"/>
        <v>1</v>
      </c>
      <c r="B101" s="8">
        <f t="shared" si="22"/>
        <v>1</v>
      </c>
      <c r="C101" s="8" t="str">
        <f t="shared" si="29"/>
        <v/>
      </c>
      <c r="D101" s="8">
        <f t="shared" si="23"/>
        <v>1</v>
      </c>
      <c r="E101" s="8">
        <f t="shared" si="24"/>
        <v>0</v>
      </c>
      <c r="F101" s="144" t="s">
        <v>203</v>
      </c>
      <c r="G101" s="145" t="s">
        <v>197</v>
      </c>
      <c r="H101" s="7" t="s">
        <v>17</v>
      </c>
      <c r="I101" s="141" t="s">
        <v>210</v>
      </c>
      <c r="J101" s="141">
        <v>345009</v>
      </c>
      <c r="K101" s="141" t="s">
        <v>113</v>
      </c>
      <c r="L101" s="141" t="s">
        <v>7</v>
      </c>
      <c r="M101" s="141" t="s">
        <v>8</v>
      </c>
      <c r="N101" s="139">
        <v>7.26</v>
      </c>
      <c r="O101" s="120">
        <v>8.27</v>
      </c>
      <c r="P101" s="121">
        <v>9.11</v>
      </c>
      <c r="Q101" s="139">
        <v>7.78</v>
      </c>
      <c r="R101" s="139">
        <v>7.59</v>
      </c>
      <c r="S101" s="139">
        <v>7.61</v>
      </c>
      <c r="T101" s="13">
        <v>5.43</v>
      </c>
      <c r="U101" s="106">
        <v>7.15</v>
      </c>
      <c r="V101" s="79"/>
      <c r="AD101" s="139">
        <v>7.95</v>
      </c>
      <c r="AE101" s="161">
        <v>8.4700000000000006</v>
      </c>
      <c r="AF101" s="161">
        <v>8.99</v>
      </c>
      <c r="AG101" s="139">
        <v>7.91</v>
      </c>
      <c r="AH101" s="139">
        <v>7.92</v>
      </c>
      <c r="AI101" s="120">
        <v>8.2799999999999994</v>
      </c>
      <c r="AJ101" s="106">
        <v>6.61</v>
      </c>
      <c r="AK101" s="106">
        <v>7.59</v>
      </c>
      <c r="AL101" s="79"/>
      <c r="AT101" s="78">
        <f t="shared" si="35"/>
        <v>-0.69</v>
      </c>
      <c r="AU101" s="78">
        <f t="shared" si="35"/>
        <v>-0.2</v>
      </c>
      <c r="AV101" s="78">
        <f t="shared" si="35"/>
        <v>0.12</v>
      </c>
      <c r="AW101" s="78">
        <f t="shared" si="35"/>
        <v>-0.13</v>
      </c>
      <c r="AX101" s="78">
        <f t="shared" si="35"/>
        <v>-0.33</v>
      </c>
      <c r="AY101" s="78">
        <f t="shared" si="35"/>
        <v>-0.67</v>
      </c>
      <c r="AZ101" s="78">
        <f t="shared" si="35"/>
        <v>-1.18</v>
      </c>
      <c r="BA101" s="78">
        <f t="shared" si="35"/>
        <v>-0.44</v>
      </c>
      <c r="BB101" s="79"/>
      <c r="BJ101" s="78" t="str">
        <f t="shared" ref="BJ101:BN127" si="38">IF($E101=1,ROUND(N101,2),"-")</f>
        <v>-</v>
      </c>
      <c r="BK101" s="78" t="str">
        <f t="shared" si="38"/>
        <v>-</v>
      </c>
      <c r="BL101" s="78" t="str">
        <f t="shared" si="38"/>
        <v>-</v>
      </c>
      <c r="BM101" s="78" t="str">
        <f t="shared" si="38"/>
        <v>-</v>
      </c>
      <c r="BN101" s="78" t="str">
        <f t="shared" si="38"/>
        <v>-</v>
      </c>
      <c r="BO101" s="78" t="str">
        <f t="shared" si="26"/>
        <v>-</v>
      </c>
      <c r="BP101" s="78" t="str">
        <f t="shared" si="36"/>
        <v>-</v>
      </c>
      <c r="BQ101" s="78" t="str">
        <f t="shared" si="36"/>
        <v>-</v>
      </c>
      <c r="BR101" s="79"/>
      <c r="BZ101" s="78" t="str">
        <f t="shared" si="37"/>
        <v>-</v>
      </c>
      <c r="CA101" s="78" t="str">
        <f t="shared" si="37"/>
        <v>-</v>
      </c>
      <c r="CB101" s="78" t="str">
        <f t="shared" si="37"/>
        <v>-</v>
      </c>
      <c r="CC101" s="78" t="str">
        <f t="shared" si="37"/>
        <v>-</v>
      </c>
      <c r="CD101" s="78" t="str">
        <f t="shared" si="37"/>
        <v>-</v>
      </c>
      <c r="CE101" s="78" t="str">
        <f t="shared" si="37"/>
        <v>-</v>
      </c>
      <c r="CF101" s="78" t="str">
        <f t="shared" si="37"/>
        <v>-</v>
      </c>
      <c r="CG101" s="78" t="str">
        <f t="shared" si="37"/>
        <v>-</v>
      </c>
      <c r="CH101" s="79"/>
      <c r="CP101" s="77" t="str">
        <f>IFERROR(IF($E101=1,RANK(BJ101,BJ:BJ,1)+COUNTIF(BJ$4:BJ101,BJ101)-1,"-"),"-")</f>
        <v>-</v>
      </c>
      <c r="CQ101" s="77" t="str">
        <f>IFERROR(IF($E101=1,RANK(BK101,BK:BK,1)+COUNTIF(BK$4:BK101,BK101)-1,"-"),"-")</f>
        <v>-</v>
      </c>
      <c r="CR101" s="77" t="str">
        <f>IFERROR(IF($E101=1,RANK(BL101,BL:BL,1)+COUNTIF(BL$4:BL101,BL101)-1,"-"),"-")</f>
        <v>-</v>
      </c>
      <c r="CS101" s="77" t="str">
        <f>IFERROR(IF($E101=1,RANK(BM101,BM:BM,1)+COUNTIF(BM$4:BM101,BM101)-1,"-"),"-")</f>
        <v>-</v>
      </c>
      <c r="CT101" s="77" t="str">
        <f>IFERROR(IF($E101=1,RANK(BN101,BN:BN,1)+COUNTIF(BN$4:BN101,BN101)-1,"-"),"-")</f>
        <v>-</v>
      </c>
      <c r="CU101" s="77" t="str">
        <f>IFERROR(IF($E101=1,RANK(BO101,BO:BO,1)+COUNTIF(BO$4:BO101,BO101)-1,"-"),"-")</f>
        <v>-</v>
      </c>
      <c r="CV101" s="77" t="str">
        <f>IFERROR(IF($E101=1,RANK(BP101,BP:BP,1)+COUNTIF(BP$4:BP101,BP101)-1,"-"),"-")</f>
        <v>-</v>
      </c>
      <c r="CW101" s="77" t="str">
        <f>IFERROR(IF($E101=1,RANK(BQ101,BQ:BQ,1)+COUNTIF(BQ$4:BQ101,BQ101)-1,"-"),"-")</f>
        <v>-</v>
      </c>
      <c r="CX101" s="79"/>
      <c r="DF101" s="77" t="str">
        <f>IFERROR(IF($E101=1,RANK(BZ101,BZ:BZ,1)+COUNTIF(BZ$3:BZ100,BZ101),"-"),"-")</f>
        <v>-</v>
      </c>
      <c r="DG101" s="77" t="str">
        <f>IFERROR(IF($E101=1,RANK(CA101,CA:CA,1)+COUNTIF(CA$3:CA100,CA101),"-"),"-")</f>
        <v>-</v>
      </c>
      <c r="DH101" s="77" t="str">
        <f>IFERROR(IF($E101=1,RANK(CB101,CB:CB,1)+COUNTIF(CB$3:CB100,CB101),"-"),"-")</f>
        <v>-</v>
      </c>
      <c r="DI101" s="77" t="str">
        <f>IFERROR(IF($E101=1,RANK(CC101,CC:CC,1)+COUNTIF(CC$3:CC100,CC101),"-"),"-")</f>
        <v>-</v>
      </c>
      <c r="DJ101" s="77" t="str">
        <f>IFERROR(IF($E101=1,RANK(CD101,CD:CD,1)+COUNTIF(CD$3:CD100,CD101),"-"),"-")</f>
        <v>-</v>
      </c>
      <c r="DK101" s="77" t="str">
        <f>IFERROR(IF($E101=1,RANK(CE101,CE:CE,1)+COUNTIF(CE$3:CE100,CE101),"-"),"-")</f>
        <v>-</v>
      </c>
      <c r="DL101" s="77" t="str">
        <f>IFERROR(IF($E101=1,RANK(CF101,CF:CF,1)+COUNTIF(CF$3:CF100,CF101),"-"),"-")</f>
        <v>-</v>
      </c>
      <c r="DM101" s="77" t="str">
        <f>IFERROR(IF($E101=1,RANK(CG101,CG:CG,1)+COUNTIF(CG$3:CG100,CG101),"-"),"-")</f>
        <v>-</v>
      </c>
      <c r="DN101" s="6"/>
      <c r="DO101" s="77" t="str">
        <f>IFERROR(IF($E101=1,RANK(CI101,CI:CI,1)+COUNTIF(CI$4:CI101,CI101)-1,"-"),"-")</f>
        <v>-</v>
      </c>
      <c r="DP101" s="77" t="str">
        <f>IFERROR(IF($E101=1,RANK(CJ101,CJ:CJ,1)+COUNTIF(CJ$4:CJ101,CJ101)-1,"-"),"-")</f>
        <v>-</v>
      </c>
      <c r="DQ101" s="77" t="str">
        <f>IFERROR(IF($E101=1,RANK(CK101,CK:CK,1)+COUNTIF(CK$4:CK101,CK101)-1,"-"),"-")</f>
        <v>-</v>
      </c>
      <c r="DR101" s="77" t="str">
        <f>IFERROR(IF($E101=1,RANK(CL101,CL:CL,1)+COUNTIF(CL$4:CL101,CL101)-1,"-"),"-")</f>
        <v>-</v>
      </c>
      <c r="DS101" s="77" t="str">
        <f>IFERROR(IF($E101=1,RANK(CM101,CM:CM,1)+COUNTIF(CM$4:CM101,CM101)-1,"-"),"-")</f>
        <v>-</v>
      </c>
      <c r="DT101" s="77" t="str">
        <f>IFERROR(IF($E101=1,RANK(CN101,CN:CN,1)+COUNTIF(CN$4:CN101,CN101)-1,"-"),"-")</f>
        <v>-</v>
      </c>
      <c r="EU101">
        <v>8.2200000000000006</v>
      </c>
      <c r="EV101">
        <v>7.6</v>
      </c>
      <c r="EW101">
        <v>8.24</v>
      </c>
      <c r="EX101">
        <v>9.1</v>
      </c>
      <c r="EY101">
        <v>8.32</v>
      </c>
      <c r="EZ101">
        <v>7.51</v>
      </c>
      <c r="FA101">
        <v>6.77</v>
      </c>
      <c r="FB101">
        <v>6.89</v>
      </c>
      <c r="FK101">
        <v>8.64</v>
      </c>
      <c r="FL101">
        <v>8.25</v>
      </c>
      <c r="FM101">
        <v>9.1300000000000008</v>
      </c>
      <c r="FN101">
        <v>9.4</v>
      </c>
      <c r="FO101">
        <v>8.73</v>
      </c>
      <c r="FP101">
        <v>7.53</v>
      </c>
      <c r="FQ101">
        <v>6.93</v>
      </c>
      <c r="FR101">
        <v>7.78</v>
      </c>
    </row>
    <row r="102" spans="1:174" x14ac:dyDescent="0.3">
      <c r="A102" s="8">
        <f t="shared" si="21"/>
        <v>1</v>
      </c>
      <c r="B102" s="8">
        <f t="shared" si="22"/>
        <v>1</v>
      </c>
      <c r="C102" s="8" t="str">
        <f t="shared" si="29"/>
        <v/>
      </c>
      <c r="D102" s="8">
        <f t="shared" si="23"/>
        <v>1</v>
      </c>
      <c r="E102" s="8">
        <f t="shared" si="24"/>
        <v>0</v>
      </c>
      <c r="F102" s="144" t="s">
        <v>203</v>
      </c>
      <c r="G102" s="145" t="s">
        <v>196</v>
      </c>
      <c r="H102" s="141" t="s">
        <v>17</v>
      </c>
      <c r="I102" s="141" t="s">
        <v>210</v>
      </c>
      <c r="J102" s="141">
        <v>281006</v>
      </c>
      <c r="K102" s="141" t="s">
        <v>114</v>
      </c>
      <c r="L102" s="141" t="s">
        <v>7</v>
      </c>
      <c r="M102" s="141" t="s">
        <v>8</v>
      </c>
      <c r="N102" s="139">
        <v>7.63</v>
      </c>
      <c r="O102" s="120">
        <v>8.31</v>
      </c>
      <c r="P102" s="120">
        <v>8.81</v>
      </c>
      <c r="Q102" s="120">
        <v>8.08</v>
      </c>
      <c r="R102" s="139">
        <v>7.48</v>
      </c>
      <c r="S102" s="139">
        <v>7.06</v>
      </c>
      <c r="T102" s="106">
        <v>6.01</v>
      </c>
      <c r="U102" s="106">
        <v>7.58</v>
      </c>
      <c r="V102" s="79"/>
      <c r="AD102" s="161">
        <v>8.09</v>
      </c>
      <c r="AE102" s="161">
        <v>8.77</v>
      </c>
      <c r="AF102" s="163">
        <v>9.3000000000000007</v>
      </c>
      <c r="AG102" s="161">
        <v>8.35</v>
      </c>
      <c r="AH102" s="139">
        <v>7.82</v>
      </c>
      <c r="AI102" s="120">
        <v>8.25</v>
      </c>
      <c r="AJ102" s="106">
        <v>6.65</v>
      </c>
      <c r="AK102" s="106">
        <v>7.87</v>
      </c>
      <c r="AL102" s="79"/>
      <c r="AT102" s="78">
        <f t="shared" si="35"/>
        <v>-0.46</v>
      </c>
      <c r="AU102" s="78">
        <f t="shared" si="35"/>
        <v>-0.46</v>
      </c>
      <c r="AV102" s="78">
        <f t="shared" si="35"/>
        <v>-0.49</v>
      </c>
      <c r="AW102" s="78">
        <f t="shared" si="35"/>
        <v>-0.27</v>
      </c>
      <c r="AX102" s="78">
        <f t="shared" si="35"/>
        <v>-0.34</v>
      </c>
      <c r="AY102" s="78">
        <f t="shared" si="35"/>
        <v>-1.19</v>
      </c>
      <c r="AZ102" s="78">
        <f t="shared" si="35"/>
        <v>-0.64</v>
      </c>
      <c r="BA102" s="78">
        <f t="shared" si="35"/>
        <v>-0.28999999999999998</v>
      </c>
      <c r="BB102" s="79"/>
      <c r="BJ102" s="78" t="str">
        <f t="shared" si="38"/>
        <v>-</v>
      </c>
      <c r="BK102" s="78" t="str">
        <f t="shared" si="38"/>
        <v>-</v>
      </c>
      <c r="BL102" s="78" t="str">
        <f t="shared" si="38"/>
        <v>-</v>
      </c>
      <c r="BM102" s="78" t="str">
        <f t="shared" si="38"/>
        <v>-</v>
      </c>
      <c r="BN102" s="78" t="str">
        <f t="shared" si="38"/>
        <v>-</v>
      </c>
      <c r="BO102" s="78" t="str">
        <f t="shared" si="26"/>
        <v>-</v>
      </c>
      <c r="BP102" s="78" t="str">
        <f t="shared" si="36"/>
        <v>-</v>
      </c>
      <c r="BQ102" s="78" t="str">
        <f t="shared" si="36"/>
        <v>-</v>
      </c>
      <c r="BR102" s="79"/>
      <c r="BZ102" s="78" t="str">
        <f t="shared" si="37"/>
        <v>-</v>
      </c>
      <c r="CA102" s="78" t="str">
        <f t="shared" si="37"/>
        <v>-</v>
      </c>
      <c r="CB102" s="78" t="str">
        <f t="shared" si="37"/>
        <v>-</v>
      </c>
      <c r="CC102" s="78" t="str">
        <f t="shared" si="37"/>
        <v>-</v>
      </c>
      <c r="CD102" s="78" t="str">
        <f t="shared" si="37"/>
        <v>-</v>
      </c>
      <c r="CE102" s="78" t="str">
        <f t="shared" si="37"/>
        <v>-</v>
      </c>
      <c r="CF102" s="78" t="str">
        <f t="shared" si="37"/>
        <v>-</v>
      </c>
      <c r="CG102" s="78" t="str">
        <f t="shared" si="37"/>
        <v>-</v>
      </c>
      <c r="CH102" s="79"/>
      <c r="CP102" s="77" t="str">
        <f>IFERROR(IF($E102=1,RANK(BJ102,BJ:BJ,1)+COUNTIF(BJ$4:BJ102,BJ102)-1,"-"),"-")</f>
        <v>-</v>
      </c>
      <c r="CQ102" s="77" t="str">
        <f>IFERROR(IF($E102=1,RANK(BK102,BK:BK,1)+COUNTIF(BK$4:BK102,BK102)-1,"-"),"-")</f>
        <v>-</v>
      </c>
      <c r="CR102" s="77" t="str">
        <f>IFERROR(IF($E102=1,RANK(BL102,BL:BL,1)+COUNTIF(BL$4:BL102,BL102)-1,"-"),"-")</f>
        <v>-</v>
      </c>
      <c r="CS102" s="77" t="str">
        <f>IFERROR(IF($E102=1,RANK(BM102,BM:BM,1)+COUNTIF(BM$4:BM102,BM102)-1,"-"),"-")</f>
        <v>-</v>
      </c>
      <c r="CT102" s="77" t="str">
        <f>IFERROR(IF($E102=1,RANK(BN102,BN:BN,1)+COUNTIF(BN$4:BN102,BN102)-1,"-"),"-")</f>
        <v>-</v>
      </c>
      <c r="CU102" s="77" t="str">
        <f>IFERROR(IF($E102=1,RANK(BO102,BO:BO,1)+COUNTIF(BO$4:BO102,BO102)-1,"-"),"-")</f>
        <v>-</v>
      </c>
      <c r="CV102" s="77" t="str">
        <f>IFERROR(IF($E102=1,RANK(BP102,BP:BP,1)+COUNTIF(BP$4:BP102,BP102)-1,"-"),"-")</f>
        <v>-</v>
      </c>
      <c r="CW102" s="77" t="str">
        <f>IFERROR(IF($E102=1,RANK(BQ102,BQ:BQ,1)+COUNTIF(BQ$4:BQ102,BQ102)-1,"-"),"-")</f>
        <v>-</v>
      </c>
      <c r="CX102" s="79"/>
      <c r="DF102" s="77" t="str">
        <f>IFERROR(IF($E102=1,RANK(BZ102,BZ:BZ,1)+COUNTIF(BZ$3:BZ101,BZ102),"-"),"-")</f>
        <v>-</v>
      </c>
      <c r="DG102" s="77" t="str">
        <f>IFERROR(IF($E102=1,RANK(CA102,CA:CA,1)+COUNTIF(CA$3:CA101,CA102),"-"),"-")</f>
        <v>-</v>
      </c>
      <c r="DH102" s="77" t="str">
        <f>IFERROR(IF($E102=1,RANK(CB102,CB:CB,1)+COUNTIF(CB$3:CB101,CB102),"-"),"-")</f>
        <v>-</v>
      </c>
      <c r="DI102" s="77" t="str">
        <f>IFERROR(IF($E102=1,RANK(CC102,CC:CC,1)+COUNTIF(CC$3:CC101,CC102),"-"),"-")</f>
        <v>-</v>
      </c>
      <c r="DJ102" s="77" t="str">
        <f>IFERROR(IF($E102=1,RANK(CD102,CD:CD,1)+COUNTIF(CD$3:CD101,CD102),"-"),"-")</f>
        <v>-</v>
      </c>
      <c r="DK102" s="77" t="str">
        <f>IFERROR(IF($E102=1,RANK(CE102,CE:CE,1)+COUNTIF(CE$3:CE101,CE102),"-"),"-")</f>
        <v>-</v>
      </c>
      <c r="DL102" s="77" t="str">
        <f>IFERROR(IF($E102=1,RANK(CF102,CF:CF,1)+COUNTIF(CF$3:CF101,CF102),"-"),"-")</f>
        <v>-</v>
      </c>
      <c r="DM102" s="77" t="str">
        <f>IFERROR(IF($E102=1,RANK(CG102,CG:CG,1)+COUNTIF(CG$3:CG101,CG102),"-"),"-")</f>
        <v>-</v>
      </c>
      <c r="DN102" s="6"/>
      <c r="DO102" s="77" t="str">
        <f>IFERROR(IF($E102=1,RANK(CI102,CI:CI,1)+COUNTIF(CI$4:CI102,CI102)-1,"-"),"-")</f>
        <v>-</v>
      </c>
      <c r="DP102" s="77" t="str">
        <f>IFERROR(IF($E102=1,RANK(CJ102,CJ:CJ,1)+COUNTIF(CJ$4:CJ102,CJ102)-1,"-"),"-")</f>
        <v>-</v>
      </c>
      <c r="DQ102" s="77" t="str">
        <f>IFERROR(IF($E102=1,RANK(CK102,CK:CK,1)+COUNTIF(CK$4:CK102,CK102)-1,"-"),"-")</f>
        <v>-</v>
      </c>
      <c r="DR102" s="77" t="str">
        <f>IFERROR(IF($E102=1,RANK(CL102,CL:CL,1)+COUNTIF(CL$4:CL102,CL102)-1,"-"),"-")</f>
        <v>-</v>
      </c>
      <c r="DS102" s="77" t="str">
        <f>IFERROR(IF($E102=1,RANK(CM102,CM:CM,1)+COUNTIF(CM$4:CM102,CM102)-1,"-"),"-")</f>
        <v>-</v>
      </c>
      <c r="DT102" s="77" t="str">
        <f>IFERROR(IF($E102=1,RANK(CN102,CN:CN,1)+COUNTIF(CN$4:CN102,CN102)-1,"-"),"-")</f>
        <v>-</v>
      </c>
      <c r="EU102">
        <v>8.1300000000000008</v>
      </c>
      <c r="EV102">
        <v>8.49</v>
      </c>
      <c r="EW102">
        <v>8.61</v>
      </c>
      <c r="EX102">
        <v>8.5399999999999991</v>
      </c>
      <c r="EY102">
        <v>8.34</v>
      </c>
      <c r="EZ102">
        <v>8.1199999999999992</v>
      </c>
      <c r="FA102">
        <v>7.87</v>
      </c>
      <c r="FB102">
        <v>7.84</v>
      </c>
      <c r="FK102">
        <v>7.65</v>
      </c>
      <c r="FL102">
        <v>8.09</v>
      </c>
      <c r="FM102">
        <v>8.41</v>
      </c>
      <c r="FN102">
        <v>8.2200000000000006</v>
      </c>
      <c r="FO102">
        <v>7.63</v>
      </c>
      <c r="FP102" t="s">
        <v>147</v>
      </c>
      <c r="FQ102">
        <v>7</v>
      </c>
      <c r="FR102">
        <v>7.33</v>
      </c>
    </row>
    <row r="103" spans="1:174" x14ac:dyDescent="0.3">
      <c r="A103" s="8">
        <f t="shared" si="21"/>
        <v>1</v>
      </c>
      <c r="B103" s="8">
        <f t="shared" si="22"/>
        <v>1</v>
      </c>
      <c r="C103" s="8">
        <f t="shared" si="29"/>
        <v>1</v>
      </c>
      <c r="D103" s="8">
        <f t="shared" si="23"/>
        <v>1</v>
      </c>
      <c r="E103" s="8">
        <f t="shared" si="24"/>
        <v>1</v>
      </c>
      <c r="F103" s="144" t="s">
        <v>203</v>
      </c>
      <c r="G103" s="145" t="s">
        <v>196</v>
      </c>
      <c r="H103" s="7">
        <v>1</v>
      </c>
      <c r="I103" s="141" t="s">
        <v>210</v>
      </c>
      <c r="J103" s="141">
        <v>387001</v>
      </c>
      <c r="K103" s="141" t="s">
        <v>115</v>
      </c>
      <c r="L103" s="141" t="s">
        <v>7</v>
      </c>
      <c r="M103" s="141" t="s">
        <v>8</v>
      </c>
      <c r="N103" s="139">
        <v>7.41</v>
      </c>
      <c r="O103" s="120">
        <v>8.18</v>
      </c>
      <c r="P103" s="120">
        <v>8.68</v>
      </c>
      <c r="Q103" s="120">
        <v>8.31</v>
      </c>
      <c r="R103" s="139">
        <v>7.62</v>
      </c>
      <c r="S103" s="139">
        <v>7.44</v>
      </c>
      <c r="T103" s="106">
        <v>6.07</v>
      </c>
      <c r="U103" s="106">
        <v>6.66</v>
      </c>
      <c r="V103" s="79"/>
      <c r="AD103" s="139">
        <v>7.7</v>
      </c>
      <c r="AE103" s="161">
        <v>8.0500000000000007</v>
      </c>
      <c r="AF103" s="161">
        <v>8.92</v>
      </c>
      <c r="AG103" s="161">
        <v>8.2799999999999994</v>
      </c>
      <c r="AH103" s="139">
        <v>7.84</v>
      </c>
      <c r="AI103" s="139">
        <v>7.55</v>
      </c>
      <c r="AJ103" s="106">
        <v>6.16</v>
      </c>
      <c r="AK103" s="106">
        <v>6.81</v>
      </c>
      <c r="AL103" s="79"/>
      <c r="AT103" s="78">
        <f t="shared" si="35"/>
        <v>-0.28999999999999998</v>
      </c>
      <c r="AU103" s="78">
        <f t="shared" si="35"/>
        <v>0.13</v>
      </c>
      <c r="AV103" s="78">
        <f t="shared" si="35"/>
        <v>-0.24</v>
      </c>
      <c r="AW103" s="78">
        <f t="shared" si="35"/>
        <v>0.03</v>
      </c>
      <c r="AX103" s="78">
        <f t="shared" si="35"/>
        <v>-0.22</v>
      </c>
      <c r="AY103" s="78">
        <f t="shared" si="35"/>
        <v>-0.11</v>
      </c>
      <c r="AZ103" s="78">
        <f t="shared" si="35"/>
        <v>-0.09</v>
      </c>
      <c r="BA103" s="78">
        <f t="shared" si="35"/>
        <v>-0.15</v>
      </c>
      <c r="BB103" s="79"/>
      <c r="BJ103" s="78">
        <f t="shared" si="38"/>
        <v>7.41</v>
      </c>
      <c r="BK103" s="78">
        <f t="shared" si="38"/>
        <v>8.18</v>
      </c>
      <c r="BL103" s="78">
        <f t="shared" si="38"/>
        <v>8.68</v>
      </c>
      <c r="BM103" s="78">
        <f t="shared" si="38"/>
        <v>8.31</v>
      </c>
      <c r="BN103" s="78">
        <f t="shared" si="38"/>
        <v>7.62</v>
      </c>
      <c r="BO103" s="78">
        <f t="shared" si="26"/>
        <v>7.44</v>
      </c>
      <c r="BP103" s="78">
        <f t="shared" si="36"/>
        <v>6.07</v>
      </c>
      <c r="BQ103" s="78">
        <f t="shared" si="36"/>
        <v>6.66</v>
      </c>
      <c r="BR103" s="79"/>
      <c r="BZ103" s="78">
        <f t="shared" si="37"/>
        <v>-0.28999999999999998</v>
      </c>
      <c r="CA103" s="78">
        <f t="shared" si="37"/>
        <v>0.13</v>
      </c>
      <c r="CB103" s="78">
        <f t="shared" si="37"/>
        <v>-0.24</v>
      </c>
      <c r="CC103" s="78">
        <f t="shared" si="37"/>
        <v>0.03</v>
      </c>
      <c r="CD103" s="78">
        <f t="shared" si="37"/>
        <v>-0.22</v>
      </c>
      <c r="CE103" s="78">
        <f t="shared" si="37"/>
        <v>-0.11</v>
      </c>
      <c r="CF103" s="78">
        <f t="shared" si="37"/>
        <v>-0.09</v>
      </c>
      <c r="CG103" s="78">
        <f t="shared" si="37"/>
        <v>-0.15</v>
      </c>
      <c r="CH103" s="79"/>
      <c r="CP103" s="77">
        <f>IFERROR(IF($E103=1,RANK(BJ103,BJ:BJ,1)+COUNTIF(BJ$4:BJ103,BJ103)-1,"-"),"-")</f>
        <v>20</v>
      </c>
      <c r="CQ103" s="77">
        <f>IFERROR(IF($E103=1,RANK(BK103,BK:BK,1)+COUNTIF(BK$4:BK103,BK103)-1,"-"),"-")</f>
        <v>33</v>
      </c>
      <c r="CR103" s="77">
        <f>IFERROR(IF($E103=1,RANK(BL103,BL:BL,1)+COUNTIF(BL$4:BL103,BL103)-1,"-"),"-")</f>
        <v>42</v>
      </c>
      <c r="CS103" s="77">
        <f>IFERROR(IF($E103=1,RANK(BM103,BM:BM,1)+COUNTIF(BM$4:BM103,BM103)-1,"-"),"-")</f>
        <v>47</v>
      </c>
      <c r="CT103" s="77">
        <f>IFERROR(IF($E103=1,RANK(BN103,BN:BN,1)+COUNTIF(BN$4:BN103,BN103)-1,"-"),"-")</f>
        <v>27</v>
      </c>
      <c r="CU103" s="77">
        <f>IFERROR(IF($E103=1,RANK(BO103,BO:BO,1)+COUNTIF(BO$4:BO103,BO103)-1,"-"),"-")</f>
        <v>47</v>
      </c>
      <c r="CV103" s="77">
        <f>IFERROR(IF($E103=1,RANK(BP103,BP:BP,1)+COUNTIF(BP$4:BP103,BP103)-1,"-"),"-")</f>
        <v>27</v>
      </c>
      <c r="CW103" s="77">
        <f>IFERROR(IF($E103=1,RANK(BQ103,BQ:BQ,1)+COUNTIF(BQ$4:BQ103,BQ103)-1,"-"),"-")</f>
        <v>21</v>
      </c>
      <c r="CX103" s="79"/>
      <c r="DF103" s="77">
        <f>IFERROR(IF($E103=1,RANK(BZ103,BZ:BZ,1)+COUNTIF(BZ$3:BZ102,BZ103),"-"),"-")</f>
        <v>28</v>
      </c>
      <c r="DG103" s="77">
        <f>IFERROR(IF($E103=1,RANK(CA103,CA:CA,1)+COUNTIF(CA$3:CA102,CA103),"-"),"-")</f>
        <v>79</v>
      </c>
      <c r="DH103" s="77">
        <f>IFERROR(IF($E103=1,RANK(CB103,CB:CB,1)+COUNTIF(CB$3:CB102,CB103),"-"),"-")</f>
        <v>17</v>
      </c>
      <c r="DI103" s="77">
        <f>IFERROR(IF($E103=1,RANK(CC103,CC:CC,1)+COUNTIF(CC$3:CC102,CC103),"-"),"-")</f>
        <v>66</v>
      </c>
      <c r="DJ103" s="77">
        <f>IFERROR(IF($E103=1,RANK(CD103,CD:CD,1)+COUNTIF(CD$3:CD102,CD103),"-"),"-")</f>
        <v>31</v>
      </c>
      <c r="DK103" s="77">
        <f>IFERROR(IF($E103=1,RANK(CE103,CE:CE,1)+COUNTIF(CE$3:CE102,CE103),"-"),"-")</f>
        <v>55</v>
      </c>
      <c r="DL103" s="77">
        <f>IFERROR(IF($E103=1,RANK(CF103,CF:CF,1)+COUNTIF(CF$3:CF102,CF103),"-"),"-")</f>
        <v>47</v>
      </c>
      <c r="DM103" s="77">
        <f>IFERROR(IF($E103=1,RANK(CG103,CG:CG,1)+COUNTIF(CG$3:CG102,CG103),"-"),"-")</f>
        <v>33</v>
      </c>
      <c r="DN103" s="6"/>
      <c r="DO103" s="77" t="str">
        <f>IFERROR(IF($E103=1,RANK(CI103,CI:CI,1)+COUNTIF(CI$4:CI103,CI103)-1,"-"),"-")</f>
        <v>-</v>
      </c>
      <c r="DP103" s="77" t="str">
        <f>IFERROR(IF($E103=1,RANK(CJ103,CJ:CJ,1)+COUNTIF(CJ$4:CJ103,CJ103)-1,"-"),"-")</f>
        <v>-</v>
      </c>
      <c r="DQ103" s="77" t="str">
        <f>IFERROR(IF($E103=1,RANK(CK103,CK:CK,1)+COUNTIF(CK$4:CK103,CK103)-1,"-"),"-")</f>
        <v>-</v>
      </c>
      <c r="DR103" s="77" t="str">
        <f>IFERROR(IF($E103=1,RANK(CL103,CL:CL,1)+COUNTIF(CL$4:CL103,CL103)-1,"-"),"-")</f>
        <v>-</v>
      </c>
      <c r="DS103" s="77" t="str">
        <f>IFERROR(IF($E103=1,RANK(CM103,CM:CM,1)+COUNTIF(CM$4:CM103,CM103)-1,"-"),"-")</f>
        <v>-</v>
      </c>
      <c r="DT103" s="77" t="str">
        <f>IFERROR(IF($E103=1,RANK(CN103,CN:CN,1)+COUNTIF(CN$4:CN103,CN103)-1,"-"),"-")</f>
        <v>-</v>
      </c>
      <c r="EU103">
        <v>7.72</v>
      </c>
      <c r="EV103">
        <v>8.17</v>
      </c>
      <c r="EW103">
        <v>8.8000000000000007</v>
      </c>
      <c r="EX103">
        <v>8.35</v>
      </c>
      <c r="EY103">
        <v>8.15</v>
      </c>
      <c r="EZ103">
        <v>8.0399999999999991</v>
      </c>
      <c r="FA103">
        <v>7.24</v>
      </c>
      <c r="FB103">
        <v>6.75</v>
      </c>
      <c r="FK103">
        <v>7.89</v>
      </c>
      <c r="FL103">
        <v>8.11</v>
      </c>
      <c r="FM103">
        <v>8.66</v>
      </c>
      <c r="FN103">
        <v>8.19</v>
      </c>
      <c r="FO103">
        <v>7.89</v>
      </c>
      <c r="FP103">
        <v>7.45</v>
      </c>
      <c r="FQ103">
        <v>7.11</v>
      </c>
      <c r="FR103">
        <v>6.91</v>
      </c>
    </row>
    <row r="104" spans="1:174" x14ac:dyDescent="0.3">
      <c r="A104" s="8">
        <f t="shared" si="21"/>
        <v>1</v>
      </c>
      <c r="B104" s="8">
        <f t="shared" si="22"/>
        <v>1</v>
      </c>
      <c r="C104" s="8">
        <f t="shared" si="29"/>
        <v>1</v>
      </c>
      <c r="D104" s="8">
        <f t="shared" si="23"/>
        <v>1</v>
      </c>
      <c r="E104" s="8">
        <f t="shared" si="24"/>
        <v>1</v>
      </c>
      <c r="F104" s="144" t="s">
        <v>203</v>
      </c>
      <c r="G104" s="145" t="s">
        <v>196</v>
      </c>
      <c r="H104" s="7">
        <v>1</v>
      </c>
      <c r="I104" s="141" t="s">
        <v>210</v>
      </c>
      <c r="J104" s="141">
        <v>413013</v>
      </c>
      <c r="K104" s="141" t="s">
        <v>116</v>
      </c>
      <c r="L104" s="141" t="s">
        <v>7</v>
      </c>
      <c r="M104" s="141" t="s">
        <v>8</v>
      </c>
      <c r="N104" s="139">
        <v>7.85</v>
      </c>
      <c r="O104" s="120">
        <v>8.5</v>
      </c>
      <c r="P104" s="121">
        <v>9.26</v>
      </c>
      <c r="Q104" s="120">
        <v>8.1300000000000008</v>
      </c>
      <c r="R104" s="139">
        <v>7.99</v>
      </c>
      <c r="S104" s="139">
        <v>7.71</v>
      </c>
      <c r="T104" s="106">
        <v>6.89</v>
      </c>
      <c r="U104" s="106">
        <v>7.66</v>
      </c>
      <c r="V104" s="79"/>
      <c r="AD104" s="161">
        <v>8.2899999999999991</v>
      </c>
      <c r="AE104" s="161">
        <v>8.8800000000000008</v>
      </c>
      <c r="AF104" s="163">
        <v>9.39</v>
      </c>
      <c r="AG104" s="161">
        <v>8.4499999999999993</v>
      </c>
      <c r="AH104" s="161">
        <v>8.34</v>
      </c>
      <c r="AI104" s="120">
        <v>8.07</v>
      </c>
      <c r="AJ104" s="106">
        <v>7.16</v>
      </c>
      <c r="AK104" s="106">
        <v>7.72</v>
      </c>
      <c r="AL104" s="79"/>
      <c r="AT104" s="78">
        <f t="shared" si="35"/>
        <v>-0.44</v>
      </c>
      <c r="AU104" s="78">
        <f t="shared" si="35"/>
        <v>-0.38</v>
      </c>
      <c r="AV104" s="78">
        <f t="shared" si="35"/>
        <v>-0.13</v>
      </c>
      <c r="AW104" s="78">
        <f t="shared" si="35"/>
        <v>-0.32</v>
      </c>
      <c r="AX104" s="78">
        <f t="shared" si="35"/>
        <v>-0.35</v>
      </c>
      <c r="AY104" s="78">
        <f t="shared" si="35"/>
        <v>-0.36</v>
      </c>
      <c r="AZ104" s="78">
        <f t="shared" si="35"/>
        <v>-0.27</v>
      </c>
      <c r="BA104" s="78">
        <f t="shared" si="35"/>
        <v>-0.06</v>
      </c>
      <c r="BB104" s="79"/>
      <c r="BJ104" s="78">
        <f t="shared" si="38"/>
        <v>7.85</v>
      </c>
      <c r="BK104" s="78">
        <f t="shared" si="38"/>
        <v>8.5</v>
      </c>
      <c r="BL104" s="78">
        <f t="shared" si="38"/>
        <v>9.26</v>
      </c>
      <c r="BM104" s="78">
        <f t="shared" si="38"/>
        <v>8.1300000000000008</v>
      </c>
      <c r="BN104" s="78">
        <f t="shared" si="38"/>
        <v>7.99</v>
      </c>
      <c r="BO104" s="78">
        <f t="shared" si="26"/>
        <v>7.71</v>
      </c>
      <c r="BP104" s="78">
        <f t="shared" si="36"/>
        <v>6.89</v>
      </c>
      <c r="BQ104" s="78">
        <f t="shared" si="36"/>
        <v>7.66</v>
      </c>
      <c r="BR104" s="79"/>
      <c r="BZ104" s="78">
        <f t="shared" si="37"/>
        <v>-0.44</v>
      </c>
      <c r="CA104" s="78">
        <f t="shared" si="37"/>
        <v>-0.38</v>
      </c>
      <c r="CB104" s="78">
        <f t="shared" si="37"/>
        <v>-0.13</v>
      </c>
      <c r="CC104" s="78">
        <f t="shared" si="37"/>
        <v>-0.32</v>
      </c>
      <c r="CD104" s="78">
        <f t="shared" si="37"/>
        <v>-0.35</v>
      </c>
      <c r="CE104" s="78">
        <f t="shared" si="37"/>
        <v>-0.36</v>
      </c>
      <c r="CF104" s="78">
        <f t="shared" si="37"/>
        <v>-0.27</v>
      </c>
      <c r="CG104" s="78">
        <f t="shared" si="37"/>
        <v>-0.06</v>
      </c>
      <c r="CH104" s="79"/>
      <c r="CP104" s="77">
        <f>IFERROR(IF($E104=1,RANK(BJ104,BJ:BJ,1)+COUNTIF(BJ$4:BJ104,BJ104)-1,"-"),"-")</f>
        <v>59</v>
      </c>
      <c r="CQ104" s="77">
        <f>IFERROR(IF($E104=1,RANK(BK104,BK:BK,1)+COUNTIF(BK$4:BK104,BK104)-1,"-"),"-")</f>
        <v>66</v>
      </c>
      <c r="CR104" s="77">
        <f>IFERROR(IF($E104=1,RANK(BL104,BL:BL,1)+COUNTIF(BL$4:BL104,BL104)-1,"-"),"-")</f>
        <v>98</v>
      </c>
      <c r="CS104" s="77">
        <f>IFERROR(IF($E104=1,RANK(BM104,BM:BM,1)+COUNTIF(BM$4:BM104,BM104)-1,"-"),"-")</f>
        <v>35</v>
      </c>
      <c r="CT104" s="77">
        <f>IFERROR(IF($E104=1,RANK(BN104,BN:BN,1)+COUNTIF(BN$4:BN104,BN104)-1,"-"),"-")</f>
        <v>58</v>
      </c>
      <c r="CU104" s="77">
        <f>IFERROR(IF($E104=1,RANK(BO104,BO:BO,1)+COUNTIF(BO$4:BO104,BO104)-1,"-"),"-")</f>
        <v>74</v>
      </c>
      <c r="CV104" s="77">
        <f>IFERROR(IF($E104=1,RANK(BP104,BP:BP,1)+COUNTIF(BP$4:BP104,BP104)-1,"-"),"-")</f>
        <v>68</v>
      </c>
      <c r="CW104" s="77">
        <f>IFERROR(IF($E104=1,RANK(BQ104,BQ:BQ,1)+COUNTIF(BQ$4:BQ104,BQ104)-1,"-"),"-")</f>
        <v>88</v>
      </c>
      <c r="CX104" s="79"/>
      <c r="DF104" s="77">
        <f>IFERROR(IF($E104=1,RANK(BZ104,BZ:BZ,1)+COUNTIF(BZ$3:BZ103,BZ104),"-"),"-")</f>
        <v>8</v>
      </c>
      <c r="DG104" s="77">
        <f>IFERROR(IF($E104=1,RANK(CA104,CA:CA,1)+COUNTIF(CA$3:CA103,CA104),"-"),"-")</f>
        <v>6</v>
      </c>
      <c r="DH104" s="77">
        <f>IFERROR(IF($E104=1,RANK(CB104,CB:CB,1)+COUNTIF(CB$3:CB103,CB104),"-"),"-")</f>
        <v>25</v>
      </c>
      <c r="DI104" s="77">
        <f>IFERROR(IF($E104=1,RANK(CC104,CC:CC,1)+COUNTIF(CC$3:CC103,CC104),"-"),"-")</f>
        <v>11</v>
      </c>
      <c r="DJ104" s="77">
        <f>IFERROR(IF($E104=1,RANK(CD104,CD:CD,1)+COUNTIF(CD$3:CD103,CD104),"-"),"-")</f>
        <v>13</v>
      </c>
      <c r="DK104" s="77">
        <f>IFERROR(IF($E104=1,RANK(CE104,CE:CE,1)+COUNTIF(CE$3:CE103,CE104),"-"),"-")</f>
        <v>23</v>
      </c>
      <c r="DL104" s="77">
        <f>IFERROR(IF($E104=1,RANK(CF104,CF:CF,1)+COUNTIF(CF$3:CF103,CF104),"-"),"-")</f>
        <v>28</v>
      </c>
      <c r="DM104" s="77">
        <f>IFERROR(IF($E104=1,RANK(CG104,CG:CG,1)+COUNTIF(CG$3:CG103,CG104),"-"),"-")</f>
        <v>45</v>
      </c>
      <c r="DN104" s="6"/>
      <c r="DO104" s="77" t="str">
        <f>IFERROR(IF($E104=1,RANK(CI104,CI:CI,1)+COUNTIF(CI$4:CI104,CI104)-1,"-"),"-")</f>
        <v>-</v>
      </c>
      <c r="DP104" s="77" t="str">
        <f>IFERROR(IF($E104=1,RANK(CJ104,CJ:CJ,1)+COUNTIF(CJ$4:CJ104,CJ104)-1,"-"),"-")</f>
        <v>-</v>
      </c>
      <c r="DQ104" s="77" t="str">
        <f>IFERROR(IF($E104=1,RANK(CK104,CK:CK,1)+COUNTIF(CK$4:CK104,CK104)-1,"-"),"-")</f>
        <v>-</v>
      </c>
      <c r="DR104" s="77" t="str">
        <f>IFERROR(IF($E104=1,RANK(CL104,CL:CL,1)+COUNTIF(CL$4:CL104,CL104)-1,"-"),"-")</f>
        <v>-</v>
      </c>
      <c r="DS104" s="77" t="str">
        <f>IFERROR(IF($E104=1,RANK(CM104,CM:CM,1)+COUNTIF(CM$4:CM104,CM104)-1,"-"),"-")</f>
        <v>-</v>
      </c>
      <c r="DT104" s="77" t="str">
        <f>IFERROR(IF($E104=1,RANK(CN104,CN:CN,1)+COUNTIF(CN$4:CN104,CN104)-1,"-"),"-")</f>
        <v>-</v>
      </c>
      <c r="EU104">
        <v>7.39</v>
      </c>
      <c r="EV104">
        <v>8.14</v>
      </c>
      <c r="EW104">
        <v>8.01</v>
      </c>
      <c r="EX104">
        <v>8.75</v>
      </c>
      <c r="EY104">
        <v>7.78</v>
      </c>
      <c r="EZ104">
        <v>6.21</v>
      </c>
      <c r="FA104">
        <v>6.1</v>
      </c>
      <c r="FB104">
        <v>6.37</v>
      </c>
      <c r="FK104">
        <v>7.5</v>
      </c>
      <c r="FL104">
        <v>8.0399999999999991</v>
      </c>
      <c r="FM104">
        <v>8.01</v>
      </c>
      <c r="FN104">
        <v>8.2899999999999991</v>
      </c>
      <c r="FO104">
        <v>7.18</v>
      </c>
      <c r="FP104" t="s">
        <v>147</v>
      </c>
      <c r="FQ104">
        <v>6.58</v>
      </c>
      <c r="FR104">
        <v>6.82</v>
      </c>
    </row>
    <row r="105" spans="1:174" x14ac:dyDescent="0.3">
      <c r="A105" s="8">
        <f t="shared" si="21"/>
        <v>1</v>
      </c>
      <c r="B105" s="8">
        <f t="shared" si="22"/>
        <v>1</v>
      </c>
      <c r="C105" s="8" t="str">
        <f t="shared" si="29"/>
        <v/>
      </c>
      <c r="D105" s="8">
        <f t="shared" si="23"/>
        <v>1</v>
      </c>
      <c r="E105" s="8">
        <f t="shared" si="24"/>
        <v>0</v>
      </c>
      <c r="F105" s="144" t="s">
        <v>203</v>
      </c>
      <c r="G105" s="145" t="s">
        <v>197</v>
      </c>
      <c r="H105" s="7" t="s">
        <v>17</v>
      </c>
      <c r="I105" s="141" t="s">
        <v>210</v>
      </c>
      <c r="J105" s="141">
        <v>345025</v>
      </c>
      <c r="K105" s="141" t="s">
        <v>117</v>
      </c>
      <c r="L105" s="141" t="s">
        <v>7</v>
      </c>
      <c r="M105" s="141" t="s">
        <v>8</v>
      </c>
      <c r="N105" s="139">
        <v>7.82</v>
      </c>
      <c r="O105" s="120">
        <v>8.5399999999999991</v>
      </c>
      <c r="P105" s="121">
        <v>9.14</v>
      </c>
      <c r="Q105" s="120">
        <v>8.36</v>
      </c>
      <c r="R105" s="120">
        <v>8.19</v>
      </c>
      <c r="S105" s="139">
        <v>7.88</v>
      </c>
      <c r="T105" s="106">
        <v>7.52</v>
      </c>
      <c r="U105" s="106">
        <v>7.65</v>
      </c>
      <c r="V105" s="79"/>
      <c r="AD105" s="161">
        <v>8.17</v>
      </c>
      <c r="AE105" s="161">
        <v>8.25</v>
      </c>
      <c r="AF105" s="163">
        <v>9.0299999999999994</v>
      </c>
      <c r="AG105" s="161">
        <v>8.2799999999999994</v>
      </c>
      <c r="AH105" s="161">
        <v>8.16</v>
      </c>
      <c r="AI105" s="120">
        <v>8.31</v>
      </c>
      <c r="AJ105" s="106">
        <v>7.39</v>
      </c>
      <c r="AK105" s="106">
        <v>7.45</v>
      </c>
      <c r="AL105" s="79"/>
      <c r="AT105" s="78">
        <f t="shared" si="35"/>
        <v>-0.35</v>
      </c>
      <c r="AU105" s="78">
        <f t="shared" si="35"/>
        <v>0.28999999999999998</v>
      </c>
      <c r="AV105" s="78">
        <f t="shared" si="35"/>
        <v>0.11</v>
      </c>
      <c r="AW105" s="78">
        <f t="shared" si="35"/>
        <v>0.08</v>
      </c>
      <c r="AX105" s="78">
        <f t="shared" si="35"/>
        <v>0.03</v>
      </c>
      <c r="AY105" s="78">
        <f t="shared" si="35"/>
        <v>-0.43</v>
      </c>
      <c r="AZ105" s="78">
        <f t="shared" si="35"/>
        <v>0.13</v>
      </c>
      <c r="BA105" s="78">
        <f t="shared" si="35"/>
        <v>0.2</v>
      </c>
      <c r="BB105" s="79"/>
      <c r="BJ105" s="78" t="str">
        <f t="shared" si="38"/>
        <v>-</v>
      </c>
      <c r="BK105" s="78" t="str">
        <f t="shared" si="38"/>
        <v>-</v>
      </c>
      <c r="BL105" s="78" t="str">
        <f t="shared" si="38"/>
        <v>-</v>
      </c>
      <c r="BM105" s="78" t="str">
        <f t="shared" si="38"/>
        <v>-</v>
      </c>
      <c r="BN105" s="78" t="str">
        <f t="shared" si="38"/>
        <v>-</v>
      </c>
      <c r="BO105" s="78" t="str">
        <f t="shared" si="26"/>
        <v>-</v>
      </c>
      <c r="BP105" s="78" t="str">
        <f t="shared" si="36"/>
        <v>-</v>
      </c>
      <c r="BQ105" s="78" t="str">
        <f t="shared" si="36"/>
        <v>-</v>
      </c>
      <c r="BR105" s="79"/>
      <c r="BZ105" s="78" t="str">
        <f t="shared" si="37"/>
        <v>-</v>
      </c>
      <c r="CA105" s="78" t="str">
        <f t="shared" si="37"/>
        <v>-</v>
      </c>
      <c r="CB105" s="78" t="str">
        <f t="shared" si="37"/>
        <v>-</v>
      </c>
      <c r="CC105" s="78" t="str">
        <f t="shared" si="37"/>
        <v>-</v>
      </c>
      <c r="CD105" s="78" t="str">
        <f t="shared" si="37"/>
        <v>-</v>
      </c>
      <c r="CE105" s="78" t="str">
        <f t="shared" si="37"/>
        <v>-</v>
      </c>
      <c r="CF105" s="78" t="str">
        <f t="shared" si="37"/>
        <v>-</v>
      </c>
      <c r="CG105" s="78" t="str">
        <f t="shared" si="37"/>
        <v>-</v>
      </c>
      <c r="CH105" s="79"/>
      <c r="CP105" s="77" t="str">
        <f>IFERROR(IF($E105=1,RANK(BJ105,BJ:BJ,1)+COUNTIF(BJ$4:BJ105,BJ105)-1,"-"),"-")</f>
        <v>-</v>
      </c>
      <c r="CQ105" s="77" t="str">
        <f>IFERROR(IF($E105=1,RANK(BK105,BK:BK,1)+COUNTIF(BK$4:BK105,BK105)-1,"-"),"-")</f>
        <v>-</v>
      </c>
      <c r="CR105" s="77" t="str">
        <f>IFERROR(IF($E105=1,RANK(BL105,BL:BL,1)+COUNTIF(BL$4:BL105,BL105)-1,"-"),"-")</f>
        <v>-</v>
      </c>
      <c r="CS105" s="77" t="str">
        <f>IFERROR(IF($E105=1,RANK(BM105,BM:BM,1)+COUNTIF(BM$4:BM105,BM105)-1,"-"),"-")</f>
        <v>-</v>
      </c>
      <c r="CT105" s="77" t="str">
        <f>IFERROR(IF($E105=1,RANK(BN105,BN:BN,1)+COUNTIF(BN$4:BN105,BN105)-1,"-"),"-")</f>
        <v>-</v>
      </c>
      <c r="CU105" s="77" t="str">
        <f>IFERROR(IF($E105=1,RANK(BO105,BO:BO,1)+COUNTIF(BO$4:BO105,BO105)-1,"-"),"-")</f>
        <v>-</v>
      </c>
      <c r="CV105" s="77" t="str">
        <f>IFERROR(IF($E105=1,RANK(BP105,BP:BP,1)+COUNTIF(BP$4:BP105,BP105)-1,"-"),"-")</f>
        <v>-</v>
      </c>
      <c r="CW105" s="77" t="str">
        <f>IFERROR(IF($E105=1,RANK(BQ105,BQ:BQ,1)+COUNTIF(BQ$4:BQ105,BQ105)-1,"-"),"-")</f>
        <v>-</v>
      </c>
      <c r="CX105" s="79"/>
      <c r="DF105" s="77" t="str">
        <f>IFERROR(IF($E105=1,RANK(BZ105,BZ:BZ,1)+COUNTIF(BZ$3:BZ104,BZ105),"-"),"-")</f>
        <v>-</v>
      </c>
      <c r="DG105" s="77" t="str">
        <f>IFERROR(IF($E105=1,RANK(CA105,CA:CA,1)+COUNTIF(CA$3:CA104,CA105),"-"),"-")</f>
        <v>-</v>
      </c>
      <c r="DH105" s="77" t="str">
        <f>IFERROR(IF($E105=1,RANK(CB105,CB:CB,1)+COUNTIF(CB$3:CB104,CB105),"-"),"-")</f>
        <v>-</v>
      </c>
      <c r="DI105" s="77" t="str">
        <f>IFERROR(IF($E105=1,RANK(CC105,CC:CC,1)+COUNTIF(CC$3:CC104,CC105),"-"),"-")</f>
        <v>-</v>
      </c>
      <c r="DJ105" s="77" t="str">
        <f>IFERROR(IF($E105=1,RANK(CD105,CD:CD,1)+COUNTIF(CD$3:CD104,CD105),"-"),"-")</f>
        <v>-</v>
      </c>
      <c r="DK105" s="77" t="str">
        <f>IFERROR(IF($E105=1,RANK(CE105,CE:CE,1)+COUNTIF(CE$3:CE104,CE105),"-"),"-")</f>
        <v>-</v>
      </c>
      <c r="DL105" s="77" t="str">
        <f>IFERROR(IF($E105=1,RANK(CF105,CF:CF,1)+COUNTIF(CF$3:CF104,CF105),"-"),"-")</f>
        <v>-</v>
      </c>
      <c r="DM105" s="77" t="str">
        <f>IFERROR(IF($E105=1,RANK(CG105,CG:CG,1)+COUNTIF(CG$3:CG104,CG105),"-"),"-")</f>
        <v>-</v>
      </c>
      <c r="DN105" s="6"/>
      <c r="DO105" s="77" t="str">
        <f>IFERROR(IF($E105=1,RANK(CI105,CI:CI,1)+COUNTIF(CI$4:CI105,CI105)-1,"-"),"-")</f>
        <v>-</v>
      </c>
      <c r="DP105" s="77" t="str">
        <f>IFERROR(IF($E105=1,RANK(CJ105,CJ:CJ,1)+COUNTIF(CJ$4:CJ105,CJ105)-1,"-"),"-")</f>
        <v>-</v>
      </c>
      <c r="DQ105" s="77" t="str">
        <f>IFERROR(IF($E105=1,RANK(CK105,CK:CK,1)+COUNTIF(CK$4:CK105,CK105)-1,"-"),"-")</f>
        <v>-</v>
      </c>
      <c r="DR105" s="77" t="str">
        <f>IFERROR(IF($E105=1,RANK(CL105,CL:CL,1)+COUNTIF(CL$4:CL105,CL105)-1,"-"),"-")</f>
        <v>-</v>
      </c>
      <c r="DS105" s="77" t="str">
        <f>IFERROR(IF($E105=1,RANK(CM105,CM:CM,1)+COUNTIF(CM$4:CM105,CM105)-1,"-"),"-")</f>
        <v>-</v>
      </c>
      <c r="DT105" s="77" t="str">
        <f>IFERROR(IF($E105=1,RANK(CN105,CN:CN,1)+COUNTIF(CN$4:CN105,CN105)-1,"-"),"-")</f>
        <v>-</v>
      </c>
      <c r="EU105">
        <v>7.55</v>
      </c>
      <c r="EV105">
        <v>8.0399999999999991</v>
      </c>
      <c r="EW105">
        <v>8.4499999999999993</v>
      </c>
      <c r="EX105">
        <v>8.5399999999999991</v>
      </c>
      <c r="EY105">
        <v>8.07</v>
      </c>
      <c r="EZ105">
        <v>7.84</v>
      </c>
      <c r="FA105">
        <v>6.06</v>
      </c>
      <c r="FB105">
        <v>6.27</v>
      </c>
      <c r="FK105">
        <v>7.66</v>
      </c>
      <c r="FL105">
        <v>8.2799999999999994</v>
      </c>
      <c r="FM105">
        <v>8.52</v>
      </c>
      <c r="FN105">
        <v>8.31</v>
      </c>
      <c r="FO105">
        <v>8.0399999999999991</v>
      </c>
      <c r="FP105">
        <v>7.56</v>
      </c>
      <c r="FQ105">
        <v>5.9</v>
      </c>
      <c r="FR105">
        <v>6.13</v>
      </c>
    </row>
    <row r="106" spans="1:174" x14ac:dyDescent="0.3">
      <c r="A106" s="8">
        <f t="shared" si="21"/>
        <v>1</v>
      </c>
      <c r="B106" s="8">
        <f t="shared" si="22"/>
        <v>1</v>
      </c>
      <c r="C106" s="8">
        <f t="shared" si="29"/>
        <v>1</v>
      </c>
      <c r="D106" s="8">
        <f t="shared" si="23"/>
        <v>1</v>
      </c>
      <c r="E106" s="8">
        <f t="shared" si="24"/>
        <v>1</v>
      </c>
      <c r="F106" s="144" t="s">
        <v>203</v>
      </c>
      <c r="G106" s="145" t="s">
        <v>197</v>
      </c>
      <c r="H106" s="7">
        <v>1</v>
      </c>
      <c r="I106" s="141" t="s">
        <v>209</v>
      </c>
      <c r="J106" s="141">
        <v>223263</v>
      </c>
      <c r="K106" s="141" t="s">
        <v>118</v>
      </c>
      <c r="L106" s="141" t="s">
        <v>7</v>
      </c>
      <c r="M106" s="141" t="s">
        <v>8</v>
      </c>
      <c r="N106" s="139">
        <v>7.69</v>
      </c>
      <c r="O106" s="139">
        <v>7.88</v>
      </c>
      <c r="P106" s="120">
        <v>8.4600000000000009</v>
      </c>
      <c r="Q106" s="120">
        <v>8.0399999999999991</v>
      </c>
      <c r="R106" s="139">
        <v>6.93</v>
      </c>
      <c r="S106" s="139">
        <v>7.09</v>
      </c>
      <c r="T106" s="13">
        <v>5.91</v>
      </c>
      <c r="U106" s="106">
        <v>6.71</v>
      </c>
      <c r="V106" s="79"/>
      <c r="AD106" s="139">
        <v>7.59</v>
      </c>
      <c r="AE106" s="161">
        <v>8.34</v>
      </c>
      <c r="AF106" s="161">
        <v>8.75</v>
      </c>
      <c r="AG106" s="161">
        <v>8.3699999999999992</v>
      </c>
      <c r="AH106" s="139">
        <v>7.32</v>
      </c>
      <c r="AI106" s="139">
        <v>7.59</v>
      </c>
      <c r="AJ106" s="106">
        <v>6.01</v>
      </c>
      <c r="AK106" s="106">
        <v>7</v>
      </c>
      <c r="AL106" s="79"/>
      <c r="AT106" s="78">
        <f t="shared" si="35"/>
        <v>0.1</v>
      </c>
      <c r="AU106" s="78">
        <f t="shared" si="35"/>
        <v>-0.46</v>
      </c>
      <c r="AV106" s="78">
        <f t="shared" si="35"/>
        <v>-0.28999999999999998</v>
      </c>
      <c r="AW106" s="78">
        <f t="shared" si="35"/>
        <v>-0.33</v>
      </c>
      <c r="AX106" s="78">
        <f t="shared" si="35"/>
        <v>-0.39</v>
      </c>
      <c r="AY106" s="78">
        <f t="shared" si="35"/>
        <v>-0.5</v>
      </c>
      <c r="AZ106" s="78">
        <f t="shared" si="35"/>
        <v>-0.1</v>
      </c>
      <c r="BA106" s="78">
        <f t="shared" si="35"/>
        <v>-0.28999999999999998</v>
      </c>
      <c r="BB106" s="79"/>
      <c r="BJ106" s="78">
        <f t="shared" si="38"/>
        <v>7.69</v>
      </c>
      <c r="BK106" s="78">
        <f t="shared" si="38"/>
        <v>7.88</v>
      </c>
      <c r="BL106" s="78">
        <f t="shared" si="38"/>
        <v>8.4600000000000009</v>
      </c>
      <c r="BM106" s="78">
        <f t="shared" si="38"/>
        <v>8.0399999999999991</v>
      </c>
      <c r="BN106" s="78">
        <f t="shared" si="38"/>
        <v>6.93</v>
      </c>
      <c r="BO106" s="78">
        <f t="shared" si="26"/>
        <v>7.09</v>
      </c>
      <c r="BP106" s="78">
        <f t="shared" si="36"/>
        <v>5.91</v>
      </c>
      <c r="BQ106" s="78">
        <f t="shared" si="36"/>
        <v>6.71</v>
      </c>
      <c r="BR106" s="79"/>
      <c r="BZ106" s="78">
        <f t="shared" si="37"/>
        <v>0.1</v>
      </c>
      <c r="CA106" s="78">
        <f t="shared" si="37"/>
        <v>-0.46</v>
      </c>
      <c r="CB106" s="78">
        <f t="shared" si="37"/>
        <v>-0.28999999999999998</v>
      </c>
      <c r="CC106" s="78">
        <f t="shared" si="37"/>
        <v>-0.33</v>
      </c>
      <c r="CD106" s="78">
        <f t="shared" si="37"/>
        <v>-0.39</v>
      </c>
      <c r="CE106" s="78">
        <f t="shared" si="37"/>
        <v>-0.5</v>
      </c>
      <c r="CF106" s="78">
        <f t="shared" si="37"/>
        <v>-0.1</v>
      </c>
      <c r="CG106" s="78">
        <f t="shared" si="37"/>
        <v>-0.28999999999999998</v>
      </c>
      <c r="CH106" s="79"/>
      <c r="CP106" s="77">
        <f>IFERROR(IF($E106=1,RANK(BJ106,BJ:BJ,1)+COUNTIF(BJ$4:BJ106,BJ106)-1,"-"),"-")</f>
        <v>45</v>
      </c>
      <c r="CQ106" s="77">
        <f>IFERROR(IF($E106=1,RANK(BK106,BK:BK,1)+COUNTIF(BK$4:BK106,BK106)-1,"-"),"-")</f>
        <v>12</v>
      </c>
      <c r="CR106" s="77">
        <f>IFERROR(IF($E106=1,RANK(BL106,BL:BL,1)+COUNTIF(BL$4:BL106,BL106)-1,"-"),"-")</f>
        <v>22</v>
      </c>
      <c r="CS106" s="77">
        <f>IFERROR(IF($E106=1,RANK(BM106,BM:BM,1)+COUNTIF(BM$4:BM106,BM106)-1,"-"),"-")</f>
        <v>26</v>
      </c>
      <c r="CT106" s="77">
        <f>IFERROR(IF($E106=1,RANK(BN106,BN:BN,1)+COUNTIF(BN$4:BN106,BN106)-1,"-"),"-")</f>
        <v>4</v>
      </c>
      <c r="CU106" s="77">
        <f>IFERROR(IF($E106=1,RANK(BO106,BO:BO,1)+COUNTIF(BO$4:BO106,BO106)-1,"-"),"-")</f>
        <v>16</v>
      </c>
      <c r="CV106" s="77">
        <f>IFERROR(IF($E106=1,RANK(BP106,BP:BP,1)+COUNTIF(BP$4:BP106,BP106)-1,"-"),"-")</f>
        <v>19</v>
      </c>
      <c r="CW106" s="77">
        <f>IFERROR(IF($E106=1,RANK(BQ106,BQ:BQ,1)+COUNTIF(BQ$4:BQ106,BQ106)-1,"-"),"-")</f>
        <v>25</v>
      </c>
      <c r="CX106" s="79"/>
      <c r="DF106" s="77">
        <f>IFERROR(IF($E106=1,RANK(BZ106,BZ:BZ,1)+COUNTIF(BZ$3:BZ105,BZ106),"-"),"-")</f>
        <v>84</v>
      </c>
      <c r="DG106" s="77">
        <f>IFERROR(IF($E106=1,RANK(CA106,CA:CA,1)+COUNTIF(CA$3:CA105,CA106),"-"),"-")</f>
        <v>4</v>
      </c>
      <c r="DH106" s="77">
        <f>IFERROR(IF($E106=1,RANK(CB106,CB:CB,1)+COUNTIF(CB$3:CB105,CB106),"-"),"-")</f>
        <v>11</v>
      </c>
      <c r="DI106" s="77">
        <f>IFERROR(IF($E106=1,RANK(CC106,CC:CC,1)+COUNTIF(CC$3:CC105,CC106),"-"),"-")</f>
        <v>10</v>
      </c>
      <c r="DJ106" s="77">
        <f>IFERROR(IF($E106=1,RANK(CD106,CD:CD,1)+COUNTIF(CD$3:CD105,CD106),"-"),"-")</f>
        <v>8</v>
      </c>
      <c r="DK106" s="77">
        <f>IFERROR(IF($E106=1,RANK(CE106,CE:CE,1)+COUNTIF(CE$3:CE105,CE106),"-"),"-")</f>
        <v>9</v>
      </c>
      <c r="DL106" s="77">
        <f>IFERROR(IF($E106=1,RANK(CF106,CF:CF,1)+COUNTIF(CF$3:CF105,CF106),"-"),"-")</f>
        <v>44</v>
      </c>
      <c r="DM106" s="77">
        <f>IFERROR(IF($E106=1,RANK(CG106,CG:CG,1)+COUNTIF(CG$3:CG105,CG106),"-"),"-")</f>
        <v>14</v>
      </c>
      <c r="DN106" s="6"/>
      <c r="DO106" s="77" t="str">
        <f>IFERROR(IF($E106=1,RANK(CI106,CI:CI,1)+COUNTIF(CI$4:CI106,CI106)-1,"-"),"-")</f>
        <v>-</v>
      </c>
      <c r="DP106" s="77" t="str">
        <f>IFERROR(IF($E106=1,RANK(CJ106,CJ:CJ,1)+COUNTIF(CJ$4:CJ106,CJ106)-1,"-"),"-")</f>
        <v>-</v>
      </c>
      <c r="DQ106" s="77" t="str">
        <f>IFERROR(IF($E106=1,RANK(CK106,CK:CK,1)+COUNTIF(CK$4:CK106,CK106)-1,"-"),"-")</f>
        <v>-</v>
      </c>
      <c r="DR106" s="77" t="str">
        <f>IFERROR(IF($E106=1,RANK(CL106,CL:CL,1)+COUNTIF(CL$4:CL106,CL106)-1,"-"),"-")</f>
        <v>-</v>
      </c>
      <c r="DS106" s="77" t="str">
        <f>IFERROR(IF($E106=1,RANK(CM106,CM:CM,1)+COUNTIF(CM$4:CM106,CM106)-1,"-"),"-")</f>
        <v>-</v>
      </c>
      <c r="DT106" s="77" t="str">
        <f>IFERROR(IF($E106=1,RANK(CN106,CN:CN,1)+COUNTIF(CN$4:CN106,CN106)-1,"-"),"-")</f>
        <v>-</v>
      </c>
      <c r="EU106">
        <v>7.04</v>
      </c>
      <c r="EV106">
        <v>7.57</v>
      </c>
      <c r="EW106">
        <v>8.76</v>
      </c>
      <c r="EX106">
        <v>7.51</v>
      </c>
      <c r="EY106">
        <v>7.65</v>
      </c>
      <c r="EZ106">
        <v>7.63</v>
      </c>
      <c r="FA106">
        <v>5.64</v>
      </c>
      <c r="FB106">
        <v>6.35</v>
      </c>
      <c r="FK106" t="s">
        <v>147</v>
      </c>
      <c r="FL106" t="s">
        <v>147</v>
      </c>
      <c r="FM106" t="s">
        <v>147</v>
      </c>
      <c r="FN106" t="s">
        <v>147</v>
      </c>
      <c r="FO106" t="s">
        <v>147</v>
      </c>
      <c r="FP106" t="s">
        <v>147</v>
      </c>
      <c r="FQ106" t="s">
        <v>147</v>
      </c>
      <c r="FR106" t="s">
        <v>147</v>
      </c>
    </row>
    <row r="107" spans="1:174" x14ac:dyDescent="0.3">
      <c r="A107" s="8">
        <f t="shared" si="21"/>
        <v>1</v>
      </c>
      <c r="B107" s="8">
        <f t="shared" si="22"/>
        <v>1</v>
      </c>
      <c r="C107" s="8">
        <f t="shared" si="29"/>
        <v>1</v>
      </c>
      <c r="D107" s="8">
        <f t="shared" si="23"/>
        <v>1</v>
      </c>
      <c r="E107" s="8">
        <f t="shared" si="24"/>
        <v>1</v>
      </c>
      <c r="F107" s="144" t="s">
        <v>203</v>
      </c>
      <c r="G107" s="145" t="s">
        <v>195</v>
      </c>
      <c r="H107" s="7">
        <v>1</v>
      </c>
      <c r="I107" s="141" t="s">
        <v>209</v>
      </c>
      <c r="J107" s="141">
        <v>286005</v>
      </c>
      <c r="K107" s="141" t="s">
        <v>119</v>
      </c>
      <c r="L107" s="141" t="s">
        <v>7</v>
      </c>
      <c r="M107" s="141" t="s">
        <v>8</v>
      </c>
      <c r="N107" s="139">
        <v>7.69</v>
      </c>
      <c r="O107" s="120">
        <v>8.11</v>
      </c>
      <c r="P107" s="120">
        <v>8.6</v>
      </c>
      <c r="Q107" s="139">
        <v>7.59</v>
      </c>
      <c r="R107" s="139">
        <v>7.57</v>
      </c>
      <c r="S107" s="139">
        <v>7.7</v>
      </c>
      <c r="T107" s="106">
        <v>7.14</v>
      </c>
      <c r="U107" s="106">
        <v>6.64</v>
      </c>
      <c r="V107" s="79"/>
      <c r="AD107" s="139">
        <v>7.81</v>
      </c>
      <c r="AE107" s="161">
        <v>8.1199999999999992</v>
      </c>
      <c r="AF107" s="161">
        <v>8.4499999999999993</v>
      </c>
      <c r="AG107" s="139">
        <v>7.98</v>
      </c>
      <c r="AH107" s="139">
        <v>7.84</v>
      </c>
      <c r="AI107" s="120">
        <v>8.01</v>
      </c>
      <c r="AJ107" s="106">
        <v>7.03</v>
      </c>
      <c r="AK107" s="106">
        <v>6.92</v>
      </c>
      <c r="AL107" s="79"/>
      <c r="AT107" s="78">
        <f t="shared" si="35"/>
        <v>-0.12</v>
      </c>
      <c r="AU107" s="78">
        <f t="shared" si="35"/>
        <v>-0.01</v>
      </c>
      <c r="AV107" s="78">
        <f t="shared" si="35"/>
        <v>0.15</v>
      </c>
      <c r="AW107" s="78">
        <f t="shared" si="35"/>
        <v>-0.39</v>
      </c>
      <c r="AX107" s="78">
        <f t="shared" si="35"/>
        <v>-0.27</v>
      </c>
      <c r="AY107" s="78">
        <f t="shared" si="35"/>
        <v>-0.31</v>
      </c>
      <c r="AZ107" s="78">
        <f t="shared" si="35"/>
        <v>0.11</v>
      </c>
      <c r="BA107" s="78">
        <f t="shared" si="35"/>
        <v>-0.28000000000000003</v>
      </c>
      <c r="BB107" s="79"/>
      <c r="BJ107" s="78">
        <f t="shared" si="38"/>
        <v>7.69</v>
      </c>
      <c r="BK107" s="78">
        <f t="shared" si="38"/>
        <v>8.11</v>
      </c>
      <c r="BL107" s="78">
        <f t="shared" si="38"/>
        <v>8.6</v>
      </c>
      <c r="BM107" s="78">
        <f t="shared" si="38"/>
        <v>7.59</v>
      </c>
      <c r="BN107" s="78">
        <f t="shared" si="38"/>
        <v>7.57</v>
      </c>
      <c r="BO107" s="78">
        <f t="shared" si="26"/>
        <v>7.7</v>
      </c>
      <c r="BP107" s="78">
        <f t="shared" si="36"/>
        <v>7.14</v>
      </c>
      <c r="BQ107" s="78">
        <f t="shared" si="36"/>
        <v>6.64</v>
      </c>
      <c r="BR107" s="79"/>
      <c r="BZ107" s="78">
        <f t="shared" si="37"/>
        <v>-0.12</v>
      </c>
      <c r="CA107" s="78">
        <f t="shared" si="37"/>
        <v>-0.01</v>
      </c>
      <c r="CB107" s="78">
        <f t="shared" si="37"/>
        <v>0.15</v>
      </c>
      <c r="CC107" s="78">
        <f t="shared" si="37"/>
        <v>-0.39</v>
      </c>
      <c r="CD107" s="78">
        <f t="shared" si="37"/>
        <v>-0.27</v>
      </c>
      <c r="CE107" s="78">
        <f t="shared" si="37"/>
        <v>-0.31</v>
      </c>
      <c r="CF107" s="78">
        <f t="shared" si="37"/>
        <v>0.11</v>
      </c>
      <c r="CG107" s="78">
        <f t="shared" si="37"/>
        <v>-0.28000000000000003</v>
      </c>
      <c r="CH107" s="79"/>
      <c r="CP107" s="77">
        <f>IFERROR(IF($E107=1,RANK(BJ107,BJ:BJ,1)+COUNTIF(BJ$4:BJ107,BJ107)-1,"-"),"-")</f>
        <v>46</v>
      </c>
      <c r="CQ107" s="77">
        <f>IFERROR(IF($E107=1,RANK(BK107,BK:BK,1)+COUNTIF(BK$4:BK107,BK107)-1,"-"),"-")</f>
        <v>24</v>
      </c>
      <c r="CR107" s="77">
        <f>IFERROR(IF($E107=1,RANK(BL107,BL:BL,1)+COUNTIF(BL$4:BL107,BL107)-1,"-"),"-")</f>
        <v>34</v>
      </c>
      <c r="CS107" s="77">
        <f>IFERROR(IF($E107=1,RANK(BM107,BM:BM,1)+COUNTIF(BM$4:BM107,BM107)-1,"-"),"-")</f>
        <v>6</v>
      </c>
      <c r="CT107" s="77">
        <f>IFERROR(IF($E107=1,RANK(BN107,BN:BN,1)+COUNTIF(BN$4:BN107,BN107)-1,"-"),"-")</f>
        <v>21</v>
      </c>
      <c r="CU107" s="77">
        <f>IFERROR(IF($E107=1,RANK(BO107,BO:BO,1)+COUNTIF(BO$4:BO107,BO107)-1,"-"),"-")</f>
        <v>71</v>
      </c>
      <c r="CV107" s="77">
        <f>IFERROR(IF($E107=1,RANK(BP107,BP:BP,1)+COUNTIF(BP$4:BP107,BP107)-1,"-"),"-")</f>
        <v>82</v>
      </c>
      <c r="CW107" s="77">
        <f>IFERROR(IF($E107=1,RANK(BQ107,BQ:BQ,1)+COUNTIF(BQ$4:BQ107,BQ107)-1,"-"),"-")</f>
        <v>19</v>
      </c>
      <c r="CX107" s="79"/>
      <c r="DF107" s="77">
        <f>IFERROR(IF($E107=1,RANK(BZ107,BZ:BZ,1)+COUNTIF(BZ$3:BZ106,BZ107),"-"),"-")</f>
        <v>57</v>
      </c>
      <c r="DG107" s="77">
        <f>IFERROR(IF($E107=1,RANK(CA107,CA:CA,1)+COUNTIF(CA$3:CA106,CA107),"-"),"-")</f>
        <v>62</v>
      </c>
      <c r="DH107" s="77">
        <f>IFERROR(IF($E107=1,RANK(CB107,CB:CB,1)+COUNTIF(CB$3:CB106,CB107),"-"),"-")</f>
        <v>75</v>
      </c>
      <c r="DI107" s="77">
        <f>IFERROR(IF($E107=1,RANK(CC107,CC:CC,1)+COUNTIF(CC$3:CC106,CC107),"-"),"-")</f>
        <v>7</v>
      </c>
      <c r="DJ107" s="77">
        <f>IFERROR(IF($E107=1,RANK(CD107,CD:CD,1)+COUNTIF(CD$3:CD106,CD107),"-"),"-")</f>
        <v>22</v>
      </c>
      <c r="DK107" s="77">
        <f>IFERROR(IF($E107=1,RANK(CE107,CE:CE,1)+COUNTIF(CE$3:CE106,CE107),"-"),"-")</f>
        <v>27</v>
      </c>
      <c r="DL107" s="77">
        <f>IFERROR(IF($E107=1,RANK(CF107,CF:CF,1)+COUNTIF(CF$3:CF106,CF107),"-"),"-")</f>
        <v>67</v>
      </c>
      <c r="DM107" s="77">
        <f>IFERROR(IF($E107=1,RANK(CG107,CG:CG,1)+COUNTIF(CG$3:CG106,CG107),"-"),"-")</f>
        <v>16</v>
      </c>
      <c r="DN107" s="6"/>
      <c r="DO107" s="77" t="str">
        <f>IFERROR(IF($E107=1,RANK(CI107,CI:CI,1)+COUNTIF(CI$4:CI107,CI107)-1,"-"),"-")</f>
        <v>-</v>
      </c>
      <c r="DP107" s="77" t="str">
        <f>IFERROR(IF($E107=1,RANK(CJ107,CJ:CJ,1)+COUNTIF(CJ$4:CJ107,CJ107)-1,"-"),"-")</f>
        <v>-</v>
      </c>
      <c r="DQ107" s="77" t="str">
        <f>IFERROR(IF($E107=1,RANK(CK107,CK:CK,1)+COUNTIF(CK$4:CK107,CK107)-1,"-"),"-")</f>
        <v>-</v>
      </c>
      <c r="DR107" s="77" t="str">
        <f>IFERROR(IF($E107=1,RANK(CL107,CL:CL,1)+COUNTIF(CL$4:CL107,CL107)-1,"-"),"-")</f>
        <v>-</v>
      </c>
      <c r="DS107" s="77" t="str">
        <f>IFERROR(IF($E107=1,RANK(CM107,CM:CM,1)+COUNTIF(CM$4:CM107,CM107)-1,"-"),"-")</f>
        <v>-</v>
      </c>
      <c r="DT107" s="77" t="str">
        <f>IFERROR(IF($E107=1,RANK(CN107,CN:CN,1)+COUNTIF(CN$4:CN107,CN107)-1,"-"),"-")</f>
        <v>-</v>
      </c>
      <c r="EU107">
        <v>7.75</v>
      </c>
      <c r="EV107">
        <v>8.23</v>
      </c>
      <c r="EW107">
        <v>8.8800000000000008</v>
      </c>
      <c r="EX107">
        <v>8.43</v>
      </c>
      <c r="EY107">
        <v>8.02</v>
      </c>
      <c r="EZ107">
        <v>7.88</v>
      </c>
      <c r="FA107">
        <v>6.94</v>
      </c>
      <c r="FB107">
        <v>6.9</v>
      </c>
      <c r="FK107">
        <v>7.92</v>
      </c>
      <c r="FL107">
        <v>8.01</v>
      </c>
      <c r="FM107">
        <v>8.7200000000000006</v>
      </c>
      <c r="FN107">
        <v>8.23</v>
      </c>
      <c r="FO107">
        <v>7.46</v>
      </c>
      <c r="FP107">
        <v>7.32</v>
      </c>
      <c r="FQ107">
        <v>6.6</v>
      </c>
      <c r="FR107">
        <v>6.15</v>
      </c>
    </row>
    <row r="108" spans="1:174" x14ac:dyDescent="0.3">
      <c r="A108" s="8">
        <f t="shared" si="21"/>
        <v>1</v>
      </c>
      <c r="B108" s="8">
        <f t="shared" si="22"/>
        <v>1</v>
      </c>
      <c r="C108" s="8" t="str">
        <f t="shared" si="29"/>
        <v/>
      </c>
      <c r="D108" s="8">
        <f t="shared" si="23"/>
        <v>1</v>
      </c>
      <c r="E108" s="8">
        <f t="shared" si="24"/>
        <v>0</v>
      </c>
      <c r="F108" s="144" t="s">
        <v>203</v>
      </c>
      <c r="G108" s="145" t="s">
        <v>196</v>
      </c>
      <c r="H108" s="7" t="s">
        <v>17</v>
      </c>
      <c r="I108" s="141" t="s">
        <v>210</v>
      </c>
      <c r="J108" s="141">
        <v>444265</v>
      </c>
      <c r="K108" s="141" t="s">
        <v>120</v>
      </c>
      <c r="L108" s="141" t="s">
        <v>7</v>
      </c>
      <c r="M108" s="141" t="s">
        <v>8</v>
      </c>
      <c r="N108" s="139">
        <v>7.97</v>
      </c>
      <c r="O108" s="120">
        <v>8.56</v>
      </c>
      <c r="P108" s="120">
        <v>8.77</v>
      </c>
      <c r="Q108" s="120">
        <v>8.5</v>
      </c>
      <c r="R108" s="120">
        <v>8.18</v>
      </c>
      <c r="S108" s="139">
        <v>7.49</v>
      </c>
      <c r="T108" s="106">
        <v>6.33</v>
      </c>
      <c r="U108" s="106">
        <v>6.9</v>
      </c>
      <c r="V108" s="79"/>
      <c r="AD108" s="139">
        <v>7.98</v>
      </c>
      <c r="AE108" s="161">
        <v>8.35</v>
      </c>
      <c r="AF108" s="161">
        <v>8.56</v>
      </c>
      <c r="AG108" s="161">
        <v>8.43</v>
      </c>
      <c r="AH108" s="161">
        <v>8.18</v>
      </c>
      <c r="AI108" s="139">
        <v>7.91</v>
      </c>
      <c r="AJ108" s="106">
        <v>6.55</v>
      </c>
      <c r="AK108" s="106">
        <v>7.15</v>
      </c>
      <c r="AL108" s="79"/>
      <c r="AT108" s="78">
        <f t="shared" si="35"/>
        <v>-0.01</v>
      </c>
      <c r="AU108" s="78">
        <f t="shared" si="35"/>
        <v>0.21</v>
      </c>
      <c r="AV108" s="78">
        <f t="shared" si="35"/>
        <v>0.21</v>
      </c>
      <c r="AW108" s="78">
        <f t="shared" si="35"/>
        <v>7.0000000000000007E-2</v>
      </c>
      <c r="AX108" s="78">
        <f t="shared" si="35"/>
        <v>0</v>
      </c>
      <c r="AY108" s="78">
        <f t="shared" si="35"/>
        <v>-0.42</v>
      </c>
      <c r="AZ108" s="78">
        <f t="shared" si="35"/>
        <v>-0.22</v>
      </c>
      <c r="BA108" s="78">
        <f t="shared" si="35"/>
        <v>-0.25</v>
      </c>
      <c r="BB108" s="79"/>
      <c r="BJ108" s="78" t="str">
        <f t="shared" si="38"/>
        <v>-</v>
      </c>
      <c r="BK108" s="78" t="str">
        <f t="shared" si="38"/>
        <v>-</v>
      </c>
      <c r="BL108" s="78" t="str">
        <f t="shared" si="38"/>
        <v>-</v>
      </c>
      <c r="BM108" s="78" t="str">
        <f t="shared" si="38"/>
        <v>-</v>
      </c>
      <c r="BN108" s="78" t="str">
        <f t="shared" si="38"/>
        <v>-</v>
      </c>
      <c r="BO108" s="78" t="str">
        <f t="shared" si="26"/>
        <v>-</v>
      </c>
      <c r="BP108" s="78" t="str">
        <f t="shared" si="36"/>
        <v>-</v>
      </c>
      <c r="BQ108" s="78" t="str">
        <f t="shared" si="36"/>
        <v>-</v>
      </c>
      <c r="BR108" s="79"/>
      <c r="BZ108" s="78" t="str">
        <f t="shared" si="37"/>
        <v>-</v>
      </c>
      <c r="CA108" s="78" t="str">
        <f t="shared" si="37"/>
        <v>-</v>
      </c>
      <c r="CB108" s="78" t="str">
        <f t="shared" si="37"/>
        <v>-</v>
      </c>
      <c r="CC108" s="78" t="str">
        <f t="shared" si="37"/>
        <v>-</v>
      </c>
      <c r="CD108" s="78" t="str">
        <f t="shared" si="37"/>
        <v>-</v>
      </c>
      <c r="CE108" s="78" t="str">
        <f t="shared" si="37"/>
        <v>-</v>
      </c>
      <c r="CF108" s="78" t="str">
        <f t="shared" si="37"/>
        <v>-</v>
      </c>
      <c r="CG108" s="78" t="str">
        <f t="shared" si="37"/>
        <v>-</v>
      </c>
      <c r="CH108" s="79"/>
      <c r="CP108" s="77" t="str">
        <f>IFERROR(IF($E108=1,RANK(BJ108,BJ:BJ,1)+COUNTIF(BJ$4:BJ108,BJ108)-1,"-"),"-")</f>
        <v>-</v>
      </c>
      <c r="CQ108" s="77" t="str">
        <f>IFERROR(IF($E108=1,RANK(BK108,BK:BK,1)+COUNTIF(BK$4:BK108,BK108)-1,"-"),"-")</f>
        <v>-</v>
      </c>
      <c r="CR108" s="77" t="str">
        <f>IFERROR(IF($E108=1,RANK(BL108,BL:BL,1)+COUNTIF(BL$4:BL108,BL108)-1,"-"),"-")</f>
        <v>-</v>
      </c>
      <c r="CS108" s="77" t="str">
        <f>IFERROR(IF($E108=1,RANK(BM108,BM:BM,1)+COUNTIF(BM$4:BM108,BM108)-1,"-"),"-")</f>
        <v>-</v>
      </c>
      <c r="CT108" s="77" t="str">
        <f>IFERROR(IF($E108=1,RANK(BN108,BN:BN,1)+COUNTIF(BN$4:BN108,BN108)-1,"-"),"-")</f>
        <v>-</v>
      </c>
      <c r="CU108" s="77" t="str">
        <f>IFERROR(IF($E108=1,RANK(BO108,BO:BO,1)+COUNTIF(BO$4:BO108,BO108)-1,"-"),"-")</f>
        <v>-</v>
      </c>
      <c r="CV108" s="77" t="str">
        <f>IFERROR(IF($E108=1,RANK(BP108,BP:BP,1)+COUNTIF(BP$4:BP108,BP108)-1,"-"),"-")</f>
        <v>-</v>
      </c>
      <c r="CW108" s="77" t="str">
        <f>IFERROR(IF($E108=1,RANK(BQ108,BQ:BQ,1)+COUNTIF(BQ$4:BQ108,BQ108)-1,"-"),"-")</f>
        <v>-</v>
      </c>
      <c r="CX108" s="79"/>
      <c r="DF108" s="77" t="str">
        <f>IFERROR(IF($E108=1,RANK(BZ108,BZ:BZ,1)+COUNTIF(BZ$3:BZ107,BZ108),"-"),"-")</f>
        <v>-</v>
      </c>
      <c r="DG108" s="77" t="str">
        <f>IFERROR(IF($E108=1,RANK(CA108,CA:CA,1)+COUNTIF(CA$3:CA107,CA108),"-"),"-")</f>
        <v>-</v>
      </c>
      <c r="DH108" s="77" t="str">
        <f>IFERROR(IF($E108=1,RANK(CB108,CB:CB,1)+COUNTIF(CB$3:CB107,CB108),"-"),"-")</f>
        <v>-</v>
      </c>
      <c r="DI108" s="77" t="str">
        <f>IFERROR(IF($E108=1,RANK(CC108,CC:CC,1)+COUNTIF(CC$3:CC107,CC108),"-"),"-")</f>
        <v>-</v>
      </c>
      <c r="DJ108" s="77" t="str">
        <f>IFERROR(IF($E108=1,RANK(CD108,CD:CD,1)+COUNTIF(CD$3:CD107,CD108),"-"),"-")</f>
        <v>-</v>
      </c>
      <c r="DK108" s="77" t="str">
        <f>IFERROR(IF($E108=1,RANK(CE108,CE:CE,1)+COUNTIF(CE$3:CE107,CE108),"-"),"-")</f>
        <v>-</v>
      </c>
      <c r="DL108" s="77" t="str">
        <f>IFERROR(IF($E108=1,RANK(CF108,CF:CF,1)+COUNTIF(CF$3:CF107,CF108),"-"),"-")</f>
        <v>-</v>
      </c>
      <c r="DM108" s="77" t="str">
        <f>IFERROR(IF($E108=1,RANK(CG108,CG:CG,1)+COUNTIF(CG$3:CG107,CG108),"-"),"-")</f>
        <v>-</v>
      </c>
      <c r="DN108" s="6"/>
      <c r="DO108" s="77" t="str">
        <f>IFERROR(IF($E108=1,RANK(CI108,CI:CI,1)+COUNTIF(CI$4:CI108,CI108)-1,"-"),"-")</f>
        <v>-</v>
      </c>
      <c r="DP108" s="77" t="str">
        <f>IFERROR(IF($E108=1,RANK(CJ108,CJ:CJ,1)+COUNTIF(CJ$4:CJ108,CJ108)-1,"-"),"-")</f>
        <v>-</v>
      </c>
      <c r="DQ108" s="77" t="str">
        <f>IFERROR(IF($E108=1,RANK(CK108,CK:CK,1)+COUNTIF(CK$4:CK108,CK108)-1,"-"),"-")</f>
        <v>-</v>
      </c>
      <c r="DR108" s="77" t="str">
        <f>IFERROR(IF($E108=1,RANK(CL108,CL:CL,1)+COUNTIF(CL$4:CL108,CL108)-1,"-"),"-")</f>
        <v>-</v>
      </c>
      <c r="DS108" s="77" t="str">
        <f>IFERROR(IF($E108=1,RANK(CM108,CM:CM,1)+COUNTIF(CM$4:CM108,CM108)-1,"-"),"-")</f>
        <v>-</v>
      </c>
      <c r="DT108" s="77" t="str">
        <f>IFERROR(IF($E108=1,RANK(CN108,CN:CN,1)+COUNTIF(CN$4:CN108,CN108)-1,"-"),"-")</f>
        <v>-</v>
      </c>
      <c r="EU108">
        <v>7.86</v>
      </c>
      <c r="EV108">
        <v>7.4</v>
      </c>
      <c r="EW108">
        <v>8.5</v>
      </c>
      <c r="EX108">
        <v>8.11</v>
      </c>
      <c r="EY108">
        <v>7.99</v>
      </c>
      <c r="EZ108">
        <v>7.32</v>
      </c>
      <c r="FA108">
        <v>7.11</v>
      </c>
      <c r="FB108">
        <v>7.1</v>
      </c>
      <c r="FK108">
        <v>7.87</v>
      </c>
      <c r="FL108">
        <v>8.08</v>
      </c>
      <c r="FM108">
        <v>8.67</v>
      </c>
      <c r="FN108">
        <v>8.1199999999999992</v>
      </c>
      <c r="FO108">
        <v>7.34</v>
      </c>
      <c r="FP108">
        <v>7.06</v>
      </c>
      <c r="FQ108">
        <v>7</v>
      </c>
      <c r="FR108">
        <v>6.68</v>
      </c>
    </row>
    <row r="109" spans="1:174" x14ac:dyDescent="0.3">
      <c r="A109" s="8">
        <f t="shared" si="21"/>
        <v>1</v>
      </c>
      <c r="B109" s="8">
        <f t="shared" si="22"/>
        <v>1</v>
      </c>
      <c r="C109" s="8">
        <f t="shared" si="29"/>
        <v>1</v>
      </c>
      <c r="D109" s="8">
        <f t="shared" si="23"/>
        <v>1</v>
      </c>
      <c r="E109" s="8">
        <f t="shared" si="24"/>
        <v>1</v>
      </c>
      <c r="F109" s="144" t="s">
        <v>203</v>
      </c>
      <c r="G109" s="145" t="s">
        <v>197</v>
      </c>
      <c r="H109" s="7">
        <v>1</v>
      </c>
      <c r="I109" s="141" t="s">
        <v>213</v>
      </c>
      <c r="J109" s="141">
        <v>313049</v>
      </c>
      <c r="K109" s="141" t="s">
        <v>280</v>
      </c>
      <c r="L109" s="141" t="s">
        <v>7</v>
      </c>
      <c r="M109" s="141" t="s">
        <v>8</v>
      </c>
      <c r="N109" s="139">
        <v>7.28</v>
      </c>
      <c r="O109" s="139">
        <v>7.9</v>
      </c>
      <c r="P109" s="139">
        <v>7.89</v>
      </c>
      <c r="Q109" s="120">
        <v>8.4600000000000009</v>
      </c>
      <c r="R109" s="139">
        <v>7.36</v>
      </c>
      <c r="S109" s="139">
        <v>6.45</v>
      </c>
      <c r="T109" s="13">
        <v>5.21</v>
      </c>
      <c r="U109" s="106">
        <v>6.52</v>
      </c>
      <c r="V109" s="79"/>
      <c r="AD109" s="127" t="s">
        <v>147</v>
      </c>
      <c r="AE109" s="127" t="s">
        <v>147</v>
      </c>
      <c r="AF109" s="127" t="s">
        <v>147</v>
      </c>
      <c r="AG109" s="127" t="s">
        <v>147</v>
      </c>
      <c r="AH109" s="127" t="s">
        <v>147</v>
      </c>
      <c r="AI109" s="127" t="s">
        <v>147</v>
      </c>
      <c r="AJ109" s="68" t="s">
        <v>147</v>
      </c>
      <c r="AK109" s="68" t="s">
        <v>147</v>
      </c>
      <c r="AL109" s="79"/>
      <c r="AT109" s="78" t="str">
        <f t="shared" si="35"/>
        <v>-</v>
      </c>
      <c r="AU109" s="78" t="str">
        <f t="shared" si="35"/>
        <v>-</v>
      </c>
      <c r="AV109" s="78" t="str">
        <f t="shared" si="35"/>
        <v>-</v>
      </c>
      <c r="AW109" s="78" t="str">
        <f t="shared" si="35"/>
        <v>-</v>
      </c>
      <c r="AX109" s="78" t="str">
        <f t="shared" si="35"/>
        <v>-</v>
      </c>
      <c r="AY109" s="78" t="str">
        <f t="shared" si="35"/>
        <v>-</v>
      </c>
      <c r="AZ109" s="78" t="str">
        <f t="shared" si="35"/>
        <v>-</v>
      </c>
      <c r="BA109" s="78" t="str">
        <f t="shared" si="35"/>
        <v>-</v>
      </c>
      <c r="BB109" s="79"/>
      <c r="BJ109" s="78">
        <f t="shared" si="38"/>
        <v>7.28</v>
      </c>
      <c r="BK109" s="78">
        <f t="shared" si="38"/>
        <v>7.9</v>
      </c>
      <c r="BL109" s="78">
        <f t="shared" si="38"/>
        <v>7.89</v>
      </c>
      <c r="BM109" s="78">
        <f t="shared" si="38"/>
        <v>8.4600000000000009</v>
      </c>
      <c r="BN109" s="78">
        <f t="shared" si="38"/>
        <v>7.36</v>
      </c>
      <c r="BO109" s="78">
        <f t="shared" si="26"/>
        <v>6.45</v>
      </c>
      <c r="BP109" s="78">
        <f t="shared" si="36"/>
        <v>5.21</v>
      </c>
      <c r="BQ109" s="78">
        <f t="shared" si="36"/>
        <v>6.52</v>
      </c>
      <c r="BR109" s="79"/>
      <c r="BZ109" s="78" t="str">
        <f t="shared" si="37"/>
        <v>-</v>
      </c>
      <c r="CA109" s="78" t="str">
        <f t="shared" si="37"/>
        <v>-</v>
      </c>
      <c r="CB109" s="78" t="str">
        <f t="shared" si="37"/>
        <v>-</v>
      </c>
      <c r="CC109" s="78" t="str">
        <f t="shared" si="37"/>
        <v>-</v>
      </c>
      <c r="CD109" s="78" t="str">
        <f t="shared" si="37"/>
        <v>-</v>
      </c>
      <c r="CE109" s="78" t="str">
        <f t="shared" si="37"/>
        <v>-</v>
      </c>
      <c r="CF109" s="78" t="str">
        <f t="shared" si="37"/>
        <v>-</v>
      </c>
      <c r="CG109" s="78" t="str">
        <f t="shared" si="37"/>
        <v>-</v>
      </c>
      <c r="CH109" s="79"/>
      <c r="CP109" s="77">
        <f>IFERROR(IF($E109=1,RANK(BJ109,BJ:BJ,1)+COUNTIF(BJ$4:BJ109,BJ109)-1,"-"),"-")</f>
        <v>13</v>
      </c>
      <c r="CQ109" s="77">
        <f>IFERROR(IF($E109=1,RANK(BK109,BK:BK,1)+COUNTIF(BK$4:BK109,BK109)-1,"-"),"-")</f>
        <v>13</v>
      </c>
      <c r="CR109" s="77">
        <f>IFERROR(IF($E109=1,RANK(BL109,BL:BL,1)+COUNTIF(BL$4:BL109,BL109)-1,"-"),"-")</f>
        <v>3</v>
      </c>
      <c r="CS109" s="77">
        <f>IFERROR(IF($E109=1,RANK(BM109,BM:BM,1)+COUNTIF(BM$4:BM109,BM109)-1,"-"),"-")</f>
        <v>61</v>
      </c>
      <c r="CT109" s="77">
        <f>IFERROR(IF($E109=1,RANK(BN109,BN:BN,1)+COUNTIF(BN$4:BN109,BN109)-1,"-"),"-")</f>
        <v>13</v>
      </c>
      <c r="CU109" s="77">
        <f>IFERROR(IF($E109=1,RANK(BO109,BO:BO,1)+COUNTIF(BO$4:BO109,BO109)-1,"-"),"-")</f>
        <v>7</v>
      </c>
      <c r="CV109" s="77">
        <f>IFERROR(IF($E109=1,RANK(BP109,BP:BP,1)+COUNTIF(BP$4:BP109,BP109)-1,"-"),"-")</f>
        <v>3</v>
      </c>
      <c r="CW109" s="77">
        <f>IFERROR(IF($E109=1,RANK(BQ109,BQ:BQ,1)+COUNTIF(BQ$4:BQ109,BQ109)-1,"-"),"-")</f>
        <v>14</v>
      </c>
      <c r="CX109" s="79"/>
      <c r="DF109" s="77" t="str">
        <f>IFERROR(IF($E109=1,RANK(BZ109,BZ:BZ,1)+COUNTIF(BZ$3:BZ108,BZ109),"-"),"-")</f>
        <v>-</v>
      </c>
      <c r="DG109" s="77" t="str">
        <f>IFERROR(IF($E109=1,RANK(CA109,CA:CA,1)+COUNTIF(CA$3:CA108,CA109),"-"),"-")</f>
        <v>-</v>
      </c>
      <c r="DH109" s="77" t="str">
        <f>IFERROR(IF($E109=1,RANK(CB109,CB:CB,1)+COUNTIF(CB$3:CB108,CB109),"-"),"-")</f>
        <v>-</v>
      </c>
      <c r="DI109" s="77" t="str">
        <f>IFERROR(IF($E109=1,RANK(CC109,CC:CC,1)+COUNTIF(CC$3:CC108,CC109),"-"),"-")</f>
        <v>-</v>
      </c>
      <c r="DJ109" s="77" t="str">
        <f>IFERROR(IF($E109=1,RANK(CD109,CD:CD,1)+COUNTIF(CD$3:CD108,CD109),"-"),"-")</f>
        <v>-</v>
      </c>
      <c r="DK109" s="77" t="str">
        <f>IFERROR(IF($E109=1,RANK(CE109,CE:CE,1)+COUNTIF(CE$3:CE108,CE109),"-"),"-")</f>
        <v>-</v>
      </c>
      <c r="DL109" s="77" t="str">
        <f>IFERROR(IF($E109=1,RANK(CF109,CF:CF,1)+COUNTIF(CF$3:CF108,CF109),"-"),"-")</f>
        <v>-</v>
      </c>
      <c r="DM109" s="77" t="str">
        <f>IFERROR(IF($E109=1,RANK(CG109,CG:CG,1)+COUNTIF(CG$3:CG108,CG109),"-"),"-")</f>
        <v>-</v>
      </c>
      <c r="DN109" s="6"/>
      <c r="DO109" s="77" t="str">
        <f>IFERROR(IF($E109=1,RANK(CI109,CI:CI,1)+COUNTIF(CI$4:CI109,CI109)-1,"-"),"-")</f>
        <v>-</v>
      </c>
      <c r="DP109" s="77" t="str">
        <f>IFERROR(IF($E109=1,RANK(CJ109,CJ:CJ,1)+COUNTIF(CJ$4:CJ109,CJ109)-1,"-"),"-")</f>
        <v>-</v>
      </c>
      <c r="DQ109" s="77" t="str">
        <f>IFERROR(IF($E109=1,RANK(CK109,CK:CK,1)+COUNTIF(CK$4:CK109,CK109)-1,"-"),"-")</f>
        <v>-</v>
      </c>
      <c r="DR109" s="77" t="str">
        <f>IFERROR(IF($E109=1,RANK(CL109,CL:CL,1)+COUNTIF(CL$4:CL109,CL109)-1,"-"),"-")</f>
        <v>-</v>
      </c>
      <c r="DS109" s="77" t="str">
        <f>IFERROR(IF($E109=1,RANK(CM109,CM:CM,1)+COUNTIF(CM$4:CM109,CM109)-1,"-"),"-")</f>
        <v>-</v>
      </c>
      <c r="DT109" s="77" t="str">
        <f>IFERROR(IF($E109=1,RANK(CN109,CN:CN,1)+COUNTIF(CN$4:CN109,CN109)-1,"-"),"-")</f>
        <v>-</v>
      </c>
      <c r="EU109">
        <v>7.45</v>
      </c>
      <c r="EV109">
        <v>8.19</v>
      </c>
      <c r="EW109">
        <v>8.73</v>
      </c>
      <c r="EX109">
        <v>9.2200000000000006</v>
      </c>
      <c r="EY109">
        <v>8.36</v>
      </c>
      <c r="EZ109">
        <v>7.1</v>
      </c>
      <c r="FA109">
        <v>6.72</v>
      </c>
      <c r="FB109">
        <v>6.75</v>
      </c>
      <c r="FK109">
        <v>8.14</v>
      </c>
      <c r="FL109">
        <v>8.57</v>
      </c>
      <c r="FM109">
        <v>8.91</v>
      </c>
      <c r="FN109">
        <v>9.5</v>
      </c>
      <c r="FO109">
        <v>7.61</v>
      </c>
      <c r="FP109">
        <v>7.4</v>
      </c>
      <c r="FQ109">
        <v>6.27</v>
      </c>
      <c r="FR109">
        <v>7.44</v>
      </c>
    </row>
    <row r="110" spans="1:174" x14ac:dyDescent="0.3">
      <c r="A110" s="8">
        <f t="shared" si="21"/>
        <v>1</v>
      </c>
      <c r="B110" s="8">
        <f t="shared" si="22"/>
        <v>1</v>
      </c>
      <c r="C110" s="8">
        <f t="shared" si="29"/>
        <v>1</v>
      </c>
      <c r="D110" s="8">
        <f t="shared" si="23"/>
        <v>1</v>
      </c>
      <c r="E110" s="8">
        <f t="shared" si="24"/>
        <v>1</v>
      </c>
      <c r="F110" s="144" t="s">
        <v>203</v>
      </c>
      <c r="G110" s="145" t="s">
        <v>196</v>
      </c>
      <c r="H110" s="7">
        <v>1</v>
      </c>
      <c r="I110" s="141" t="s">
        <v>209</v>
      </c>
      <c r="J110" s="141">
        <v>411017</v>
      </c>
      <c r="K110" s="141" t="s">
        <v>121</v>
      </c>
      <c r="L110" s="141" t="s">
        <v>7</v>
      </c>
      <c r="M110" s="141" t="s">
        <v>8</v>
      </c>
      <c r="N110" s="120">
        <v>8.0299999999999994</v>
      </c>
      <c r="O110" s="120">
        <v>8.27</v>
      </c>
      <c r="P110" s="120">
        <v>8.91</v>
      </c>
      <c r="Q110" s="120">
        <v>8.44</v>
      </c>
      <c r="R110" s="120">
        <v>8.1199999999999992</v>
      </c>
      <c r="S110" s="139">
        <v>7.86</v>
      </c>
      <c r="T110" s="106">
        <v>7.15</v>
      </c>
      <c r="U110" s="106">
        <v>7.56</v>
      </c>
      <c r="V110" s="79"/>
      <c r="AD110" s="161">
        <v>8.1999999999999993</v>
      </c>
      <c r="AE110" s="161">
        <v>8.4700000000000006</v>
      </c>
      <c r="AF110" s="163">
        <v>9.09</v>
      </c>
      <c r="AG110" s="161">
        <v>8.5500000000000007</v>
      </c>
      <c r="AH110" s="161">
        <v>8.2100000000000009</v>
      </c>
      <c r="AI110" s="120">
        <v>8.16</v>
      </c>
      <c r="AJ110" s="106">
        <v>7.12</v>
      </c>
      <c r="AK110" s="106">
        <v>7.4</v>
      </c>
      <c r="AL110" s="79"/>
      <c r="AT110" s="78">
        <f t="shared" si="35"/>
        <v>-0.17</v>
      </c>
      <c r="AU110" s="78">
        <f t="shared" si="35"/>
        <v>-0.2</v>
      </c>
      <c r="AV110" s="78">
        <f t="shared" si="35"/>
        <v>-0.18</v>
      </c>
      <c r="AW110" s="78">
        <f t="shared" si="35"/>
        <v>-0.11</v>
      </c>
      <c r="AX110" s="78">
        <f t="shared" si="35"/>
        <v>-0.09</v>
      </c>
      <c r="AY110" s="78">
        <f t="shared" si="35"/>
        <v>-0.3</v>
      </c>
      <c r="AZ110" s="78">
        <f t="shared" si="35"/>
        <v>0.03</v>
      </c>
      <c r="BA110" s="78">
        <f t="shared" si="35"/>
        <v>0.16</v>
      </c>
      <c r="BB110" s="79"/>
      <c r="BJ110" s="78">
        <f t="shared" si="38"/>
        <v>8.0299999999999994</v>
      </c>
      <c r="BK110" s="78">
        <f t="shared" si="38"/>
        <v>8.27</v>
      </c>
      <c r="BL110" s="78">
        <f t="shared" si="38"/>
        <v>8.91</v>
      </c>
      <c r="BM110" s="78">
        <f t="shared" si="38"/>
        <v>8.44</v>
      </c>
      <c r="BN110" s="78">
        <f t="shared" si="38"/>
        <v>8.1199999999999992</v>
      </c>
      <c r="BO110" s="78">
        <f t="shared" si="26"/>
        <v>7.86</v>
      </c>
      <c r="BP110" s="78">
        <f t="shared" si="36"/>
        <v>7.15</v>
      </c>
      <c r="BQ110" s="78">
        <f t="shared" si="36"/>
        <v>7.56</v>
      </c>
      <c r="BR110" s="79"/>
      <c r="BZ110" s="78">
        <f t="shared" si="37"/>
        <v>-0.17</v>
      </c>
      <c r="CA110" s="78">
        <f t="shared" si="37"/>
        <v>-0.2</v>
      </c>
      <c r="CB110" s="78">
        <f t="shared" si="37"/>
        <v>-0.18</v>
      </c>
      <c r="CC110" s="78">
        <f t="shared" si="37"/>
        <v>-0.11</v>
      </c>
      <c r="CD110" s="78">
        <f t="shared" si="37"/>
        <v>-0.09</v>
      </c>
      <c r="CE110" s="78">
        <f t="shared" si="37"/>
        <v>-0.3</v>
      </c>
      <c r="CF110" s="78">
        <f t="shared" si="37"/>
        <v>0.03</v>
      </c>
      <c r="CG110" s="78">
        <f t="shared" si="37"/>
        <v>0.16</v>
      </c>
      <c r="CH110" s="79"/>
      <c r="CP110" s="77">
        <f>IFERROR(IF($E110=1,RANK(BJ110,BJ:BJ,1)+COUNTIF(BJ$4:BJ110,BJ110)-1,"-"),"-")</f>
        <v>83</v>
      </c>
      <c r="CQ110" s="77">
        <f>IFERROR(IF($E110=1,RANK(BK110,BK:BK,1)+COUNTIF(BK$4:BK110,BK110)-1,"-"),"-")</f>
        <v>40</v>
      </c>
      <c r="CR110" s="77">
        <f>IFERROR(IF($E110=1,RANK(BL110,BL:BL,1)+COUNTIF(BL$4:BL110,BL110)-1,"-"),"-")</f>
        <v>72</v>
      </c>
      <c r="CS110" s="77">
        <f>IFERROR(IF($E110=1,RANK(BM110,BM:BM,1)+COUNTIF(BM$4:BM110,BM110)-1,"-"),"-")</f>
        <v>59</v>
      </c>
      <c r="CT110" s="77">
        <f>IFERROR(IF($E110=1,RANK(BN110,BN:BN,1)+COUNTIF(BN$4:BN110,BN110)-1,"-"),"-")</f>
        <v>73</v>
      </c>
      <c r="CU110" s="77">
        <f>IFERROR(IF($E110=1,RANK(BO110,BO:BO,1)+COUNTIF(BO$4:BO110,BO110)-1,"-"),"-")</f>
        <v>89</v>
      </c>
      <c r="CV110" s="77">
        <f>IFERROR(IF($E110=1,RANK(BP110,BP:BP,1)+COUNTIF(BP$4:BP110,BP110)-1,"-"),"-")</f>
        <v>83</v>
      </c>
      <c r="CW110" s="77">
        <f>IFERROR(IF($E110=1,RANK(BQ110,BQ:BQ,1)+COUNTIF(BQ$4:BQ110,BQ110)-1,"-"),"-")</f>
        <v>82</v>
      </c>
      <c r="CX110" s="79"/>
      <c r="DF110" s="77">
        <f>IFERROR(IF($E110=1,RANK(BZ110,BZ:BZ,1)+COUNTIF(BZ$3:BZ109,BZ110),"-"),"-")</f>
        <v>47</v>
      </c>
      <c r="DG110" s="77">
        <f>IFERROR(IF($E110=1,RANK(CA110,CA:CA,1)+COUNTIF(CA$3:CA109,CA110),"-"),"-")</f>
        <v>29</v>
      </c>
      <c r="DH110" s="77">
        <f>IFERROR(IF($E110=1,RANK(CB110,CB:CB,1)+COUNTIF(CB$3:CB109,CB110),"-"),"-")</f>
        <v>20</v>
      </c>
      <c r="DI110" s="77">
        <f>IFERROR(IF($E110=1,RANK(CC110,CC:CC,1)+COUNTIF(CC$3:CC109,CC110),"-"),"-")</f>
        <v>41</v>
      </c>
      <c r="DJ110" s="77">
        <f>IFERROR(IF($E110=1,RANK(CD110,CD:CD,1)+COUNTIF(CD$3:CD109,CD110),"-"),"-")</f>
        <v>54</v>
      </c>
      <c r="DK110" s="77">
        <f>IFERROR(IF($E110=1,RANK(CE110,CE:CE,1)+COUNTIF(CE$3:CE109,CE110),"-"),"-")</f>
        <v>29</v>
      </c>
      <c r="DL110" s="77">
        <f>IFERROR(IF($E110=1,RANK(CF110,CF:CF,1)+COUNTIF(CF$3:CF109,CF110),"-"),"-")</f>
        <v>59</v>
      </c>
      <c r="DM110" s="77">
        <f>IFERROR(IF($E110=1,RANK(CG110,CG:CG,1)+COUNTIF(CG$3:CG109,CG110),"-"),"-")</f>
        <v>68</v>
      </c>
      <c r="DN110" s="6"/>
      <c r="DO110" s="77" t="str">
        <f>IFERROR(IF($E110=1,RANK(CI110,CI:CI,1)+COUNTIF(CI$4:CI110,CI110)-1,"-"),"-")</f>
        <v>-</v>
      </c>
      <c r="DP110" s="77" t="str">
        <f>IFERROR(IF($E110=1,RANK(CJ110,CJ:CJ,1)+COUNTIF(CJ$4:CJ110,CJ110)-1,"-"),"-")</f>
        <v>-</v>
      </c>
      <c r="DQ110" s="77" t="str">
        <f>IFERROR(IF($E110=1,RANK(CK110,CK:CK,1)+COUNTIF(CK$4:CK110,CK110)-1,"-"),"-")</f>
        <v>-</v>
      </c>
      <c r="DR110" s="77" t="str">
        <f>IFERROR(IF($E110=1,RANK(CL110,CL:CL,1)+COUNTIF(CL$4:CL110,CL110)-1,"-"),"-")</f>
        <v>-</v>
      </c>
      <c r="DS110" s="77" t="str">
        <f>IFERROR(IF($E110=1,RANK(CM110,CM:CM,1)+COUNTIF(CM$4:CM110,CM110)-1,"-"),"-")</f>
        <v>-</v>
      </c>
      <c r="DT110" s="77" t="str">
        <f>IFERROR(IF($E110=1,RANK(CN110,CN:CN,1)+COUNTIF(CN$4:CN110,CN110)-1,"-"),"-")</f>
        <v>-</v>
      </c>
      <c r="EU110">
        <v>7.69</v>
      </c>
      <c r="EV110">
        <v>7.81</v>
      </c>
      <c r="EW110">
        <v>8.3000000000000007</v>
      </c>
      <c r="EX110">
        <v>7.93</v>
      </c>
      <c r="EY110">
        <v>7.57</v>
      </c>
      <c r="EZ110">
        <v>7.36</v>
      </c>
      <c r="FA110">
        <v>5.88</v>
      </c>
      <c r="FB110">
        <v>6.53</v>
      </c>
      <c r="FK110">
        <v>7.72</v>
      </c>
      <c r="FL110">
        <v>7.71</v>
      </c>
      <c r="FM110">
        <v>8.4</v>
      </c>
      <c r="FN110">
        <v>7.79</v>
      </c>
      <c r="FO110">
        <v>7.38</v>
      </c>
      <c r="FP110">
        <v>7.4</v>
      </c>
      <c r="FQ110">
        <v>5.49</v>
      </c>
      <c r="FR110">
        <v>6.81</v>
      </c>
    </row>
    <row r="111" spans="1:174" x14ac:dyDescent="0.3">
      <c r="A111" s="8">
        <f t="shared" si="21"/>
        <v>1</v>
      </c>
      <c r="B111" s="8">
        <f t="shared" si="22"/>
        <v>1</v>
      </c>
      <c r="C111" s="8">
        <f t="shared" si="29"/>
        <v>1</v>
      </c>
      <c r="D111" s="8">
        <f t="shared" si="23"/>
        <v>1</v>
      </c>
      <c r="E111" s="8">
        <f t="shared" si="24"/>
        <v>1</v>
      </c>
      <c r="F111" s="144" t="s">
        <v>203</v>
      </c>
      <c r="G111" s="145" t="s">
        <v>197</v>
      </c>
      <c r="H111" s="7">
        <v>1</v>
      </c>
      <c r="I111" s="141" t="s">
        <v>213</v>
      </c>
      <c r="J111" s="141">
        <v>271817</v>
      </c>
      <c r="K111" s="141" t="s">
        <v>281</v>
      </c>
      <c r="L111" s="141" t="s">
        <v>7</v>
      </c>
      <c r="M111" s="141" t="s">
        <v>8</v>
      </c>
      <c r="N111" s="139">
        <v>7.08</v>
      </c>
      <c r="O111" s="139">
        <v>7.95</v>
      </c>
      <c r="P111" s="120">
        <v>8.27</v>
      </c>
      <c r="Q111" s="120">
        <v>8.4</v>
      </c>
      <c r="R111" s="139">
        <v>7.54</v>
      </c>
      <c r="S111" s="122">
        <v>5.72</v>
      </c>
      <c r="T111" s="13">
        <v>4.59</v>
      </c>
      <c r="U111" s="106">
        <v>6.46</v>
      </c>
      <c r="V111" s="79"/>
      <c r="AD111" s="127" t="s">
        <v>147</v>
      </c>
      <c r="AE111" s="127" t="s">
        <v>147</v>
      </c>
      <c r="AF111" s="127" t="s">
        <v>147</v>
      </c>
      <c r="AG111" s="127" t="s">
        <v>147</v>
      </c>
      <c r="AH111" s="127" t="s">
        <v>147</v>
      </c>
      <c r="AI111" s="127" t="s">
        <v>147</v>
      </c>
      <c r="AJ111" s="68" t="s">
        <v>147</v>
      </c>
      <c r="AK111" s="68" t="s">
        <v>147</v>
      </c>
      <c r="AL111" s="79"/>
      <c r="AT111" s="78" t="str">
        <f t="shared" si="35"/>
        <v>-</v>
      </c>
      <c r="AU111" s="78" t="str">
        <f t="shared" si="35"/>
        <v>-</v>
      </c>
      <c r="AV111" s="78" t="str">
        <f t="shared" si="35"/>
        <v>-</v>
      </c>
      <c r="AW111" s="78" t="str">
        <f t="shared" si="35"/>
        <v>-</v>
      </c>
      <c r="AX111" s="78" t="str">
        <f t="shared" si="35"/>
        <v>-</v>
      </c>
      <c r="AY111" s="78" t="str">
        <f t="shared" si="35"/>
        <v>-</v>
      </c>
      <c r="AZ111" s="78" t="str">
        <f t="shared" si="35"/>
        <v>-</v>
      </c>
      <c r="BA111" s="78" t="str">
        <f t="shared" si="35"/>
        <v>-</v>
      </c>
      <c r="BB111" s="79"/>
      <c r="BJ111" s="78">
        <f t="shared" si="38"/>
        <v>7.08</v>
      </c>
      <c r="BK111" s="78">
        <f t="shared" si="38"/>
        <v>7.95</v>
      </c>
      <c r="BL111" s="78">
        <f t="shared" si="38"/>
        <v>8.27</v>
      </c>
      <c r="BM111" s="78">
        <f t="shared" si="38"/>
        <v>8.4</v>
      </c>
      <c r="BN111" s="78">
        <f t="shared" si="38"/>
        <v>7.54</v>
      </c>
      <c r="BO111" s="78">
        <f t="shared" si="26"/>
        <v>5.72</v>
      </c>
      <c r="BP111" s="78">
        <f t="shared" si="36"/>
        <v>4.59</v>
      </c>
      <c r="BQ111" s="78">
        <f t="shared" si="36"/>
        <v>6.46</v>
      </c>
      <c r="BR111" s="79"/>
      <c r="BZ111" s="78" t="str">
        <f t="shared" si="37"/>
        <v>-</v>
      </c>
      <c r="CA111" s="78" t="str">
        <f t="shared" si="37"/>
        <v>-</v>
      </c>
      <c r="CB111" s="78" t="str">
        <f t="shared" si="37"/>
        <v>-</v>
      </c>
      <c r="CC111" s="78" t="str">
        <f t="shared" si="37"/>
        <v>-</v>
      </c>
      <c r="CD111" s="78" t="str">
        <f t="shared" si="37"/>
        <v>-</v>
      </c>
      <c r="CE111" s="78" t="str">
        <f t="shared" si="37"/>
        <v>-</v>
      </c>
      <c r="CF111" s="78" t="str">
        <f t="shared" si="37"/>
        <v>-</v>
      </c>
      <c r="CG111" s="78" t="str">
        <f t="shared" si="37"/>
        <v>-</v>
      </c>
      <c r="CH111" s="79"/>
      <c r="CP111" s="77">
        <f>IFERROR(IF($E111=1,RANK(BJ111,BJ:BJ,1)+COUNTIF(BJ$4:BJ111,BJ111)-1,"-"),"-")</f>
        <v>6</v>
      </c>
      <c r="CQ111" s="77">
        <f>IFERROR(IF($E111=1,RANK(BK111,BK:BK,1)+COUNTIF(BK$4:BK111,BK111)-1,"-"),"-")</f>
        <v>17</v>
      </c>
      <c r="CR111" s="77">
        <f>IFERROR(IF($E111=1,RANK(BL111,BL:BL,1)+COUNTIF(BL$4:BL111,BL111)-1,"-"),"-")</f>
        <v>14</v>
      </c>
      <c r="CS111" s="77">
        <f>IFERROR(IF($E111=1,RANK(BM111,BM:BM,1)+COUNTIF(BM$4:BM111,BM111)-1,"-"),"-")</f>
        <v>53</v>
      </c>
      <c r="CT111" s="77">
        <f>IFERROR(IF($E111=1,RANK(BN111,BN:BN,1)+COUNTIF(BN$4:BN111,BN111)-1,"-"),"-")</f>
        <v>20</v>
      </c>
      <c r="CU111" s="77">
        <f>IFERROR(IF($E111=1,RANK(BO111,BO:BO,1)+COUNTIF(BO$4:BO111,BO111)-1,"-"),"-")</f>
        <v>2</v>
      </c>
      <c r="CV111" s="77">
        <f>IFERROR(IF($E111=1,RANK(BP111,BP:BP,1)+COUNTIF(BP$4:BP111,BP111)-1,"-"),"-")</f>
        <v>1</v>
      </c>
      <c r="CW111" s="77">
        <f>IFERROR(IF($E111=1,RANK(BQ111,BQ:BQ,1)+COUNTIF(BQ$4:BQ111,BQ111)-1,"-"),"-")</f>
        <v>10</v>
      </c>
      <c r="CX111" s="79"/>
      <c r="DF111" s="77" t="str">
        <f>IFERROR(IF($E111=1,RANK(BZ111,BZ:BZ,1)+COUNTIF(BZ$3:BZ110,BZ111),"-"),"-")</f>
        <v>-</v>
      </c>
      <c r="DG111" s="77" t="str">
        <f>IFERROR(IF($E111=1,RANK(CA111,CA:CA,1)+COUNTIF(CA$3:CA110,CA111),"-"),"-")</f>
        <v>-</v>
      </c>
      <c r="DH111" s="77" t="str">
        <f>IFERROR(IF($E111=1,RANK(CB111,CB:CB,1)+COUNTIF(CB$3:CB110,CB111),"-"),"-")</f>
        <v>-</v>
      </c>
      <c r="DI111" s="77" t="str">
        <f>IFERROR(IF($E111=1,RANK(CC111,CC:CC,1)+COUNTIF(CC$3:CC110,CC111),"-"),"-")</f>
        <v>-</v>
      </c>
      <c r="DJ111" s="77" t="str">
        <f>IFERROR(IF($E111=1,RANK(CD111,CD:CD,1)+COUNTIF(CD$3:CD110,CD111),"-"),"-")</f>
        <v>-</v>
      </c>
      <c r="DK111" s="77" t="str">
        <f>IFERROR(IF($E111=1,RANK(CE111,CE:CE,1)+COUNTIF(CE$3:CE110,CE111),"-"),"-")</f>
        <v>-</v>
      </c>
      <c r="DL111" s="77" t="str">
        <f>IFERROR(IF($E111=1,RANK(CF111,CF:CF,1)+COUNTIF(CF$3:CF110,CF111),"-"),"-")</f>
        <v>-</v>
      </c>
      <c r="DM111" s="77" t="str">
        <f>IFERROR(IF($E111=1,RANK(CG111,CG:CG,1)+COUNTIF(CG$3:CG110,CG111),"-"),"-")</f>
        <v>-</v>
      </c>
      <c r="DN111" s="6"/>
      <c r="DO111" s="77" t="str">
        <f>IFERROR(IF($E111=1,RANK(CI111,CI:CI,1)+COUNTIF(CI$4:CI111,CI111)-1,"-"),"-")</f>
        <v>-</v>
      </c>
      <c r="DP111" s="77" t="str">
        <f>IFERROR(IF($E111=1,RANK(CJ111,CJ:CJ,1)+COUNTIF(CJ$4:CJ111,CJ111)-1,"-"),"-")</f>
        <v>-</v>
      </c>
      <c r="DQ111" s="77" t="str">
        <f>IFERROR(IF($E111=1,RANK(CK111,CK:CK,1)+COUNTIF(CK$4:CK111,CK111)-1,"-"),"-")</f>
        <v>-</v>
      </c>
      <c r="DR111" s="77" t="str">
        <f>IFERROR(IF($E111=1,RANK(CL111,CL:CL,1)+COUNTIF(CL$4:CL111,CL111)-1,"-"),"-")</f>
        <v>-</v>
      </c>
      <c r="DS111" s="77" t="str">
        <f>IFERROR(IF($E111=1,RANK(CM111,CM:CM,1)+COUNTIF(CM$4:CM111,CM111)-1,"-"),"-")</f>
        <v>-</v>
      </c>
      <c r="DT111" s="77" t="str">
        <f>IFERROR(IF($E111=1,RANK(CN111,CN:CN,1)+COUNTIF(CN$4:CN111,CN111)-1,"-"),"-")</f>
        <v>-</v>
      </c>
      <c r="EU111">
        <v>7.33</v>
      </c>
      <c r="EV111">
        <v>8.43</v>
      </c>
      <c r="EW111">
        <v>9.01</v>
      </c>
      <c r="EX111">
        <v>8.5500000000000007</v>
      </c>
      <c r="EY111">
        <v>8.02</v>
      </c>
      <c r="EZ111">
        <v>6.78</v>
      </c>
      <c r="FA111">
        <v>6.04</v>
      </c>
      <c r="FB111">
        <v>6.42</v>
      </c>
      <c r="FK111">
        <v>7.35</v>
      </c>
      <c r="FL111">
        <v>8.42</v>
      </c>
      <c r="FM111">
        <v>8.48</v>
      </c>
      <c r="FN111">
        <v>8.19</v>
      </c>
      <c r="FO111">
        <v>7.29</v>
      </c>
      <c r="FP111" t="s">
        <v>147</v>
      </c>
      <c r="FQ111">
        <v>6.41</v>
      </c>
      <c r="FR111">
        <v>6.19</v>
      </c>
    </row>
    <row r="112" spans="1:174" x14ac:dyDescent="0.3">
      <c r="A112" s="8">
        <f t="shared" si="21"/>
        <v>1</v>
      </c>
      <c r="B112" s="8">
        <f t="shared" si="22"/>
        <v>1</v>
      </c>
      <c r="C112" s="8">
        <f t="shared" si="29"/>
        <v>1</v>
      </c>
      <c r="D112" s="8">
        <f t="shared" si="23"/>
        <v>1</v>
      </c>
      <c r="E112" s="8">
        <f t="shared" si="24"/>
        <v>1</v>
      </c>
      <c r="F112" s="8" t="s">
        <v>203</v>
      </c>
      <c r="G112" s="8" t="s">
        <v>198</v>
      </c>
      <c r="H112" s="7">
        <v>1</v>
      </c>
      <c r="I112" s="141" t="s">
        <v>213</v>
      </c>
      <c r="J112" s="141">
        <v>296004</v>
      </c>
      <c r="K112" s="7" t="s">
        <v>282</v>
      </c>
      <c r="L112" s="7" t="s">
        <v>7</v>
      </c>
      <c r="M112" s="141" t="s">
        <v>8</v>
      </c>
      <c r="N112" s="139">
        <v>7.95</v>
      </c>
      <c r="O112" s="120">
        <v>8.41</v>
      </c>
      <c r="P112" s="121">
        <v>9.01</v>
      </c>
      <c r="Q112" s="120">
        <v>8.36</v>
      </c>
      <c r="R112" s="120">
        <v>8.11</v>
      </c>
      <c r="S112" s="139">
        <v>7.86</v>
      </c>
      <c r="T112" s="106">
        <v>7.32</v>
      </c>
      <c r="U112" s="106">
        <v>7.88</v>
      </c>
      <c r="V112" s="79"/>
      <c r="AD112" s="127" t="s">
        <v>147</v>
      </c>
      <c r="AE112" s="127" t="s">
        <v>147</v>
      </c>
      <c r="AF112" s="127" t="s">
        <v>147</v>
      </c>
      <c r="AG112" s="127" t="s">
        <v>147</v>
      </c>
      <c r="AH112" s="127" t="s">
        <v>147</v>
      </c>
      <c r="AI112" s="127" t="s">
        <v>147</v>
      </c>
      <c r="AJ112" s="68" t="s">
        <v>147</v>
      </c>
      <c r="AK112" s="68" t="s">
        <v>147</v>
      </c>
      <c r="AL112" s="79"/>
      <c r="AT112" s="78" t="str">
        <f t="shared" si="35"/>
        <v>-</v>
      </c>
      <c r="AU112" s="78" t="str">
        <f t="shared" si="35"/>
        <v>-</v>
      </c>
      <c r="AV112" s="78" t="str">
        <f t="shared" si="35"/>
        <v>-</v>
      </c>
      <c r="AW112" s="78" t="str">
        <f t="shared" si="35"/>
        <v>-</v>
      </c>
      <c r="AX112" s="78" t="str">
        <f t="shared" si="35"/>
        <v>-</v>
      </c>
      <c r="AY112" s="78" t="str">
        <f t="shared" si="35"/>
        <v>-</v>
      </c>
      <c r="AZ112" s="78" t="str">
        <f t="shared" si="35"/>
        <v>-</v>
      </c>
      <c r="BA112" s="78" t="str">
        <f t="shared" si="35"/>
        <v>-</v>
      </c>
      <c r="BB112" s="79"/>
      <c r="BJ112" s="78">
        <f t="shared" si="38"/>
        <v>7.95</v>
      </c>
      <c r="BK112" s="78">
        <f t="shared" si="38"/>
        <v>8.41</v>
      </c>
      <c r="BL112" s="78">
        <f t="shared" si="38"/>
        <v>9.01</v>
      </c>
      <c r="BM112" s="78">
        <f t="shared" si="38"/>
        <v>8.36</v>
      </c>
      <c r="BN112" s="78">
        <f t="shared" si="38"/>
        <v>8.11</v>
      </c>
      <c r="BO112" s="78">
        <f t="shared" si="26"/>
        <v>7.86</v>
      </c>
      <c r="BP112" s="78">
        <f t="shared" si="36"/>
        <v>7.32</v>
      </c>
      <c r="BQ112" s="78">
        <f t="shared" si="36"/>
        <v>7.88</v>
      </c>
      <c r="BR112" s="79"/>
      <c r="BZ112" s="78" t="str">
        <f t="shared" si="37"/>
        <v>-</v>
      </c>
      <c r="CA112" s="78" t="str">
        <f t="shared" si="37"/>
        <v>-</v>
      </c>
      <c r="CB112" s="78" t="str">
        <f t="shared" si="37"/>
        <v>-</v>
      </c>
      <c r="CC112" s="78" t="str">
        <f t="shared" si="37"/>
        <v>-</v>
      </c>
      <c r="CD112" s="78" t="str">
        <f t="shared" si="37"/>
        <v>-</v>
      </c>
      <c r="CE112" s="78" t="str">
        <f t="shared" si="37"/>
        <v>-</v>
      </c>
      <c r="CF112" s="78" t="str">
        <f t="shared" si="37"/>
        <v>-</v>
      </c>
      <c r="CG112" s="78" t="str">
        <f t="shared" si="37"/>
        <v>-</v>
      </c>
      <c r="CH112" s="79"/>
      <c r="CP112" s="77">
        <f>IFERROR(IF($E112=1,RANK(BJ112,BJ:BJ,1)+COUNTIF(BJ$4:BJ112,BJ112)-1,"-"),"-")</f>
        <v>69</v>
      </c>
      <c r="CQ112" s="77">
        <f>IFERROR(IF($E112=1,RANK(BK112,BK:BK,1)+COUNTIF(BK$4:BK112,BK112)-1,"-"),"-")</f>
        <v>52</v>
      </c>
      <c r="CR112" s="77">
        <f>IFERROR(IF($E112=1,RANK(BL112,BL:BL,1)+COUNTIF(BL$4:BL112,BL112)-1,"-"),"-")</f>
        <v>82</v>
      </c>
      <c r="CS112" s="77">
        <f>IFERROR(IF($E112=1,RANK(BM112,BM:BM,1)+COUNTIF(BM$4:BM112,BM112)-1,"-"),"-")</f>
        <v>52</v>
      </c>
      <c r="CT112" s="77">
        <f>IFERROR(IF($E112=1,RANK(BN112,BN:BN,1)+COUNTIF(BN$4:BN112,BN112)-1,"-"),"-")</f>
        <v>70</v>
      </c>
      <c r="CU112" s="77">
        <f>IFERROR(IF($E112=1,RANK(BO112,BO:BO,1)+COUNTIF(BO$4:BO112,BO112)-1,"-"),"-")</f>
        <v>90</v>
      </c>
      <c r="CV112" s="77">
        <f>IFERROR(IF($E112=1,RANK(BP112,BP:BP,1)+COUNTIF(BP$4:BP112,BP112)-1,"-"),"-")</f>
        <v>88</v>
      </c>
      <c r="CW112" s="77">
        <f>IFERROR(IF($E112=1,RANK(BQ112,BQ:BQ,1)+COUNTIF(BQ$4:BQ112,BQ112)-1,"-"),"-")</f>
        <v>99</v>
      </c>
      <c r="CX112" s="79"/>
      <c r="DF112" s="77" t="str">
        <f>IFERROR(IF($E112=1,RANK(BZ112,BZ:BZ,1)+COUNTIF(BZ$3:BZ111,BZ112),"-"),"-")</f>
        <v>-</v>
      </c>
      <c r="DG112" s="77" t="str">
        <f>IFERROR(IF($E112=1,RANK(CA112,CA:CA,1)+COUNTIF(CA$3:CA111,CA112),"-"),"-")</f>
        <v>-</v>
      </c>
      <c r="DH112" s="77" t="str">
        <f>IFERROR(IF($E112=1,RANK(CB112,CB:CB,1)+COUNTIF(CB$3:CB111,CB112),"-"),"-")</f>
        <v>-</v>
      </c>
      <c r="DI112" s="77" t="str">
        <f>IFERROR(IF($E112=1,RANK(CC112,CC:CC,1)+COUNTIF(CC$3:CC111,CC112),"-"),"-")</f>
        <v>-</v>
      </c>
      <c r="DJ112" s="77" t="str">
        <f>IFERROR(IF($E112=1,RANK(CD112,CD:CD,1)+COUNTIF(CD$3:CD111,CD112),"-"),"-")</f>
        <v>-</v>
      </c>
      <c r="DK112" s="77" t="str">
        <f>IFERROR(IF($E112=1,RANK(CE112,CE:CE,1)+COUNTIF(CE$3:CE111,CE112),"-"),"-")</f>
        <v>-</v>
      </c>
      <c r="DL112" s="77" t="str">
        <f>IFERROR(IF($E112=1,RANK(CF112,CF:CF,1)+COUNTIF(CF$3:CF111,CF112),"-"),"-")</f>
        <v>-</v>
      </c>
      <c r="DM112" s="77" t="str">
        <f>IFERROR(IF($E112=1,RANK(CG112,CG:CG,1)+COUNTIF(CG$3:CG111,CG112),"-"),"-")</f>
        <v>-</v>
      </c>
      <c r="DN112" s="6"/>
      <c r="DO112" s="77" t="str">
        <f>IFERROR(IF($E112=1,RANK(CI112,CI:CI,1)+COUNTIF(CI$4:CI112,CI112)-1,"-"),"-")</f>
        <v>-</v>
      </c>
      <c r="DP112" s="77" t="str">
        <f>IFERROR(IF($E112=1,RANK(CJ112,CJ:CJ,1)+COUNTIF(CJ$4:CJ112,CJ112)-1,"-"),"-")</f>
        <v>-</v>
      </c>
      <c r="DQ112" s="77" t="str">
        <f>IFERROR(IF($E112=1,RANK(CK112,CK:CK,1)+COUNTIF(CK$4:CK112,CK112)-1,"-"),"-")</f>
        <v>-</v>
      </c>
      <c r="DR112" s="77" t="str">
        <f>IFERROR(IF($E112=1,RANK(CL112,CL:CL,1)+COUNTIF(CL$4:CL112,CL112)-1,"-"),"-")</f>
        <v>-</v>
      </c>
      <c r="DS112" s="77" t="str">
        <f>IFERROR(IF($E112=1,RANK(CM112,CM:CM,1)+COUNTIF(CM$4:CM112,CM112)-1,"-"),"-")</f>
        <v>-</v>
      </c>
      <c r="DT112" s="77" t="str">
        <f>IFERROR(IF($E112=1,RANK(CN112,CN:CN,1)+COUNTIF(CN$4:CN112,CN112)-1,"-"),"-")</f>
        <v>-</v>
      </c>
      <c r="EU112">
        <v>7.7</v>
      </c>
      <c r="EV112">
        <v>8.75</v>
      </c>
      <c r="EW112">
        <v>8.81</v>
      </c>
      <c r="EX112">
        <v>8.25</v>
      </c>
      <c r="EY112">
        <v>8.25</v>
      </c>
      <c r="EZ112">
        <v>8.27</v>
      </c>
      <c r="FA112">
        <v>6.16</v>
      </c>
      <c r="FB112">
        <v>6.44</v>
      </c>
      <c r="FK112">
        <v>8.0399999999999991</v>
      </c>
      <c r="FL112">
        <v>8.65</v>
      </c>
      <c r="FM112">
        <v>8.85</v>
      </c>
      <c r="FN112">
        <v>8.59</v>
      </c>
      <c r="FO112">
        <v>8.23</v>
      </c>
      <c r="FP112">
        <v>8.23</v>
      </c>
      <c r="FQ112">
        <v>6.58</v>
      </c>
      <c r="FR112">
        <v>7.13</v>
      </c>
    </row>
    <row r="113" spans="1:174" x14ac:dyDescent="0.3">
      <c r="A113" s="8">
        <f t="shared" si="21"/>
        <v>1</v>
      </c>
      <c r="B113" s="8">
        <f t="shared" si="22"/>
        <v>1</v>
      </c>
      <c r="C113" s="8">
        <f t="shared" si="29"/>
        <v>1</v>
      </c>
      <c r="D113" s="8">
        <f t="shared" si="23"/>
        <v>1</v>
      </c>
      <c r="E113" s="8">
        <f t="shared" si="24"/>
        <v>1</v>
      </c>
      <c r="F113" s="145" t="s">
        <v>203</v>
      </c>
      <c r="G113" s="145" t="s">
        <v>199</v>
      </c>
      <c r="H113" s="7">
        <v>1</v>
      </c>
      <c r="I113" s="141" t="s">
        <v>208</v>
      </c>
      <c r="J113" s="141">
        <v>313882</v>
      </c>
      <c r="K113" s="141" t="s">
        <v>122</v>
      </c>
      <c r="L113" s="141" t="s">
        <v>7</v>
      </c>
      <c r="M113" s="141" t="s">
        <v>8</v>
      </c>
      <c r="N113" s="120">
        <v>8.26</v>
      </c>
      <c r="O113" s="121">
        <v>9.1199999999999992</v>
      </c>
      <c r="P113" s="121">
        <v>9.0399999999999991</v>
      </c>
      <c r="Q113" s="121">
        <v>9.18</v>
      </c>
      <c r="R113" s="120">
        <v>8.17</v>
      </c>
      <c r="S113" s="139">
        <v>7.21</v>
      </c>
      <c r="T113" s="106">
        <v>7.03</v>
      </c>
      <c r="U113" s="106">
        <v>6.82</v>
      </c>
      <c r="V113" s="79"/>
      <c r="AD113" s="161">
        <v>8.17</v>
      </c>
      <c r="AE113" s="161">
        <v>8.8000000000000007</v>
      </c>
      <c r="AF113" s="161">
        <v>8.7200000000000006</v>
      </c>
      <c r="AG113" s="163">
        <v>9.1199999999999992</v>
      </c>
      <c r="AH113" s="161">
        <v>8.18</v>
      </c>
      <c r="AI113" s="139">
        <v>7.61</v>
      </c>
      <c r="AJ113" s="106">
        <v>6.99</v>
      </c>
      <c r="AK113" s="106">
        <v>7.36</v>
      </c>
      <c r="AL113" s="79"/>
      <c r="AT113" s="78">
        <f t="shared" si="35"/>
        <v>0.09</v>
      </c>
      <c r="AU113" s="78">
        <f t="shared" si="35"/>
        <v>0.32</v>
      </c>
      <c r="AV113" s="78">
        <f t="shared" si="35"/>
        <v>0.32</v>
      </c>
      <c r="AW113" s="78">
        <f t="shared" si="35"/>
        <v>0.06</v>
      </c>
      <c r="AX113" s="78">
        <f t="shared" si="35"/>
        <v>-0.01</v>
      </c>
      <c r="AY113" s="78">
        <f t="shared" si="35"/>
        <v>-0.4</v>
      </c>
      <c r="AZ113" s="78">
        <f t="shared" si="35"/>
        <v>0.04</v>
      </c>
      <c r="BA113" s="78">
        <f t="shared" si="35"/>
        <v>-0.54</v>
      </c>
      <c r="BB113" s="79"/>
      <c r="BJ113" s="78">
        <f t="shared" si="38"/>
        <v>8.26</v>
      </c>
      <c r="BK113" s="78">
        <f t="shared" si="38"/>
        <v>9.1199999999999992</v>
      </c>
      <c r="BL113" s="78">
        <f t="shared" si="38"/>
        <v>9.0399999999999991</v>
      </c>
      <c r="BM113" s="78">
        <f t="shared" si="38"/>
        <v>9.18</v>
      </c>
      <c r="BN113" s="78">
        <f t="shared" si="38"/>
        <v>8.17</v>
      </c>
      <c r="BO113" s="78">
        <f t="shared" si="26"/>
        <v>7.21</v>
      </c>
      <c r="BP113" s="78">
        <f t="shared" si="36"/>
        <v>7.03</v>
      </c>
      <c r="BQ113" s="78">
        <f t="shared" si="36"/>
        <v>6.82</v>
      </c>
      <c r="BR113" s="79"/>
      <c r="BZ113" s="78">
        <f t="shared" si="37"/>
        <v>0.09</v>
      </c>
      <c r="CA113" s="78">
        <f t="shared" si="37"/>
        <v>0.32</v>
      </c>
      <c r="CB113" s="78">
        <f t="shared" si="37"/>
        <v>0.32</v>
      </c>
      <c r="CC113" s="78">
        <f t="shared" si="37"/>
        <v>0.06</v>
      </c>
      <c r="CD113" s="78">
        <f t="shared" si="37"/>
        <v>-0.01</v>
      </c>
      <c r="CE113" s="78">
        <f t="shared" si="37"/>
        <v>-0.4</v>
      </c>
      <c r="CF113" s="78">
        <f t="shared" si="37"/>
        <v>0.04</v>
      </c>
      <c r="CG113" s="78">
        <f t="shared" si="37"/>
        <v>-0.54</v>
      </c>
      <c r="CH113" s="79"/>
      <c r="CP113" s="77">
        <f>IFERROR(IF($E113=1,RANK(BJ113,BJ:BJ,1)+COUNTIF(BJ$4:BJ113,BJ113)-1,"-"),"-")</f>
        <v>97</v>
      </c>
      <c r="CQ113" s="77">
        <f>IFERROR(IF($E113=1,RANK(BK113,BK:BK,1)+COUNTIF(BK$4:BK113,BK113)-1,"-"),"-")</f>
        <v>98</v>
      </c>
      <c r="CR113" s="77">
        <f>IFERROR(IF($E113=1,RANK(BL113,BL:BL,1)+COUNTIF(BL$4:BL113,BL113)-1,"-"),"-")</f>
        <v>85</v>
      </c>
      <c r="CS113" s="77">
        <f>IFERROR(IF($E113=1,RANK(BM113,BM:BM,1)+COUNTIF(BM$4:BM113,BM113)-1,"-"),"-")</f>
        <v>96</v>
      </c>
      <c r="CT113" s="77">
        <f>IFERROR(IF($E113=1,RANK(BN113,BN:BN,1)+COUNTIF(BN$4:BN113,BN113)-1,"-"),"-")</f>
        <v>76</v>
      </c>
      <c r="CU113" s="77">
        <f>IFERROR(IF($E113=1,RANK(BO113,BO:BO,1)+COUNTIF(BO$4:BO113,BO113)-1,"-"),"-")</f>
        <v>24</v>
      </c>
      <c r="CV113" s="77">
        <f>IFERROR(IF($E113=1,RANK(BP113,BP:BP,1)+COUNTIF(BP$4:BP113,BP113)-1,"-"),"-")</f>
        <v>76</v>
      </c>
      <c r="CW113" s="77">
        <f>IFERROR(IF($E113=1,RANK(BQ113,BQ:BQ,1)+COUNTIF(BQ$4:BQ113,BQ113)-1,"-"),"-")</f>
        <v>34</v>
      </c>
      <c r="CX113" s="79"/>
      <c r="DF113" s="77">
        <f>IFERROR(IF($E113=1,RANK(BZ113,BZ:BZ,1)+COUNTIF(BZ$3:BZ112,BZ113),"-"),"-")</f>
        <v>83</v>
      </c>
      <c r="DG113" s="77">
        <f>IFERROR(IF($E113=1,RANK(CA113,CA:CA,1)+COUNTIF(CA$3:CA112,CA113),"-"),"-")</f>
        <v>92</v>
      </c>
      <c r="DH113" s="77">
        <f>IFERROR(IF($E113=1,RANK(CB113,CB:CB,1)+COUNTIF(CB$3:CB112,CB113),"-"),"-")</f>
        <v>90</v>
      </c>
      <c r="DI113" s="77">
        <f>IFERROR(IF($E113=1,RANK(CC113,CC:CC,1)+COUNTIF(CC$3:CC112,CC113),"-"),"-")</f>
        <v>71</v>
      </c>
      <c r="DJ113" s="77">
        <f>IFERROR(IF($E113=1,RANK(CD113,CD:CD,1)+COUNTIF(CD$3:CD112,CD113),"-"),"-")</f>
        <v>68</v>
      </c>
      <c r="DK113" s="77">
        <f>IFERROR(IF($E113=1,RANK(CE113,CE:CE,1)+COUNTIF(CE$3:CE112,CE113),"-"),"-")</f>
        <v>16</v>
      </c>
      <c r="DL113" s="77">
        <f>IFERROR(IF($E113=1,RANK(CF113,CF:CF,1)+COUNTIF(CF$3:CF112,CF113),"-"),"-")</f>
        <v>60</v>
      </c>
      <c r="DM113" s="77">
        <f>IFERROR(IF($E113=1,RANK(CG113,CG:CG,1)+COUNTIF(CG$3:CG112,CG113),"-"),"-")</f>
        <v>5</v>
      </c>
      <c r="DN113" s="6"/>
      <c r="DO113" s="77" t="str">
        <f>IFERROR(IF($E113=1,RANK(CI113,CI:CI,1)+COUNTIF(CI$4:CI113,CI113)-1,"-"),"-")</f>
        <v>-</v>
      </c>
      <c r="DP113" s="77" t="str">
        <f>IFERROR(IF($E113=1,RANK(CJ113,CJ:CJ,1)+COUNTIF(CJ$4:CJ113,CJ113)-1,"-"),"-")</f>
        <v>-</v>
      </c>
      <c r="DQ113" s="77" t="str">
        <f>IFERROR(IF($E113=1,RANK(CK113,CK:CK,1)+COUNTIF(CK$4:CK113,CK113)-1,"-"),"-")</f>
        <v>-</v>
      </c>
      <c r="DR113" s="77" t="str">
        <f>IFERROR(IF($E113=1,RANK(CL113,CL:CL,1)+COUNTIF(CL$4:CL113,CL113)-1,"-"),"-")</f>
        <v>-</v>
      </c>
      <c r="DS113" s="77" t="str">
        <f>IFERROR(IF($E113=1,RANK(CM113,CM:CM,1)+COUNTIF(CM$4:CM113,CM113)-1,"-"),"-")</f>
        <v>-</v>
      </c>
      <c r="DT113" s="77" t="str">
        <f>IFERROR(IF($E113=1,RANK(CN113,CN:CN,1)+COUNTIF(CN$4:CN113,CN113)-1,"-"),"-")</f>
        <v>-</v>
      </c>
      <c r="EU113">
        <v>8.26</v>
      </c>
      <c r="EV113">
        <v>8.89</v>
      </c>
      <c r="EW113">
        <v>9.0299999999999994</v>
      </c>
      <c r="EX113">
        <v>8.5500000000000007</v>
      </c>
      <c r="EY113">
        <v>8.24</v>
      </c>
      <c r="EZ113">
        <v>8.26</v>
      </c>
      <c r="FA113">
        <v>6.47</v>
      </c>
      <c r="FB113">
        <v>7.18</v>
      </c>
      <c r="FK113" t="s">
        <v>147</v>
      </c>
      <c r="FL113" t="s">
        <v>147</v>
      </c>
      <c r="FM113" t="s">
        <v>147</v>
      </c>
      <c r="FN113" t="s">
        <v>147</v>
      </c>
      <c r="FO113" t="s">
        <v>147</v>
      </c>
      <c r="FP113" t="s">
        <v>147</v>
      </c>
      <c r="FQ113" t="s">
        <v>147</v>
      </c>
      <c r="FR113" t="s">
        <v>147</v>
      </c>
    </row>
    <row r="114" spans="1:174" x14ac:dyDescent="0.3">
      <c r="A114" s="8">
        <f t="shared" si="21"/>
        <v>1</v>
      </c>
      <c r="B114" s="8">
        <f t="shared" si="22"/>
        <v>1</v>
      </c>
      <c r="C114" s="8">
        <f t="shared" si="29"/>
        <v>1</v>
      </c>
      <c r="D114" s="8">
        <f t="shared" si="23"/>
        <v>1</v>
      </c>
      <c r="E114" s="8">
        <f t="shared" si="24"/>
        <v>1</v>
      </c>
      <c r="F114" s="145" t="s">
        <v>203</v>
      </c>
      <c r="G114" s="145" t="s">
        <v>198</v>
      </c>
      <c r="H114" s="7">
        <v>1</v>
      </c>
      <c r="I114" s="141" t="s">
        <v>210</v>
      </c>
      <c r="J114" s="141">
        <v>286542</v>
      </c>
      <c r="K114" s="141" t="s">
        <v>167</v>
      </c>
      <c r="L114" s="141" t="s">
        <v>7</v>
      </c>
      <c r="M114" s="141" t="s">
        <v>8</v>
      </c>
      <c r="N114" s="139">
        <v>7.96</v>
      </c>
      <c r="O114" s="120">
        <v>8.4600000000000009</v>
      </c>
      <c r="P114" s="120">
        <v>8.61</v>
      </c>
      <c r="Q114" s="120">
        <v>8.5399999999999991</v>
      </c>
      <c r="R114" s="120">
        <v>8.07</v>
      </c>
      <c r="S114" s="139">
        <v>7.45</v>
      </c>
      <c r="T114" s="106">
        <v>7.04</v>
      </c>
      <c r="U114" s="106">
        <v>7.69</v>
      </c>
      <c r="V114" s="79"/>
      <c r="AD114" s="161">
        <v>8.06</v>
      </c>
      <c r="AE114" s="161">
        <v>8.4700000000000006</v>
      </c>
      <c r="AF114" s="161">
        <v>8.89</v>
      </c>
      <c r="AG114" s="161">
        <v>8.43</v>
      </c>
      <c r="AH114" s="139">
        <v>7.81</v>
      </c>
      <c r="AI114" s="139">
        <v>7.34</v>
      </c>
      <c r="AJ114" s="106">
        <v>7.75</v>
      </c>
      <c r="AK114" s="12">
        <v>8.01</v>
      </c>
      <c r="AL114" s="79"/>
      <c r="AT114" s="78">
        <f t="shared" si="35"/>
        <v>-0.1</v>
      </c>
      <c r="AU114" s="78">
        <f t="shared" si="35"/>
        <v>-0.01</v>
      </c>
      <c r="AV114" s="78">
        <f t="shared" si="35"/>
        <v>-0.28000000000000003</v>
      </c>
      <c r="AW114" s="78">
        <f t="shared" si="35"/>
        <v>0.11</v>
      </c>
      <c r="AX114" s="78">
        <f t="shared" si="35"/>
        <v>0.26</v>
      </c>
      <c r="AY114" s="78">
        <f t="shared" si="35"/>
        <v>0.11</v>
      </c>
      <c r="AZ114" s="78">
        <f t="shared" si="35"/>
        <v>-0.71</v>
      </c>
      <c r="BA114" s="78">
        <f t="shared" si="35"/>
        <v>-0.32</v>
      </c>
      <c r="BB114" s="79"/>
      <c r="BJ114" s="78">
        <f t="shared" si="38"/>
        <v>7.96</v>
      </c>
      <c r="BK114" s="78">
        <f t="shared" si="38"/>
        <v>8.4600000000000009</v>
      </c>
      <c r="BL114" s="78">
        <f t="shared" si="38"/>
        <v>8.61</v>
      </c>
      <c r="BM114" s="78">
        <f t="shared" si="38"/>
        <v>8.5399999999999991</v>
      </c>
      <c r="BN114" s="78">
        <f t="shared" si="38"/>
        <v>8.07</v>
      </c>
      <c r="BO114" s="78">
        <f t="shared" si="26"/>
        <v>7.45</v>
      </c>
      <c r="BP114" s="78">
        <f t="shared" si="36"/>
        <v>7.04</v>
      </c>
      <c r="BQ114" s="78">
        <f t="shared" si="36"/>
        <v>7.69</v>
      </c>
      <c r="BR114" s="79"/>
      <c r="BZ114" s="78">
        <f t="shared" si="37"/>
        <v>-0.1</v>
      </c>
      <c r="CA114" s="78">
        <f t="shared" si="37"/>
        <v>-0.01</v>
      </c>
      <c r="CB114" s="78">
        <f t="shared" si="37"/>
        <v>-0.28000000000000003</v>
      </c>
      <c r="CC114" s="78">
        <f t="shared" si="37"/>
        <v>0.11</v>
      </c>
      <c r="CD114" s="78">
        <f t="shared" si="37"/>
        <v>0.26</v>
      </c>
      <c r="CE114" s="78">
        <f t="shared" si="37"/>
        <v>0.11</v>
      </c>
      <c r="CF114" s="78">
        <f t="shared" si="37"/>
        <v>-0.71</v>
      </c>
      <c r="CG114" s="78">
        <f t="shared" si="37"/>
        <v>-0.32</v>
      </c>
      <c r="CH114" s="79"/>
      <c r="CP114" s="77">
        <f>IFERROR(IF($E114=1,RANK(BJ114,BJ:BJ,1)+COUNTIF(BJ$4:BJ114,BJ114)-1,"-"),"-")</f>
        <v>71</v>
      </c>
      <c r="CQ114" s="77">
        <f>IFERROR(IF($E114=1,RANK(BK114,BK:BK,1)+COUNTIF(BK$4:BK114,BK114)-1,"-"),"-")</f>
        <v>59</v>
      </c>
      <c r="CR114" s="77">
        <f>IFERROR(IF($E114=1,RANK(BL114,BL:BL,1)+COUNTIF(BL$4:BL114,BL114)-1,"-"),"-")</f>
        <v>35</v>
      </c>
      <c r="CS114" s="77">
        <f>IFERROR(IF($E114=1,RANK(BM114,BM:BM,1)+COUNTIF(BM$4:BM114,BM114)-1,"-"),"-")</f>
        <v>68</v>
      </c>
      <c r="CT114" s="77">
        <f>IFERROR(IF($E114=1,RANK(BN114,BN:BN,1)+COUNTIF(BN$4:BN114,BN114)-1,"-"),"-")</f>
        <v>63</v>
      </c>
      <c r="CU114" s="77">
        <f>IFERROR(IF($E114=1,RANK(BO114,BO:BO,1)+COUNTIF(BO$4:BO114,BO114)-1,"-"),"-")</f>
        <v>49</v>
      </c>
      <c r="CV114" s="77">
        <f>IFERROR(IF($E114=1,RANK(BP114,BP:BP,1)+COUNTIF(BP$4:BP114,BP114)-1,"-"),"-")</f>
        <v>78</v>
      </c>
      <c r="CW114" s="77">
        <f>IFERROR(IF($E114=1,RANK(BQ114,BQ:BQ,1)+COUNTIF(BQ$4:BQ114,BQ114)-1,"-"),"-")</f>
        <v>92</v>
      </c>
      <c r="CX114" s="79"/>
      <c r="DF114" s="77">
        <f>IFERROR(IF($E114=1,RANK(BZ114,BZ:BZ,1)+COUNTIF(BZ$3:BZ113,BZ114),"-"),"-")</f>
        <v>59</v>
      </c>
      <c r="DG114" s="77">
        <f>IFERROR(IF($E114=1,RANK(CA114,CA:CA,1)+COUNTIF(CA$3:CA113,CA114),"-"),"-")</f>
        <v>63</v>
      </c>
      <c r="DH114" s="77">
        <f>IFERROR(IF($E114=1,RANK(CB114,CB:CB,1)+COUNTIF(CB$3:CB113,CB114),"-"),"-")</f>
        <v>12</v>
      </c>
      <c r="DI114" s="77">
        <f>IFERROR(IF($E114=1,RANK(CC114,CC:CC,1)+COUNTIF(CC$3:CC113,CC114),"-"),"-")</f>
        <v>75</v>
      </c>
      <c r="DJ114" s="77">
        <f>IFERROR(IF($E114=1,RANK(CD114,CD:CD,1)+COUNTIF(CD$3:CD113,CD114),"-"),"-")</f>
        <v>89</v>
      </c>
      <c r="DK114" s="77">
        <f>IFERROR(IF($E114=1,RANK(CE114,CE:CE,1)+COUNTIF(CE$3:CE113,CE114),"-"),"-")</f>
        <v>82</v>
      </c>
      <c r="DL114" s="77">
        <f>IFERROR(IF($E114=1,RANK(CF114,CF:CF,1)+COUNTIF(CF$3:CF113,CF114),"-"),"-")</f>
        <v>5</v>
      </c>
      <c r="DM114" s="77">
        <f>IFERROR(IF($E114=1,RANK(CG114,CG:CG,1)+COUNTIF(CG$3:CG113,CG114),"-"),"-")</f>
        <v>12</v>
      </c>
      <c r="DN114" s="6"/>
      <c r="DO114" s="77" t="str">
        <f>IFERROR(IF($E114=1,RANK(CI114,CI:CI,1)+COUNTIF(CI$4:CI114,CI114)-1,"-"),"-")</f>
        <v>-</v>
      </c>
      <c r="DP114" s="77" t="str">
        <f>IFERROR(IF($E114=1,RANK(CJ114,CJ:CJ,1)+COUNTIF(CJ$4:CJ114,CJ114)-1,"-"),"-")</f>
        <v>-</v>
      </c>
      <c r="DQ114" s="77" t="str">
        <f>IFERROR(IF($E114=1,RANK(CK114,CK:CK,1)+COUNTIF(CK$4:CK114,CK114)-1,"-"),"-")</f>
        <v>-</v>
      </c>
      <c r="DR114" s="77" t="str">
        <f>IFERROR(IF($E114=1,RANK(CL114,CL:CL,1)+COUNTIF(CL$4:CL114,CL114)-1,"-"),"-")</f>
        <v>-</v>
      </c>
      <c r="DS114" s="77" t="str">
        <f>IFERROR(IF($E114=1,RANK(CM114,CM:CM,1)+COUNTIF(CM$4:CM114,CM114)-1,"-"),"-")</f>
        <v>-</v>
      </c>
      <c r="DT114" s="77" t="str">
        <f>IFERROR(IF($E114=1,RANK(CN114,CN:CN,1)+COUNTIF(CN$4:CN114,CN114)-1,"-"),"-")</f>
        <v>-</v>
      </c>
      <c r="EU114">
        <v>7.76</v>
      </c>
      <c r="EV114">
        <v>7.98</v>
      </c>
      <c r="EW114">
        <v>8.25</v>
      </c>
      <c r="EX114">
        <v>8.06</v>
      </c>
      <c r="EY114">
        <v>7.76</v>
      </c>
      <c r="EZ114">
        <v>7.46</v>
      </c>
      <c r="FA114">
        <v>6.45</v>
      </c>
      <c r="FB114">
        <v>6.18</v>
      </c>
      <c r="FK114">
        <v>8.01</v>
      </c>
      <c r="FL114">
        <v>8.2799999999999994</v>
      </c>
      <c r="FM114">
        <v>8.5500000000000007</v>
      </c>
      <c r="FN114">
        <v>8.2799999999999994</v>
      </c>
      <c r="FO114">
        <v>7.97</v>
      </c>
      <c r="FP114">
        <v>7.88</v>
      </c>
      <c r="FQ114">
        <v>6.23</v>
      </c>
      <c r="FR114">
        <v>6.21</v>
      </c>
    </row>
    <row r="115" spans="1:174" x14ac:dyDescent="0.3">
      <c r="A115" s="8">
        <f t="shared" si="21"/>
        <v>1</v>
      </c>
      <c r="B115" s="8">
        <f t="shared" si="22"/>
        <v>1</v>
      </c>
      <c r="C115" s="8">
        <f t="shared" si="29"/>
        <v>1</v>
      </c>
      <c r="D115" s="8">
        <f t="shared" si="23"/>
        <v>1</v>
      </c>
      <c r="E115" s="8">
        <f t="shared" si="24"/>
        <v>1</v>
      </c>
      <c r="F115" s="145" t="s">
        <v>203</v>
      </c>
      <c r="G115" s="145" t="s">
        <v>198</v>
      </c>
      <c r="H115" s="7">
        <v>1</v>
      </c>
      <c r="I115" s="141" t="s">
        <v>210</v>
      </c>
      <c r="J115" s="141">
        <v>444372</v>
      </c>
      <c r="K115" s="141" t="s">
        <v>123</v>
      </c>
      <c r="L115" s="141" t="s">
        <v>7</v>
      </c>
      <c r="M115" s="141" t="s">
        <v>8</v>
      </c>
      <c r="N115" s="139">
        <v>7.9</v>
      </c>
      <c r="O115" s="120">
        <v>8.6199999999999992</v>
      </c>
      <c r="P115" s="120">
        <v>8.99</v>
      </c>
      <c r="Q115" s="120">
        <v>8.5500000000000007</v>
      </c>
      <c r="R115" s="120">
        <v>8.2799999999999994</v>
      </c>
      <c r="S115" s="139">
        <v>7.14</v>
      </c>
      <c r="T115" s="106">
        <v>7.41</v>
      </c>
      <c r="U115" s="106">
        <v>7.3</v>
      </c>
      <c r="V115" s="79"/>
      <c r="AD115" s="139">
        <v>7.91</v>
      </c>
      <c r="AE115" s="161">
        <v>8.86</v>
      </c>
      <c r="AF115" s="163">
        <v>9.09</v>
      </c>
      <c r="AG115" s="161">
        <v>8.5</v>
      </c>
      <c r="AH115" s="161">
        <v>8.39</v>
      </c>
      <c r="AI115" s="139">
        <v>7.59</v>
      </c>
      <c r="AJ115" s="106">
        <v>7.83</v>
      </c>
      <c r="AK115" s="106">
        <v>7.6</v>
      </c>
      <c r="AL115" s="79"/>
      <c r="AT115" s="78">
        <f t="shared" si="35"/>
        <v>-0.01</v>
      </c>
      <c r="AU115" s="78">
        <f t="shared" si="35"/>
        <v>-0.24</v>
      </c>
      <c r="AV115" s="78">
        <f t="shared" si="35"/>
        <v>-0.1</v>
      </c>
      <c r="AW115" s="78">
        <f t="shared" si="35"/>
        <v>0.05</v>
      </c>
      <c r="AX115" s="78">
        <f t="shared" si="35"/>
        <v>-0.11</v>
      </c>
      <c r="AY115" s="78">
        <f t="shared" si="35"/>
        <v>-0.45</v>
      </c>
      <c r="AZ115" s="78">
        <f t="shared" si="35"/>
        <v>-0.42</v>
      </c>
      <c r="BA115" s="78">
        <f t="shared" si="35"/>
        <v>-0.3</v>
      </c>
      <c r="BB115" s="79"/>
      <c r="BJ115" s="78">
        <f t="shared" si="38"/>
        <v>7.9</v>
      </c>
      <c r="BK115" s="78">
        <f t="shared" si="38"/>
        <v>8.6199999999999992</v>
      </c>
      <c r="BL115" s="78">
        <f t="shared" si="38"/>
        <v>8.99</v>
      </c>
      <c r="BM115" s="78">
        <f t="shared" si="38"/>
        <v>8.5500000000000007</v>
      </c>
      <c r="BN115" s="78">
        <f t="shared" si="38"/>
        <v>8.2799999999999994</v>
      </c>
      <c r="BO115" s="78">
        <f t="shared" si="26"/>
        <v>7.14</v>
      </c>
      <c r="BP115" s="78">
        <f t="shared" si="36"/>
        <v>7.41</v>
      </c>
      <c r="BQ115" s="78">
        <f t="shared" si="36"/>
        <v>7.3</v>
      </c>
      <c r="BR115" s="79"/>
      <c r="BZ115" s="78">
        <f t="shared" si="37"/>
        <v>-0.01</v>
      </c>
      <c r="CA115" s="78">
        <f t="shared" si="37"/>
        <v>-0.24</v>
      </c>
      <c r="CB115" s="78">
        <f t="shared" si="37"/>
        <v>-0.1</v>
      </c>
      <c r="CC115" s="78">
        <f t="shared" si="37"/>
        <v>0.05</v>
      </c>
      <c r="CD115" s="78">
        <f t="shared" si="37"/>
        <v>-0.11</v>
      </c>
      <c r="CE115" s="78">
        <f t="shared" si="37"/>
        <v>-0.45</v>
      </c>
      <c r="CF115" s="78">
        <f t="shared" si="37"/>
        <v>-0.42</v>
      </c>
      <c r="CG115" s="78">
        <f t="shared" si="37"/>
        <v>-0.3</v>
      </c>
      <c r="CH115" s="79"/>
      <c r="CP115" s="77">
        <f>IFERROR(IF($E115=1,RANK(BJ115,BJ:BJ,1)+COUNTIF(BJ$4:BJ115,BJ115)-1,"-"),"-")</f>
        <v>65</v>
      </c>
      <c r="CQ115" s="77">
        <f>IFERROR(IF($E115=1,RANK(BK115,BK:BK,1)+COUNTIF(BK$4:BK115,BK115)-1,"-"),"-")</f>
        <v>82</v>
      </c>
      <c r="CR115" s="77">
        <f>IFERROR(IF($E115=1,RANK(BL115,BL:BL,1)+COUNTIF(BL$4:BL115,BL115)-1,"-"),"-")</f>
        <v>81</v>
      </c>
      <c r="CS115" s="77">
        <f>IFERROR(IF($E115=1,RANK(BM115,BM:BM,1)+COUNTIF(BM$4:BM115,BM115)-1,"-"),"-")</f>
        <v>71</v>
      </c>
      <c r="CT115" s="77">
        <f>IFERROR(IF($E115=1,RANK(BN115,BN:BN,1)+COUNTIF(BN$4:BN115,BN115)-1,"-"),"-")</f>
        <v>85</v>
      </c>
      <c r="CU115" s="77">
        <f>IFERROR(IF($E115=1,RANK(BO115,BO:BO,1)+COUNTIF(BO$4:BO115,BO115)-1,"-"),"-")</f>
        <v>18</v>
      </c>
      <c r="CV115" s="77">
        <f>IFERROR(IF($E115=1,RANK(BP115,BP:BP,1)+COUNTIF(BP$4:BP115,BP115)-1,"-"),"-")</f>
        <v>91</v>
      </c>
      <c r="CW115" s="77">
        <f>IFERROR(IF($E115=1,RANK(BQ115,BQ:BQ,1)+COUNTIF(BQ$4:BQ115,BQ115)-1,"-"),"-")</f>
        <v>65</v>
      </c>
      <c r="CX115" s="79"/>
      <c r="DF115" s="77">
        <f>IFERROR(IF($E115=1,RANK(BZ115,BZ:BZ,1)+COUNTIF(BZ$3:BZ114,BZ115),"-"),"-")</f>
        <v>70</v>
      </c>
      <c r="DG115" s="77">
        <f>IFERROR(IF($E115=1,RANK(CA115,CA:CA,1)+COUNTIF(CA$3:CA114,CA115),"-"),"-")</f>
        <v>23</v>
      </c>
      <c r="DH115" s="77">
        <f>IFERROR(IF($E115=1,RANK(CB115,CB:CB,1)+COUNTIF(CB$3:CB114,CB115),"-"),"-")</f>
        <v>30</v>
      </c>
      <c r="DI115" s="77">
        <f>IFERROR(IF($E115=1,RANK(CC115,CC:CC,1)+COUNTIF(CC$3:CC114,CC115),"-"),"-")</f>
        <v>70</v>
      </c>
      <c r="DJ115" s="77">
        <f>IFERROR(IF($E115=1,RANK(CD115,CD:CD,1)+COUNTIF(CD$3:CD114,CD115),"-"),"-")</f>
        <v>49</v>
      </c>
      <c r="DK115" s="77">
        <f>IFERROR(IF($E115=1,RANK(CE115,CE:CE,1)+COUNTIF(CE$3:CE114,CE115),"-"),"-")</f>
        <v>12</v>
      </c>
      <c r="DL115" s="77">
        <f>IFERROR(IF($E115=1,RANK(CF115,CF:CF,1)+COUNTIF(CF$3:CF114,CF115),"-"),"-")</f>
        <v>15</v>
      </c>
      <c r="DM115" s="77">
        <f>IFERROR(IF($E115=1,RANK(CG115,CG:CG,1)+COUNTIF(CG$3:CG114,CG115),"-"),"-")</f>
        <v>13</v>
      </c>
      <c r="DN115" s="6"/>
      <c r="DO115" s="77" t="str">
        <f>IFERROR(IF($E115=1,RANK(CI115,CI:CI,1)+COUNTIF(CI$4:CI115,CI115)-1,"-"),"-")</f>
        <v>-</v>
      </c>
      <c r="DP115" s="77" t="str">
        <f>IFERROR(IF($E115=1,RANK(CJ115,CJ:CJ,1)+COUNTIF(CJ$4:CJ115,CJ115)-1,"-"),"-")</f>
        <v>-</v>
      </c>
      <c r="DQ115" s="77" t="str">
        <f>IFERROR(IF($E115=1,RANK(CK115,CK:CK,1)+COUNTIF(CK$4:CK115,CK115)-1,"-"),"-")</f>
        <v>-</v>
      </c>
      <c r="DR115" s="77" t="str">
        <f>IFERROR(IF($E115=1,RANK(CL115,CL:CL,1)+COUNTIF(CL$4:CL115,CL115)-1,"-"),"-")</f>
        <v>-</v>
      </c>
      <c r="DS115" s="77" t="str">
        <f>IFERROR(IF($E115=1,RANK(CM115,CM:CM,1)+COUNTIF(CM$4:CM115,CM115)-1,"-"),"-")</f>
        <v>-</v>
      </c>
      <c r="DT115" s="77" t="str">
        <f>IFERROR(IF($E115=1,RANK(CN115,CN:CN,1)+COUNTIF(CN$4:CN115,CN115)-1,"-"),"-")</f>
        <v>-</v>
      </c>
      <c r="EU115">
        <v>7.54</v>
      </c>
      <c r="EV115">
        <v>7.83</v>
      </c>
      <c r="EW115">
        <v>8.4600000000000009</v>
      </c>
      <c r="EX115">
        <v>7.98</v>
      </c>
      <c r="EY115">
        <v>7.74</v>
      </c>
      <c r="EZ115">
        <v>7.84</v>
      </c>
      <c r="FA115">
        <v>6.54</v>
      </c>
      <c r="FB115">
        <v>6.48</v>
      </c>
      <c r="FK115">
        <v>7.68</v>
      </c>
      <c r="FL115">
        <v>7.89</v>
      </c>
      <c r="FM115">
        <v>8.5399999999999991</v>
      </c>
      <c r="FN115">
        <v>7.98</v>
      </c>
      <c r="FO115">
        <v>7.53</v>
      </c>
      <c r="FP115">
        <v>7.7</v>
      </c>
      <c r="FQ115">
        <v>6.36</v>
      </c>
      <c r="FR115">
        <v>6.25</v>
      </c>
    </row>
    <row r="116" spans="1:174" x14ac:dyDescent="0.3">
      <c r="A116" s="8">
        <f t="shared" si="21"/>
        <v>1</v>
      </c>
      <c r="B116" s="8">
        <f t="shared" si="22"/>
        <v>1</v>
      </c>
      <c r="C116" s="8" t="str">
        <f t="shared" si="29"/>
        <v/>
      </c>
      <c r="D116" s="8">
        <f t="shared" si="23"/>
        <v>1</v>
      </c>
      <c r="E116" s="8">
        <f t="shared" si="24"/>
        <v>0</v>
      </c>
      <c r="F116" s="145" t="s">
        <v>203</v>
      </c>
      <c r="G116" s="145" t="s">
        <v>228</v>
      </c>
      <c r="H116" s="7" t="s">
        <v>17</v>
      </c>
      <c r="I116" s="141" t="s">
        <v>210</v>
      </c>
      <c r="J116" s="141">
        <v>343004</v>
      </c>
      <c r="K116" s="141" t="s">
        <v>124</v>
      </c>
      <c r="L116" s="141" t="s">
        <v>7</v>
      </c>
      <c r="M116" s="141" t="s">
        <v>8</v>
      </c>
      <c r="N116" s="139">
        <v>7.73</v>
      </c>
      <c r="O116" s="120">
        <v>8.64</v>
      </c>
      <c r="P116" s="121">
        <v>9</v>
      </c>
      <c r="Q116" s="120">
        <v>8.01</v>
      </c>
      <c r="R116" s="139">
        <v>7.85</v>
      </c>
      <c r="S116" s="139">
        <v>7.89</v>
      </c>
      <c r="T116" s="106">
        <v>7.12</v>
      </c>
      <c r="U116" s="106">
        <v>7.66</v>
      </c>
      <c r="V116" s="79"/>
      <c r="AD116" s="161">
        <v>8.01</v>
      </c>
      <c r="AE116" s="161">
        <v>8.41</v>
      </c>
      <c r="AF116" s="161">
        <v>8.89</v>
      </c>
      <c r="AG116" s="161">
        <v>8.11</v>
      </c>
      <c r="AH116" s="139">
        <v>7.88</v>
      </c>
      <c r="AI116" s="139">
        <v>7.84</v>
      </c>
      <c r="AJ116" s="106">
        <v>6.81</v>
      </c>
      <c r="AK116" s="106">
        <v>7.55</v>
      </c>
      <c r="AL116" s="79"/>
      <c r="AT116" s="78">
        <f t="shared" si="35"/>
        <v>-0.28000000000000003</v>
      </c>
      <c r="AU116" s="78">
        <f t="shared" si="35"/>
        <v>0.23</v>
      </c>
      <c r="AV116" s="78">
        <f t="shared" si="35"/>
        <v>0.11</v>
      </c>
      <c r="AW116" s="78">
        <f t="shared" si="35"/>
        <v>-0.1</v>
      </c>
      <c r="AX116" s="78">
        <f t="shared" si="35"/>
        <v>-0.03</v>
      </c>
      <c r="AY116" s="78">
        <f t="shared" si="35"/>
        <v>0.05</v>
      </c>
      <c r="AZ116" s="78">
        <f t="shared" si="35"/>
        <v>0.31</v>
      </c>
      <c r="BA116" s="78">
        <f t="shared" si="35"/>
        <v>0.11</v>
      </c>
      <c r="BB116" s="79"/>
      <c r="BJ116" s="78" t="str">
        <f t="shared" si="38"/>
        <v>-</v>
      </c>
      <c r="BK116" s="78" t="str">
        <f t="shared" si="38"/>
        <v>-</v>
      </c>
      <c r="BL116" s="78" t="str">
        <f t="shared" si="38"/>
        <v>-</v>
      </c>
      <c r="BM116" s="78" t="str">
        <f t="shared" si="38"/>
        <v>-</v>
      </c>
      <c r="BN116" s="78" t="str">
        <f t="shared" si="38"/>
        <v>-</v>
      </c>
      <c r="BO116" s="78" t="str">
        <f t="shared" si="26"/>
        <v>-</v>
      </c>
      <c r="BP116" s="78" t="str">
        <f t="shared" si="36"/>
        <v>-</v>
      </c>
      <c r="BQ116" s="78" t="str">
        <f t="shared" si="36"/>
        <v>-</v>
      </c>
      <c r="BR116" s="79"/>
      <c r="BZ116" s="78" t="str">
        <f t="shared" si="37"/>
        <v>-</v>
      </c>
      <c r="CA116" s="78" t="str">
        <f t="shared" si="37"/>
        <v>-</v>
      </c>
      <c r="CB116" s="78" t="str">
        <f t="shared" si="37"/>
        <v>-</v>
      </c>
      <c r="CC116" s="78" t="str">
        <f t="shared" si="37"/>
        <v>-</v>
      </c>
      <c r="CD116" s="78" t="str">
        <f t="shared" si="37"/>
        <v>-</v>
      </c>
      <c r="CE116" s="78" t="str">
        <f t="shared" si="37"/>
        <v>-</v>
      </c>
      <c r="CF116" s="78" t="str">
        <f t="shared" si="37"/>
        <v>-</v>
      </c>
      <c r="CG116" s="78" t="str">
        <f t="shared" si="37"/>
        <v>-</v>
      </c>
      <c r="CH116" s="79"/>
      <c r="CP116" s="77" t="str">
        <f>IFERROR(IF($E116=1,RANK(BJ116,BJ:BJ,1)+COUNTIF(BJ$4:BJ116,BJ116)-1,"-"),"-")</f>
        <v>-</v>
      </c>
      <c r="CQ116" s="77" t="str">
        <f>IFERROR(IF($E116=1,RANK(BK116,BK:BK,1)+COUNTIF(BK$4:BK116,BK116)-1,"-"),"-")</f>
        <v>-</v>
      </c>
      <c r="CR116" s="77" t="str">
        <f>IFERROR(IF($E116=1,RANK(BL116,BL:BL,1)+COUNTIF(BL$4:BL116,BL116)-1,"-"),"-")</f>
        <v>-</v>
      </c>
      <c r="CS116" s="77" t="str">
        <f>IFERROR(IF($E116=1,RANK(BM116,BM:BM,1)+COUNTIF(BM$4:BM116,BM116)-1,"-"),"-")</f>
        <v>-</v>
      </c>
      <c r="CT116" s="77" t="str">
        <f>IFERROR(IF($E116=1,RANK(BN116,BN:BN,1)+COUNTIF(BN$4:BN116,BN116)-1,"-"),"-")</f>
        <v>-</v>
      </c>
      <c r="CU116" s="77" t="str">
        <f>IFERROR(IF($E116=1,RANK(BO116,BO:BO,1)+COUNTIF(BO$4:BO116,BO116)-1,"-"),"-")</f>
        <v>-</v>
      </c>
      <c r="CV116" s="77" t="str">
        <f>IFERROR(IF($E116=1,RANK(BP116,BP:BP,1)+COUNTIF(BP$4:BP116,BP116)-1,"-"),"-")</f>
        <v>-</v>
      </c>
      <c r="CW116" s="77" t="str">
        <f>IFERROR(IF($E116=1,RANK(BQ116,BQ:BQ,1)+COUNTIF(BQ$4:BQ116,BQ116)-1,"-"),"-")</f>
        <v>-</v>
      </c>
      <c r="CX116" s="79"/>
      <c r="DF116" s="77" t="str">
        <f>IFERROR(IF($E116=1,RANK(BZ116,BZ:BZ,1)+COUNTIF(BZ$3:BZ115,BZ116),"-"),"-")</f>
        <v>-</v>
      </c>
      <c r="DG116" s="77" t="str">
        <f>IFERROR(IF($E116=1,RANK(CA116,CA:CA,1)+COUNTIF(CA$3:CA115,CA116),"-"),"-")</f>
        <v>-</v>
      </c>
      <c r="DH116" s="77" t="str">
        <f>IFERROR(IF($E116=1,RANK(CB116,CB:CB,1)+COUNTIF(CB$3:CB115,CB116),"-"),"-")</f>
        <v>-</v>
      </c>
      <c r="DI116" s="77" t="str">
        <f>IFERROR(IF($E116=1,RANK(CC116,CC:CC,1)+COUNTIF(CC$3:CC115,CC116),"-"),"-")</f>
        <v>-</v>
      </c>
      <c r="DJ116" s="77" t="str">
        <f>IFERROR(IF($E116=1,RANK(CD116,CD:CD,1)+COUNTIF(CD$3:CD115,CD116),"-"),"-")</f>
        <v>-</v>
      </c>
      <c r="DK116" s="77" t="str">
        <f>IFERROR(IF($E116=1,RANK(CE116,CE:CE,1)+COUNTIF(CE$3:CE115,CE116),"-"),"-")</f>
        <v>-</v>
      </c>
      <c r="DL116" s="77" t="str">
        <f>IFERROR(IF($E116=1,RANK(CF116,CF:CF,1)+COUNTIF(CF$3:CF115,CF116),"-"),"-")</f>
        <v>-</v>
      </c>
      <c r="DM116" s="77" t="str">
        <f>IFERROR(IF($E116=1,RANK(CG116,CG:CG,1)+COUNTIF(CG$3:CG115,CG116),"-"),"-")</f>
        <v>-</v>
      </c>
      <c r="DN116" s="6"/>
      <c r="DO116" s="77" t="str">
        <f>IFERROR(IF($E116=1,RANK(CI116,CI:CI,1)+COUNTIF(CI$4:CI116,CI116)-1,"-"),"-")</f>
        <v>-</v>
      </c>
      <c r="DP116" s="77" t="str">
        <f>IFERROR(IF($E116=1,RANK(CJ116,CJ:CJ,1)+COUNTIF(CJ$4:CJ116,CJ116)-1,"-"),"-")</f>
        <v>-</v>
      </c>
      <c r="DQ116" s="77" t="str">
        <f>IFERROR(IF($E116=1,RANK(CK116,CK:CK,1)+COUNTIF(CK$4:CK116,CK116)-1,"-"),"-")</f>
        <v>-</v>
      </c>
      <c r="DR116" s="77" t="str">
        <f>IFERROR(IF($E116=1,RANK(CL116,CL:CL,1)+COUNTIF(CL$4:CL116,CL116)-1,"-"),"-")</f>
        <v>-</v>
      </c>
      <c r="DS116" s="77" t="str">
        <f>IFERROR(IF($E116=1,RANK(CM116,CM:CM,1)+COUNTIF(CM$4:CM116,CM116)-1,"-"),"-")</f>
        <v>-</v>
      </c>
      <c r="DT116" s="77" t="str">
        <f>IFERROR(IF($E116=1,RANK(CN116,CN:CN,1)+COUNTIF(CN$4:CN116,CN116)-1,"-"),"-")</f>
        <v>-</v>
      </c>
      <c r="EU116">
        <v>7.56</v>
      </c>
      <c r="EV116">
        <v>8.2899999999999991</v>
      </c>
      <c r="EW116">
        <v>8.84</v>
      </c>
      <c r="EX116">
        <v>7.98</v>
      </c>
      <c r="EY116">
        <v>7.54</v>
      </c>
      <c r="EZ116">
        <v>7.95</v>
      </c>
      <c r="FA116">
        <v>6.57</v>
      </c>
      <c r="FB116">
        <v>6.97</v>
      </c>
      <c r="FK116">
        <v>7.45</v>
      </c>
      <c r="FL116">
        <v>8.24</v>
      </c>
      <c r="FM116">
        <v>8.68</v>
      </c>
      <c r="FN116">
        <v>7.77</v>
      </c>
      <c r="FO116">
        <v>7.06</v>
      </c>
      <c r="FP116">
        <v>7.88</v>
      </c>
      <c r="FQ116">
        <v>6.6</v>
      </c>
      <c r="FR116">
        <v>7.07</v>
      </c>
    </row>
    <row r="117" spans="1:174" x14ac:dyDescent="0.3">
      <c r="A117" s="8">
        <f t="shared" si="21"/>
        <v>1</v>
      </c>
      <c r="B117" s="8">
        <f t="shared" si="22"/>
        <v>1</v>
      </c>
      <c r="C117" s="8" t="str">
        <f t="shared" si="29"/>
        <v/>
      </c>
      <c r="D117" s="8">
        <f t="shared" si="23"/>
        <v>1</v>
      </c>
      <c r="E117" s="8">
        <f t="shared" si="24"/>
        <v>0</v>
      </c>
      <c r="F117" s="145" t="s">
        <v>203</v>
      </c>
      <c r="G117" s="145" t="s">
        <v>200</v>
      </c>
      <c r="H117" s="7" t="s">
        <v>17</v>
      </c>
      <c r="I117" s="141" t="s">
        <v>210</v>
      </c>
      <c r="J117" s="141">
        <v>415604</v>
      </c>
      <c r="K117" s="141" t="s">
        <v>169</v>
      </c>
      <c r="L117" s="141" t="s">
        <v>7</v>
      </c>
      <c r="M117" s="141" t="s">
        <v>8</v>
      </c>
      <c r="N117" s="139">
        <v>7.51</v>
      </c>
      <c r="O117" s="120">
        <v>8.27</v>
      </c>
      <c r="P117" s="120">
        <v>8.7100000000000009</v>
      </c>
      <c r="Q117" s="120">
        <v>8.42</v>
      </c>
      <c r="R117" s="139">
        <v>7.65</v>
      </c>
      <c r="S117" s="139">
        <v>6.84</v>
      </c>
      <c r="T117" s="106">
        <v>6.23</v>
      </c>
      <c r="U117" s="106">
        <v>6.64</v>
      </c>
      <c r="V117" s="79"/>
      <c r="AD117" s="139">
        <v>7.44</v>
      </c>
      <c r="AE117" s="139">
        <v>7.64</v>
      </c>
      <c r="AF117" s="161">
        <v>8.8000000000000007</v>
      </c>
      <c r="AG117" s="161">
        <v>8.19</v>
      </c>
      <c r="AH117" s="139">
        <v>7.55</v>
      </c>
      <c r="AI117" s="139">
        <v>7.06</v>
      </c>
      <c r="AJ117" s="106">
        <v>6.07</v>
      </c>
      <c r="AK117" s="106">
        <v>6.78</v>
      </c>
      <c r="AL117" s="79"/>
      <c r="AT117" s="78">
        <f t="shared" si="35"/>
        <v>7.0000000000000007E-2</v>
      </c>
      <c r="AU117" s="78">
        <f t="shared" si="35"/>
        <v>0.63</v>
      </c>
      <c r="AV117" s="78">
        <f t="shared" si="35"/>
        <v>-0.09</v>
      </c>
      <c r="AW117" s="78">
        <f t="shared" si="35"/>
        <v>0.23</v>
      </c>
      <c r="AX117" s="78">
        <f t="shared" si="35"/>
        <v>0.1</v>
      </c>
      <c r="AY117" s="78">
        <f t="shared" si="35"/>
        <v>-0.22</v>
      </c>
      <c r="AZ117" s="78">
        <f t="shared" si="35"/>
        <v>0.16</v>
      </c>
      <c r="BA117" s="78">
        <f t="shared" si="35"/>
        <v>-0.14000000000000001</v>
      </c>
      <c r="BB117" s="79"/>
      <c r="BJ117" s="78" t="str">
        <f t="shared" si="38"/>
        <v>-</v>
      </c>
      <c r="BK117" s="78" t="str">
        <f t="shared" si="38"/>
        <v>-</v>
      </c>
      <c r="BL117" s="78" t="str">
        <f t="shared" si="38"/>
        <v>-</v>
      </c>
      <c r="BM117" s="78" t="str">
        <f t="shared" si="38"/>
        <v>-</v>
      </c>
      <c r="BN117" s="78" t="str">
        <f t="shared" si="38"/>
        <v>-</v>
      </c>
      <c r="BO117" s="78" t="str">
        <f t="shared" si="26"/>
        <v>-</v>
      </c>
      <c r="BP117" s="78" t="str">
        <f t="shared" si="36"/>
        <v>-</v>
      </c>
      <c r="BQ117" s="78" t="str">
        <f t="shared" si="36"/>
        <v>-</v>
      </c>
      <c r="BR117" s="79"/>
      <c r="BZ117" s="78" t="str">
        <f t="shared" si="37"/>
        <v>-</v>
      </c>
      <c r="CA117" s="78" t="str">
        <f t="shared" si="37"/>
        <v>-</v>
      </c>
      <c r="CB117" s="78" t="str">
        <f t="shared" si="37"/>
        <v>-</v>
      </c>
      <c r="CC117" s="78" t="str">
        <f t="shared" si="37"/>
        <v>-</v>
      </c>
      <c r="CD117" s="78" t="str">
        <f t="shared" si="37"/>
        <v>-</v>
      </c>
      <c r="CE117" s="78" t="str">
        <f t="shared" si="37"/>
        <v>-</v>
      </c>
      <c r="CF117" s="78" t="str">
        <f t="shared" si="37"/>
        <v>-</v>
      </c>
      <c r="CG117" s="78" t="str">
        <f t="shared" si="37"/>
        <v>-</v>
      </c>
      <c r="CH117" s="79"/>
      <c r="CP117" s="77" t="str">
        <f>IFERROR(IF($E117=1,RANK(BJ117,BJ:BJ,1)+COUNTIF(BJ$4:BJ117,BJ117)-1,"-"),"-")</f>
        <v>-</v>
      </c>
      <c r="CQ117" s="77" t="str">
        <f>IFERROR(IF($E117=1,RANK(BK117,BK:BK,1)+COUNTIF(BK$4:BK117,BK117)-1,"-"),"-")</f>
        <v>-</v>
      </c>
      <c r="CR117" s="77" t="str">
        <f>IFERROR(IF($E117=1,RANK(BL117,BL:BL,1)+COUNTIF(BL$4:BL117,BL117)-1,"-"),"-")</f>
        <v>-</v>
      </c>
      <c r="CS117" s="77" t="str">
        <f>IFERROR(IF($E117=1,RANK(BM117,BM:BM,1)+COUNTIF(BM$4:BM117,BM117)-1,"-"),"-")</f>
        <v>-</v>
      </c>
      <c r="CT117" s="77" t="str">
        <f>IFERROR(IF($E117=1,RANK(BN117,BN:BN,1)+COUNTIF(BN$4:BN117,BN117)-1,"-"),"-")</f>
        <v>-</v>
      </c>
      <c r="CU117" s="77" t="str">
        <f>IFERROR(IF($E117=1,RANK(BO117,BO:BO,1)+COUNTIF(BO$4:BO117,BO117)-1,"-"),"-")</f>
        <v>-</v>
      </c>
      <c r="CV117" s="77" t="str">
        <f>IFERROR(IF($E117=1,RANK(BP117,BP:BP,1)+COUNTIF(BP$4:BP117,BP117)-1,"-"),"-")</f>
        <v>-</v>
      </c>
      <c r="CW117" s="77" t="str">
        <f>IFERROR(IF($E117=1,RANK(BQ117,BQ:BQ,1)+COUNTIF(BQ$4:BQ117,BQ117)-1,"-"),"-")</f>
        <v>-</v>
      </c>
      <c r="CX117" s="79"/>
      <c r="DF117" s="77" t="str">
        <f>IFERROR(IF($E117=1,RANK(BZ117,BZ:BZ,1)+COUNTIF(BZ$3:BZ116,BZ117),"-"),"-")</f>
        <v>-</v>
      </c>
      <c r="DG117" s="77" t="str">
        <f>IFERROR(IF($E117=1,RANK(CA117,CA:CA,1)+COUNTIF(CA$3:CA116,CA117),"-"),"-")</f>
        <v>-</v>
      </c>
      <c r="DH117" s="77" t="str">
        <f>IFERROR(IF($E117=1,RANK(CB117,CB:CB,1)+COUNTIF(CB$3:CB116,CB117),"-"),"-")</f>
        <v>-</v>
      </c>
      <c r="DI117" s="77" t="str">
        <f>IFERROR(IF($E117=1,RANK(CC117,CC:CC,1)+COUNTIF(CC$3:CC116,CC117),"-"),"-")</f>
        <v>-</v>
      </c>
      <c r="DJ117" s="77" t="str">
        <f>IFERROR(IF($E117=1,RANK(CD117,CD:CD,1)+COUNTIF(CD$3:CD116,CD117),"-"),"-")</f>
        <v>-</v>
      </c>
      <c r="DK117" s="77" t="str">
        <f>IFERROR(IF($E117=1,RANK(CE117,CE:CE,1)+COUNTIF(CE$3:CE116,CE117),"-"),"-")</f>
        <v>-</v>
      </c>
      <c r="DL117" s="77" t="str">
        <f>IFERROR(IF($E117=1,RANK(CF117,CF:CF,1)+COUNTIF(CF$3:CF116,CF117),"-"),"-")</f>
        <v>-</v>
      </c>
      <c r="DM117" s="77" t="str">
        <f>IFERROR(IF($E117=1,RANK(CG117,CG:CG,1)+COUNTIF(CG$3:CG116,CG117),"-"),"-")</f>
        <v>-</v>
      </c>
      <c r="DN117" s="6"/>
      <c r="DO117" s="77" t="str">
        <f>IFERROR(IF($E117=1,RANK(CI117,CI:CI,1)+COUNTIF(CI$4:CI117,CI117)-1,"-"),"-")</f>
        <v>-</v>
      </c>
      <c r="DP117" s="77" t="str">
        <f>IFERROR(IF($E117=1,RANK(CJ117,CJ:CJ,1)+COUNTIF(CJ$4:CJ117,CJ117)-1,"-"),"-")</f>
        <v>-</v>
      </c>
      <c r="DQ117" s="77" t="str">
        <f>IFERROR(IF($E117=1,RANK(CK117,CK:CK,1)+COUNTIF(CK$4:CK117,CK117)-1,"-"),"-")</f>
        <v>-</v>
      </c>
      <c r="DR117" s="77" t="str">
        <f>IFERROR(IF($E117=1,RANK(CL117,CL:CL,1)+COUNTIF(CL$4:CL117,CL117)-1,"-"),"-")</f>
        <v>-</v>
      </c>
      <c r="DS117" s="77" t="str">
        <f>IFERROR(IF($E117=1,RANK(CM117,CM:CM,1)+COUNTIF(CM$4:CM117,CM117)-1,"-"),"-")</f>
        <v>-</v>
      </c>
      <c r="DT117" s="77" t="str">
        <f>IFERROR(IF($E117=1,RANK(CN117,CN:CN,1)+COUNTIF(CN$4:CN117,CN117)-1,"-"),"-")</f>
        <v>-</v>
      </c>
      <c r="EU117">
        <v>8.0399999999999991</v>
      </c>
      <c r="EV117">
        <v>8.39</v>
      </c>
      <c r="EW117">
        <v>8.7100000000000009</v>
      </c>
      <c r="EX117">
        <v>8.36</v>
      </c>
      <c r="EY117">
        <v>8.24</v>
      </c>
      <c r="EZ117">
        <v>7.9</v>
      </c>
      <c r="FA117">
        <v>6.55</v>
      </c>
      <c r="FB117">
        <v>7.12</v>
      </c>
      <c r="FK117">
        <v>7.75</v>
      </c>
      <c r="FL117">
        <v>7.74</v>
      </c>
      <c r="FM117">
        <v>8.32</v>
      </c>
      <c r="FN117">
        <v>8.2200000000000006</v>
      </c>
      <c r="FO117">
        <v>7.47</v>
      </c>
      <c r="FP117">
        <v>7.12</v>
      </c>
      <c r="FQ117">
        <v>5.36</v>
      </c>
      <c r="FR117">
        <v>6.02</v>
      </c>
    </row>
    <row r="118" spans="1:174" x14ac:dyDescent="0.3">
      <c r="A118" s="8">
        <f t="shared" si="21"/>
        <v>1</v>
      </c>
      <c r="B118" s="8">
        <f t="shared" si="22"/>
        <v>1</v>
      </c>
      <c r="C118" s="8">
        <f t="shared" si="29"/>
        <v>1</v>
      </c>
      <c r="D118" s="8">
        <f t="shared" si="23"/>
        <v>1</v>
      </c>
      <c r="E118" s="8">
        <f t="shared" si="24"/>
        <v>1</v>
      </c>
      <c r="F118" s="145" t="s">
        <v>125</v>
      </c>
      <c r="G118" s="145" t="s">
        <v>198</v>
      </c>
      <c r="H118" s="7">
        <v>1</v>
      </c>
      <c r="I118" s="7" t="s">
        <v>210</v>
      </c>
      <c r="J118" s="7">
        <v>586008</v>
      </c>
      <c r="K118" s="141" t="s">
        <v>126</v>
      </c>
      <c r="L118" s="141" t="s">
        <v>7</v>
      </c>
      <c r="M118" s="7" t="s">
        <v>8</v>
      </c>
      <c r="N118" s="120">
        <v>8.1300000000000008</v>
      </c>
      <c r="O118" s="120">
        <v>8.52</v>
      </c>
      <c r="P118" s="121">
        <v>9.01</v>
      </c>
      <c r="Q118" s="120">
        <v>8.23</v>
      </c>
      <c r="R118" s="120">
        <v>8.17</v>
      </c>
      <c r="S118" s="139">
        <v>7.93</v>
      </c>
      <c r="T118" s="106">
        <v>7.47</v>
      </c>
      <c r="U118" s="106">
        <v>7.84</v>
      </c>
      <c r="V118" s="79"/>
      <c r="AD118" s="161">
        <v>8.39</v>
      </c>
      <c r="AE118" s="161">
        <v>8.6199999999999992</v>
      </c>
      <c r="AF118" s="163">
        <v>9.0500000000000007</v>
      </c>
      <c r="AG118" s="161">
        <v>8.44</v>
      </c>
      <c r="AH118" s="161">
        <v>8.4499999999999993</v>
      </c>
      <c r="AI118" s="120">
        <v>8.07</v>
      </c>
      <c r="AJ118" s="106">
        <v>7.67</v>
      </c>
      <c r="AK118" s="106">
        <v>7.95</v>
      </c>
      <c r="AL118" s="79"/>
      <c r="AT118" s="78">
        <f t="shared" si="35"/>
        <v>-0.26</v>
      </c>
      <c r="AU118" s="78">
        <f t="shared" si="35"/>
        <v>-0.1</v>
      </c>
      <c r="AV118" s="78">
        <f t="shared" si="35"/>
        <v>-0.04</v>
      </c>
      <c r="AW118" s="78">
        <f t="shared" si="35"/>
        <v>-0.21</v>
      </c>
      <c r="AX118" s="78">
        <f t="shared" si="35"/>
        <v>-0.28000000000000003</v>
      </c>
      <c r="AY118" s="78">
        <f t="shared" si="35"/>
        <v>-0.14000000000000001</v>
      </c>
      <c r="AZ118" s="78">
        <f t="shared" si="35"/>
        <v>-0.2</v>
      </c>
      <c r="BA118" s="78">
        <f t="shared" si="35"/>
        <v>-0.11</v>
      </c>
      <c r="BB118" s="79"/>
      <c r="BJ118" s="78">
        <f t="shared" si="38"/>
        <v>8.1300000000000008</v>
      </c>
      <c r="BK118" s="78">
        <f t="shared" si="38"/>
        <v>8.52</v>
      </c>
      <c r="BL118" s="78">
        <f t="shared" si="38"/>
        <v>9.01</v>
      </c>
      <c r="BM118" s="78">
        <f t="shared" si="38"/>
        <v>8.23</v>
      </c>
      <c r="BN118" s="78">
        <f t="shared" si="38"/>
        <v>8.17</v>
      </c>
      <c r="BO118" s="78">
        <f t="shared" si="26"/>
        <v>7.93</v>
      </c>
      <c r="BP118" s="78">
        <f t="shared" si="36"/>
        <v>7.47</v>
      </c>
      <c r="BQ118" s="78">
        <f t="shared" si="36"/>
        <v>7.84</v>
      </c>
      <c r="BR118" s="79"/>
      <c r="BZ118" s="78">
        <f t="shared" si="37"/>
        <v>-0.26</v>
      </c>
      <c r="CA118" s="78">
        <f t="shared" si="37"/>
        <v>-0.1</v>
      </c>
      <c r="CB118" s="78">
        <f t="shared" si="37"/>
        <v>-0.04</v>
      </c>
      <c r="CC118" s="78">
        <f t="shared" si="37"/>
        <v>-0.21</v>
      </c>
      <c r="CD118" s="78">
        <f t="shared" si="37"/>
        <v>-0.28000000000000003</v>
      </c>
      <c r="CE118" s="78">
        <f t="shared" si="37"/>
        <v>-0.14000000000000001</v>
      </c>
      <c r="CF118" s="78">
        <f t="shared" si="37"/>
        <v>-0.2</v>
      </c>
      <c r="CG118" s="78">
        <f t="shared" si="37"/>
        <v>-0.11</v>
      </c>
      <c r="CH118" s="79"/>
      <c r="CP118" s="77">
        <f>IFERROR(IF($E118=1,RANK(BJ118,BJ:BJ,1)+COUNTIF(BJ$4:BJ118,BJ118)-1,"-"),"-")</f>
        <v>92</v>
      </c>
      <c r="CQ118" s="77">
        <f>IFERROR(IF($E118=1,RANK(BK118,BK:BK,1)+COUNTIF(BK$4:BK118,BK118)-1,"-"),"-")</f>
        <v>70</v>
      </c>
      <c r="CR118" s="77">
        <f>IFERROR(IF($E118=1,RANK(BL118,BL:BL,1)+COUNTIF(BL$4:BL118,BL118)-1,"-"),"-")</f>
        <v>83</v>
      </c>
      <c r="CS118" s="77">
        <f>IFERROR(IF($E118=1,RANK(BM118,BM:BM,1)+COUNTIF(BM$4:BM118,BM118)-1,"-"),"-")</f>
        <v>42</v>
      </c>
      <c r="CT118" s="77">
        <f>IFERROR(IF($E118=1,RANK(BN118,BN:BN,1)+COUNTIF(BN$4:BN118,BN118)-1,"-"),"-")</f>
        <v>77</v>
      </c>
      <c r="CU118" s="77">
        <f>IFERROR(IF($E118=1,RANK(BO118,BO:BO,1)+COUNTIF(BO$4:BO118,BO118)-1,"-"),"-")</f>
        <v>95</v>
      </c>
      <c r="CV118" s="77">
        <f>IFERROR(IF($E118=1,RANK(BP118,BP:BP,1)+COUNTIF(BP$4:BP118,BP118)-1,"-"),"-")</f>
        <v>95</v>
      </c>
      <c r="CW118" s="77">
        <f>IFERROR(IF($E118=1,RANK(BQ118,BQ:BQ,1)+COUNTIF(BQ$4:BQ118,BQ118)-1,"-"),"-")</f>
        <v>97</v>
      </c>
      <c r="CX118" s="79"/>
      <c r="DF118" s="77">
        <f>IFERROR(IF($E118=1,RANK(BZ118,BZ:BZ,1)+COUNTIF(BZ$3:BZ117,BZ118),"-"),"-")</f>
        <v>35</v>
      </c>
      <c r="DG118" s="77">
        <f>IFERROR(IF($E118=1,RANK(CA118,CA:CA,1)+COUNTIF(CA$3:CA117,CA118),"-"),"-")</f>
        <v>44</v>
      </c>
      <c r="DH118" s="77">
        <f>IFERROR(IF($E118=1,RANK(CB118,CB:CB,1)+COUNTIF(CB$3:CB117,CB118),"-"),"-")</f>
        <v>44</v>
      </c>
      <c r="DI118" s="77">
        <f>IFERROR(IF($E118=1,RANK(CC118,CC:CC,1)+COUNTIF(CC$3:CC117,CC118),"-"),"-")</f>
        <v>24</v>
      </c>
      <c r="DJ118" s="77">
        <f>IFERROR(IF($E118=1,RANK(CD118,CD:CD,1)+COUNTIF(CD$3:CD117,CD118),"-"),"-")</f>
        <v>19</v>
      </c>
      <c r="DK118" s="77">
        <f>IFERROR(IF($E118=1,RANK(CE118,CE:CE,1)+COUNTIF(CE$3:CE117,CE118),"-"),"-")</f>
        <v>52</v>
      </c>
      <c r="DL118" s="77">
        <f>IFERROR(IF($E118=1,RANK(CF118,CF:CF,1)+COUNTIF(CF$3:CF117,CF118),"-"),"-")</f>
        <v>33</v>
      </c>
      <c r="DM118" s="77">
        <f>IFERROR(IF($E118=1,RANK(CG118,CG:CG,1)+COUNTIF(CG$3:CG117,CG118),"-"),"-")</f>
        <v>37</v>
      </c>
      <c r="DN118" s="6"/>
      <c r="DO118" s="77" t="str">
        <f>IFERROR(IF($E118=1,RANK(CI118,CI:CI,1)+COUNTIF(CI$4:CI118,CI118)-1,"-"),"-")</f>
        <v>-</v>
      </c>
      <c r="DP118" s="77" t="str">
        <f>IFERROR(IF($E118=1,RANK(CJ118,CJ:CJ,1)+COUNTIF(CJ$4:CJ118,CJ118)-1,"-"),"-")</f>
        <v>-</v>
      </c>
      <c r="DQ118" s="77" t="str">
        <f>IFERROR(IF($E118=1,RANK(CK118,CK:CK,1)+COUNTIF(CK$4:CK118,CK118)-1,"-"),"-")</f>
        <v>-</v>
      </c>
      <c r="DR118" s="77" t="str">
        <f>IFERROR(IF($E118=1,RANK(CL118,CL:CL,1)+COUNTIF(CL$4:CL118,CL118)-1,"-"),"-")</f>
        <v>-</v>
      </c>
      <c r="DS118" s="77" t="str">
        <f>IFERROR(IF($E118=1,RANK(CM118,CM:CM,1)+COUNTIF(CM$4:CM118,CM118)-1,"-"),"-")</f>
        <v>-</v>
      </c>
      <c r="DT118" s="77" t="str">
        <f>IFERROR(IF($E118=1,RANK(CN118,CN:CN,1)+COUNTIF(CN$4:CN118,CN118)-1,"-"),"-")</f>
        <v>-</v>
      </c>
      <c r="EU118">
        <v>7.86</v>
      </c>
      <c r="EV118">
        <v>8.57</v>
      </c>
      <c r="EW118">
        <v>8.8699999999999992</v>
      </c>
      <c r="EX118">
        <v>8.31</v>
      </c>
      <c r="EY118">
        <v>8.08</v>
      </c>
      <c r="EZ118">
        <v>7.92</v>
      </c>
      <c r="FA118">
        <v>6.71</v>
      </c>
      <c r="FB118">
        <v>6.81</v>
      </c>
      <c r="FK118">
        <v>7.94</v>
      </c>
      <c r="FL118">
        <v>8.59</v>
      </c>
      <c r="FM118">
        <v>9.02</v>
      </c>
      <c r="FN118">
        <v>8.36</v>
      </c>
      <c r="FO118">
        <v>7.67</v>
      </c>
      <c r="FP118">
        <v>7.61</v>
      </c>
      <c r="FQ118">
        <v>6.07</v>
      </c>
      <c r="FR118">
        <v>6.55</v>
      </c>
    </row>
    <row r="119" spans="1:174" x14ac:dyDescent="0.3">
      <c r="A119" s="8">
        <f t="shared" si="21"/>
        <v>1</v>
      </c>
      <c r="B119" s="8">
        <f t="shared" si="22"/>
        <v>1</v>
      </c>
      <c r="C119" s="8">
        <f t="shared" si="29"/>
        <v>1</v>
      </c>
      <c r="D119" s="8">
        <f t="shared" si="23"/>
        <v>1</v>
      </c>
      <c r="E119" s="8">
        <f t="shared" si="24"/>
        <v>1</v>
      </c>
      <c r="F119" s="145" t="s">
        <v>125</v>
      </c>
      <c r="G119" s="145" t="s">
        <v>199</v>
      </c>
      <c r="H119" s="7">
        <v>1</v>
      </c>
      <c r="I119" s="141" t="s">
        <v>210</v>
      </c>
      <c r="J119" s="141">
        <v>583005</v>
      </c>
      <c r="K119" s="141" t="s">
        <v>127</v>
      </c>
      <c r="L119" s="141" t="s">
        <v>7</v>
      </c>
      <c r="M119" s="141" t="s">
        <v>8</v>
      </c>
      <c r="N119" s="139">
        <v>7.98</v>
      </c>
      <c r="O119" s="120">
        <v>8.73</v>
      </c>
      <c r="P119" s="120">
        <v>8.76</v>
      </c>
      <c r="Q119" s="120">
        <v>8.51</v>
      </c>
      <c r="R119" s="120">
        <v>8.09</v>
      </c>
      <c r="S119" s="120">
        <v>8.07</v>
      </c>
      <c r="T119" s="106">
        <v>7.49</v>
      </c>
      <c r="U119" s="106">
        <v>7.45</v>
      </c>
      <c r="V119" s="79"/>
      <c r="AD119" s="161">
        <v>8.34</v>
      </c>
      <c r="AE119" s="161">
        <v>8.76</v>
      </c>
      <c r="AF119" s="161">
        <v>8.85</v>
      </c>
      <c r="AG119" s="161">
        <v>8.4700000000000006</v>
      </c>
      <c r="AH119" s="161">
        <v>8.34</v>
      </c>
      <c r="AI119" s="120">
        <v>8.25</v>
      </c>
      <c r="AJ119" s="106">
        <v>7.8</v>
      </c>
      <c r="AK119" s="106">
        <v>7.7</v>
      </c>
      <c r="AL119" s="79"/>
      <c r="AT119" s="78">
        <f t="shared" si="35"/>
        <v>-0.36</v>
      </c>
      <c r="AU119" s="78">
        <f t="shared" si="35"/>
        <v>-0.03</v>
      </c>
      <c r="AV119" s="78">
        <f t="shared" si="35"/>
        <v>-0.09</v>
      </c>
      <c r="AW119" s="78">
        <f t="shared" si="35"/>
        <v>0.04</v>
      </c>
      <c r="AX119" s="78">
        <f t="shared" si="35"/>
        <v>-0.25</v>
      </c>
      <c r="AY119" s="78">
        <f t="shared" si="35"/>
        <v>-0.18</v>
      </c>
      <c r="AZ119" s="78">
        <f t="shared" si="35"/>
        <v>-0.31</v>
      </c>
      <c r="BA119" s="78">
        <f t="shared" si="35"/>
        <v>-0.25</v>
      </c>
      <c r="BB119" s="79"/>
      <c r="BJ119" s="78">
        <f t="shared" si="38"/>
        <v>7.98</v>
      </c>
      <c r="BK119" s="78">
        <f t="shared" si="38"/>
        <v>8.73</v>
      </c>
      <c r="BL119" s="78">
        <f t="shared" si="38"/>
        <v>8.76</v>
      </c>
      <c r="BM119" s="78">
        <f t="shared" si="38"/>
        <v>8.51</v>
      </c>
      <c r="BN119" s="78">
        <f t="shared" si="38"/>
        <v>8.09</v>
      </c>
      <c r="BO119" s="78">
        <f t="shared" si="26"/>
        <v>8.07</v>
      </c>
      <c r="BP119" s="78">
        <f t="shared" si="36"/>
        <v>7.49</v>
      </c>
      <c r="BQ119" s="78">
        <f t="shared" si="36"/>
        <v>7.45</v>
      </c>
      <c r="BR119" s="79"/>
      <c r="BZ119" s="78">
        <f t="shared" si="37"/>
        <v>-0.36</v>
      </c>
      <c r="CA119" s="78">
        <f t="shared" si="37"/>
        <v>-0.03</v>
      </c>
      <c r="CB119" s="78">
        <f t="shared" si="37"/>
        <v>-0.09</v>
      </c>
      <c r="CC119" s="78">
        <f t="shared" si="37"/>
        <v>0.04</v>
      </c>
      <c r="CD119" s="78">
        <f t="shared" si="37"/>
        <v>-0.25</v>
      </c>
      <c r="CE119" s="78">
        <f t="shared" si="37"/>
        <v>-0.18</v>
      </c>
      <c r="CF119" s="78">
        <f t="shared" si="37"/>
        <v>-0.31</v>
      </c>
      <c r="CG119" s="78">
        <f t="shared" si="37"/>
        <v>-0.25</v>
      </c>
      <c r="CH119" s="79"/>
      <c r="CP119" s="77">
        <f>IFERROR(IF($E119=1,RANK(BJ119,BJ:BJ,1)+COUNTIF(BJ$4:BJ119,BJ119)-1,"-"),"-")</f>
        <v>75</v>
      </c>
      <c r="CQ119" s="77">
        <f>IFERROR(IF($E119=1,RANK(BK119,BK:BK,1)+COUNTIF(BK$4:BK119,BK119)-1,"-"),"-")</f>
        <v>91</v>
      </c>
      <c r="CR119" s="77">
        <f>IFERROR(IF($E119=1,RANK(BL119,BL:BL,1)+COUNTIF(BL$4:BL119,BL119)-1,"-"),"-")</f>
        <v>47</v>
      </c>
      <c r="CS119" s="77">
        <f>IFERROR(IF($E119=1,RANK(BM119,BM:BM,1)+COUNTIF(BM$4:BM119,BM119)-1,"-"),"-")</f>
        <v>66</v>
      </c>
      <c r="CT119" s="77">
        <f>IFERROR(IF($E119=1,RANK(BN119,BN:BN,1)+COUNTIF(BN$4:BN119,BN119)-1,"-"),"-")</f>
        <v>67</v>
      </c>
      <c r="CU119" s="77">
        <f>IFERROR(IF($E119=1,RANK(BO119,BO:BO,1)+COUNTIF(BO$4:BO119,BO119)-1,"-"),"-")</f>
        <v>98</v>
      </c>
      <c r="CV119" s="77">
        <f>IFERROR(IF($E119=1,RANK(BP119,BP:BP,1)+COUNTIF(BP$4:BP119,BP119)-1,"-"),"-")</f>
        <v>96</v>
      </c>
      <c r="CW119" s="77">
        <f>IFERROR(IF($E119=1,RANK(BQ119,BQ:BQ,1)+COUNTIF(BQ$4:BQ119,BQ119)-1,"-"),"-")</f>
        <v>74</v>
      </c>
      <c r="CX119" s="79"/>
      <c r="DF119" s="77">
        <f>IFERROR(IF($E119=1,RANK(BZ119,BZ:BZ,1)+COUNTIF(BZ$3:BZ118,BZ119),"-"),"-")</f>
        <v>22</v>
      </c>
      <c r="DG119" s="77">
        <f>IFERROR(IF($E119=1,RANK(CA119,CA:CA,1)+COUNTIF(CA$3:CA118,CA119),"-"),"-")</f>
        <v>56</v>
      </c>
      <c r="DH119" s="77">
        <f>IFERROR(IF($E119=1,RANK(CB119,CB:CB,1)+COUNTIF(CB$3:CB118,CB119),"-"),"-")</f>
        <v>37</v>
      </c>
      <c r="DI119" s="77">
        <f>IFERROR(IF($E119=1,RANK(CC119,CC:CC,1)+COUNTIF(CC$3:CC118,CC119),"-"),"-")</f>
        <v>67</v>
      </c>
      <c r="DJ119" s="77">
        <f>IFERROR(IF($E119=1,RANK(CD119,CD:CD,1)+COUNTIF(CD$3:CD118,CD119),"-"),"-")</f>
        <v>27</v>
      </c>
      <c r="DK119" s="77">
        <f>IFERROR(IF($E119=1,RANK(CE119,CE:CE,1)+COUNTIF(CE$3:CE118,CE119),"-"),"-")</f>
        <v>46</v>
      </c>
      <c r="DL119" s="77">
        <f>IFERROR(IF($E119=1,RANK(CF119,CF:CF,1)+COUNTIF(CF$3:CF118,CF119),"-"),"-")</f>
        <v>23</v>
      </c>
      <c r="DM119" s="77">
        <f>IFERROR(IF($E119=1,RANK(CG119,CG:CG,1)+COUNTIF(CG$3:CG118,CG119),"-"),"-")</f>
        <v>20</v>
      </c>
      <c r="DN119" s="6"/>
      <c r="DO119" s="77" t="str">
        <f>IFERROR(IF($E119=1,RANK(CI119,CI:CI,1)+COUNTIF(CI$4:CI119,CI119)-1,"-"),"-")</f>
        <v>-</v>
      </c>
      <c r="DP119" s="77" t="str">
        <f>IFERROR(IF($E119=1,RANK(CJ119,CJ:CJ,1)+COUNTIF(CJ$4:CJ119,CJ119)-1,"-"),"-")</f>
        <v>-</v>
      </c>
      <c r="DQ119" s="77" t="str">
        <f>IFERROR(IF($E119=1,RANK(CK119,CK:CK,1)+COUNTIF(CK$4:CK119,CK119)-1,"-"),"-")</f>
        <v>-</v>
      </c>
      <c r="DR119" s="77" t="str">
        <f>IFERROR(IF($E119=1,RANK(CL119,CL:CL,1)+COUNTIF(CL$4:CL119,CL119)-1,"-"),"-")</f>
        <v>-</v>
      </c>
      <c r="DS119" s="77" t="str">
        <f>IFERROR(IF($E119=1,RANK(CM119,CM:CM,1)+COUNTIF(CM$4:CM119,CM119)-1,"-"),"-")</f>
        <v>-</v>
      </c>
      <c r="DT119" s="77" t="str">
        <f>IFERROR(IF($E119=1,RANK(CN119,CN:CN,1)+COUNTIF(CN$4:CN119,CN119)-1,"-"),"-")</f>
        <v>-</v>
      </c>
      <c r="EU119">
        <v>7.54</v>
      </c>
      <c r="EV119">
        <v>8.68</v>
      </c>
      <c r="EW119">
        <v>8.4499999999999993</v>
      </c>
      <c r="EX119">
        <v>9.09</v>
      </c>
      <c r="EY119">
        <v>7.87</v>
      </c>
      <c r="EZ119">
        <v>6.67</v>
      </c>
      <c r="FA119">
        <v>5.44</v>
      </c>
      <c r="FB119">
        <v>6.91</v>
      </c>
      <c r="FK119">
        <v>7.91</v>
      </c>
      <c r="FL119">
        <v>8.4700000000000006</v>
      </c>
      <c r="FM119">
        <v>8.64</v>
      </c>
      <c r="FN119">
        <v>8.91</v>
      </c>
      <c r="FO119">
        <v>7.86</v>
      </c>
      <c r="FP119" t="s">
        <v>147</v>
      </c>
      <c r="FQ119">
        <v>5.07</v>
      </c>
      <c r="FR119">
        <v>6.79</v>
      </c>
    </row>
    <row r="120" spans="1:174" x14ac:dyDescent="0.3">
      <c r="A120" s="8">
        <f t="shared" si="21"/>
        <v>1</v>
      </c>
      <c r="B120" s="8">
        <f t="shared" si="22"/>
        <v>1</v>
      </c>
      <c r="C120" s="8">
        <f t="shared" si="29"/>
        <v>1</v>
      </c>
      <c r="D120" s="8">
        <f t="shared" si="23"/>
        <v>1</v>
      </c>
      <c r="E120" s="8">
        <f t="shared" si="24"/>
        <v>1</v>
      </c>
      <c r="F120" s="145" t="s">
        <v>125</v>
      </c>
      <c r="G120" s="145" t="s">
        <v>198</v>
      </c>
      <c r="H120" s="7">
        <v>1</v>
      </c>
      <c r="I120" s="141" t="s">
        <v>210</v>
      </c>
      <c r="J120" s="141">
        <v>673004</v>
      </c>
      <c r="K120" s="141" t="s">
        <v>128</v>
      </c>
      <c r="L120" s="141" t="s">
        <v>7</v>
      </c>
      <c r="M120" s="141" t="s">
        <v>8</v>
      </c>
      <c r="N120" s="139">
        <v>7.98</v>
      </c>
      <c r="O120" s="120">
        <v>8.51</v>
      </c>
      <c r="P120" s="120">
        <v>8.7899999999999991</v>
      </c>
      <c r="Q120" s="120">
        <v>8.4</v>
      </c>
      <c r="R120" s="120">
        <v>8.08</v>
      </c>
      <c r="S120" s="139">
        <v>7.19</v>
      </c>
      <c r="T120" s="106">
        <v>6.52</v>
      </c>
      <c r="U120" s="106">
        <v>7.32</v>
      </c>
      <c r="V120" s="79"/>
      <c r="AD120" s="139">
        <v>7.98</v>
      </c>
      <c r="AE120" s="161">
        <v>8.6199999999999992</v>
      </c>
      <c r="AF120" s="161">
        <v>8.93</v>
      </c>
      <c r="AG120" s="161">
        <v>8.25</v>
      </c>
      <c r="AH120" s="161">
        <v>8.0500000000000007</v>
      </c>
      <c r="AI120" s="139">
        <v>7.7</v>
      </c>
      <c r="AJ120" s="106">
        <v>6.75</v>
      </c>
      <c r="AK120" s="106">
        <v>7.31</v>
      </c>
      <c r="AL120" s="79"/>
      <c r="AT120" s="78">
        <f t="shared" si="35"/>
        <v>0</v>
      </c>
      <c r="AU120" s="78">
        <f t="shared" si="35"/>
        <v>-0.11</v>
      </c>
      <c r="AV120" s="78">
        <f t="shared" si="35"/>
        <v>-0.14000000000000001</v>
      </c>
      <c r="AW120" s="78">
        <f t="shared" si="35"/>
        <v>0.15</v>
      </c>
      <c r="AX120" s="78">
        <f t="shared" si="35"/>
        <v>0.03</v>
      </c>
      <c r="AY120" s="78">
        <f t="shared" si="35"/>
        <v>-0.51</v>
      </c>
      <c r="AZ120" s="78">
        <f t="shared" si="35"/>
        <v>-0.23</v>
      </c>
      <c r="BA120" s="78">
        <f t="shared" si="35"/>
        <v>0.01</v>
      </c>
      <c r="BB120" s="79"/>
      <c r="BJ120" s="78">
        <f t="shared" si="38"/>
        <v>7.98</v>
      </c>
      <c r="BK120" s="78">
        <f t="shared" si="38"/>
        <v>8.51</v>
      </c>
      <c r="BL120" s="78">
        <f t="shared" si="38"/>
        <v>8.7899999999999991</v>
      </c>
      <c r="BM120" s="78">
        <f t="shared" si="38"/>
        <v>8.4</v>
      </c>
      <c r="BN120" s="78">
        <f t="shared" si="38"/>
        <v>8.08</v>
      </c>
      <c r="BO120" s="78">
        <f t="shared" si="26"/>
        <v>7.19</v>
      </c>
      <c r="BP120" s="78">
        <f t="shared" si="36"/>
        <v>6.52</v>
      </c>
      <c r="BQ120" s="78">
        <f t="shared" si="36"/>
        <v>7.32</v>
      </c>
      <c r="BR120" s="79"/>
      <c r="BZ120" s="78">
        <f t="shared" si="37"/>
        <v>0</v>
      </c>
      <c r="CA120" s="78">
        <f t="shared" si="37"/>
        <v>-0.11</v>
      </c>
      <c r="CB120" s="78">
        <f t="shared" si="37"/>
        <v>-0.14000000000000001</v>
      </c>
      <c r="CC120" s="78">
        <f t="shared" si="37"/>
        <v>0.15</v>
      </c>
      <c r="CD120" s="78">
        <f t="shared" si="37"/>
        <v>0.03</v>
      </c>
      <c r="CE120" s="78">
        <f t="shared" si="37"/>
        <v>-0.51</v>
      </c>
      <c r="CF120" s="78">
        <f t="shared" si="37"/>
        <v>-0.23</v>
      </c>
      <c r="CG120" s="78">
        <f t="shared" si="37"/>
        <v>0.01</v>
      </c>
      <c r="CH120" s="79"/>
      <c r="CP120" s="77">
        <f>IFERROR(IF($E120=1,RANK(BJ120,BJ:BJ,1)+COUNTIF(BJ$4:BJ120,BJ120)-1,"-"),"-")</f>
        <v>76</v>
      </c>
      <c r="CQ120" s="77">
        <f>IFERROR(IF($E120=1,RANK(BK120,BK:BK,1)+COUNTIF(BK$4:BK120,BK120)-1,"-"),"-")</f>
        <v>68</v>
      </c>
      <c r="CR120" s="77">
        <f>IFERROR(IF($E120=1,RANK(BL120,BL:BL,1)+COUNTIF(BL$4:BL120,BL120)-1,"-"),"-")</f>
        <v>53</v>
      </c>
      <c r="CS120" s="77">
        <f>IFERROR(IF($E120=1,RANK(BM120,BM:BM,1)+COUNTIF(BM$4:BM120,BM120)-1,"-"),"-")</f>
        <v>54</v>
      </c>
      <c r="CT120" s="77">
        <f>IFERROR(IF($E120=1,RANK(BN120,BN:BN,1)+COUNTIF(BN$4:BN120,BN120)-1,"-"),"-")</f>
        <v>65</v>
      </c>
      <c r="CU120" s="77">
        <f>IFERROR(IF($E120=1,RANK(BO120,BO:BO,1)+COUNTIF(BO$4:BO120,BO120)-1,"-"),"-")</f>
        <v>22</v>
      </c>
      <c r="CV120" s="77">
        <f>IFERROR(IF($E120=1,RANK(BP120,BP:BP,1)+COUNTIF(BP$4:BP120,BP120)-1,"-"),"-")</f>
        <v>49</v>
      </c>
      <c r="CW120" s="77">
        <f>IFERROR(IF($E120=1,RANK(BQ120,BQ:BQ,1)+COUNTIF(BQ$4:BQ120,BQ120)-1,"-"),"-")</f>
        <v>69</v>
      </c>
      <c r="CX120" s="79"/>
      <c r="DF120" s="77">
        <f>IFERROR(IF($E120=1,RANK(BZ120,BZ:BZ,1)+COUNTIF(BZ$3:BZ119,BZ120),"-"),"-")</f>
        <v>73</v>
      </c>
      <c r="DG120" s="77">
        <f>IFERROR(IF($E120=1,RANK(CA120,CA:CA,1)+COUNTIF(CA$3:CA119,CA120),"-"),"-")</f>
        <v>43</v>
      </c>
      <c r="DH120" s="77">
        <f>IFERROR(IF($E120=1,RANK(CB120,CB:CB,1)+COUNTIF(CB$3:CB119,CB120),"-"),"-")</f>
        <v>24</v>
      </c>
      <c r="DI120" s="77">
        <f>IFERROR(IF($E120=1,RANK(CC120,CC:CC,1)+COUNTIF(CC$3:CC119,CC120),"-"),"-")</f>
        <v>79</v>
      </c>
      <c r="DJ120" s="77">
        <f>IFERROR(IF($E120=1,RANK(CD120,CD:CD,1)+COUNTIF(CD$3:CD119,CD120),"-"),"-")</f>
        <v>73</v>
      </c>
      <c r="DK120" s="77">
        <f>IFERROR(IF($E120=1,RANK(CE120,CE:CE,1)+COUNTIF(CE$3:CE119,CE120),"-"),"-")</f>
        <v>8</v>
      </c>
      <c r="DL120" s="77">
        <f>IFERROR(IF($E120=1,RANK(CF120,CF:CF,1)+COUNTIF(CF$3:CF119,CF120),"-"),"-")</f>
        <v>31</v>
      </c>
      <c r="DM120" s="77">
        <f>IFERROR(IF($E120=1,RANK(CG120,CG:CG,1)+COUNTIF(CG$3:CG119,CG120),"-"),"-")</f>
        <v>53</v>
      </c>
      <c r="DN120" s="6"/>
      <c r="DO120" s="77" t="str">
        <f>IFERROR(IF($E120=1,RANK(CI120,CI:CI,1)+COUNTIF(CI$4:CI120,CI120)-1,"-"),"-")</f>
        <v>-</v>
      </c>
      <c r="DP120" s="77" t="str">
        <f>IFERROR(IF($E120=1,RANK(CJ120,CJ:CJ,1)+COUNTIF(CJ$4:CJ120,CJ120)-1,"-"),"-")</f>
        <v>-</v>
      </c>
      <c r="DQ120" s="77" t="str">
        <f>IFERROR(IF($E120=1,RANK(CK120,CK:CK,1)+COUNTIF(CK$4:CK120,CK120)-1,"-"),"-")</f>
        <v>-</v>
      </c>
      <c r="DR120" s="77" t="str">
        <f>IFERROR(IF($E120=1,RANK(CL120,CL:CL,1)+COUNTIF(CL$4:CL120,CL120)-1,"-"),"-")</f>
        <v>-</v>
      </c>
      <c r="DS120" s="77" t="str">
        <f>IFERROR(IF($E120=1,RANK(CM120,CM:CM,1)+COUNTIF(CM$4:CM120,CM120)-1,"-"),"-")</f>
        <v>-</v>
      </c>
      <c r="DT120" s="77" t="str">
        <f>IFERROR(IF($E120=1,RANK(CN120,CN:CN,1)+COUNTIF(CN$4:CN120,CN120)-1,"-"),"-")</f>
        <v>-</v>
      </c>
      <c r="EU120">
        <v>7.6</v>
      </c>
      <c r="EV120">
        <v>8.66</v>
      </c>
      <c r="EW120">
        <v>8.82</v>
      </c>
      <c r="EX120">
        <v>8.33</v>
      </c>
      <c r="EY120">
        <v>8.1199999999999992</v>
      </c>
      <c r="EZ120">
        <v>8.0399999999999991</v>
      </c>
      <c r="FA120">
        <v>5.17</v>
      </c>
      <c r="FB120">
        <v>6.13</v>
      </c>
      <c r="FK120">
        <v>7.41</v>
      </c>
      <c r="FL120">
        <v>8.34</v>
      </c>
      <c r="FM120">
        <v>8.6999999999999993</v>
      </c>
      <c r="FN120">
        <v>8.4</v>
      </c>
      <c r="FO120">
        <v>7.45</v>
      </c>
      <c r="FP120">
        <v>6.66</v>
      </c>
      <c r="FQ120">
        <v>4.4800000000000004</v>
      </c>
      <c r="FR120">
        <v>6.1</v>
      </c>
    </row>
    <row r="121" spans="1:174" x14ac:dyDescent="0.3">
      <c r="A121" s="8">
        <f t="shared" si="21"/>
        <v>1</v>
      </c>
      <c r="B121" s="8">
        <f t="shared" si="22"/>
        <v>1</v>
      </c>
      <c r="C121" s="8">
        <f t="shared" si="29"/>
        <v>1</v>
      </c>
      <c r="D121" s="8">
        <f t="shared" si="23"/>
        <v>1</v>
      </c>
      <c r="E121" s="8">
        <f t="shared" si="24"/>
        <v>1</v>
      </c>
      <c r="F121" s="145" t="s">
        <v>125</v>
      </c>
      <c r="G121" s="145" t="s">
        <v>200</v>
      </c>
      <c r="H121" s="7">
        <v>1</v>
      </c>
      <c r="I121" s="141" t="s">
        <v>210</v>
      </c>
      <c r="J121" s="141">
        <v>673400</v>
      </c>
      <c r="K121" s="141" t="s">
        <v>129</v>
      </c>
      <c r="L121" s="141" t="s">
        <v>7</v>
      </c>
      <c r="M121" s="141" t="s">
        <v>8</v>
      </c>
      <c r="N121" s="139">
        <v>7.98</v>
      </c>
      <c r="O121" s="120">
        <v>8.5299999999999994</v>
      </c>
      <c r="P121" s="120">
        <v>8.86</v>
      </c>
      <c r="Q121" s="120">
        <v>8.84</v>
      </c>
      <c r="R121" s="120">
        <v>8.5500000000000007</v>
      </c>
      <c r="S121" s="139">
        <v>7.75</v>
      </c>
      <c r="T121" s="106">
        <v>6.87</v>
      </c>
      <c r="U121" s="106">
        <v>6.85</v>
      </c>
      <c r="V121" s="79"/>
      <c r="AD121" s="161">
        <v>8.1199999999999992</v>
      </c>
      <c r="AE121" s="161">
        <v>8.4600000000000009</v>
      </c>
      <c r="AF121" s="161">
        <v>8.76</v>
      </c>
      <c r="AG121" s="161">
        <v>8.9</v>
      </c>
      <c r="AH121" s="161">
        <v>8.49</v>
      </c>
      <c r="AI121" s="139">
        <v>7.74</v>
      </c>
      <c r="AJ121" s="106">
        <v>6.55</v>
      </c>
      <c r="AK121" s="106">
        <v>7.01</v>
      </c>
      <c r="AL121" s="79"/>
      <c r="AT121" s="78">
        <f t="shared" si="35"/>
        <v>-0.14000000000000001</v>
      </c>
      <c r="AU121" s="78">
        <f t="shared" si="35"/>
        <v>7.0000000000000007E-2</v>
      </c>
      <c r="AV121" s="78">
        <f t="shared" si="35"/>
        <v>0.1</v>
      </c>
      <c r="AW121" s="78">
        <f t="shared" si="35"/>
        <v>-0.06</v>
      </c>
      <c r="AX121" s="78">
        <f t="shared" si="35"/>
        <v>0.06</v>
      </c>
      <c r="AY121" s="78">
        <f t="shared" si="35"/>
        <v>0.01</v>
      </c>
      <c r="AZ121" s="78">
        <f t="shared" si="35"/>
        <v>0.32</v>
      </c>
      <c r="BA121" s="78">
        <f t="shared" si="35"/>
        <v>-0.16</v>
      </c>
      <c r="BB121" s="79"/>
      <c r="BJ121" s="78">
        <f t="shared" si="38"/>
        <v>7.98</v>
      </c>
      <c r="BK121" s="78">
        <f t="shared" si="38"/>
        <v>8.5299999999999994</v>
      </c>
      <c r="BL121" s="78">
        <f t="shared" si="38"/>
        <v>8.86</v>
      </c>
      <c r="BM121" s="78">
        <f t="shared" si="38"/>
        <v>8.84</v>
      </c>
      <c r="BN121" s="78">
        <f t="shared" si="38"/>
        <v>8.5500000000000007</v>
      </c>
      <c r="BO121" s="78">
        <f t="shared" si="26"/>
        <v>7.75</v>
      </c>
      <c r="BP121" s="78">
        <f t="shared" si="36"/>
        <v>6.87</v>
      </c>
      <c r="BQ121" s="78">
        <f t="shared" si="36"/>
        <v>6.85</v>
      </c>
      <c r="BR121" s="79"/>
      <c r="BZ121" s="78">
        <f t="shared" si="37"/>
        <v>-0.14000000000000001</v>
      </c>
      <c r="CA121" s="78">
        <f t="shared" si="37"/>
        <v>7.0000000000000007E-2</v>
      </c>
      <c r="CB121" s="78">
        <f t="shared" si="37"/>
        <v>0.1</v>
      </c>
      <c r="CC121" s="78">
        <f t="shared" si="37"/>
        <v>-0.06</v>
      </c>
      <c r="CD121" s="78">
        <f t="shared" si="37"/>
        <v>0.06</v>
      </c>
      <c r="CE121" s="78">
        <f t="shared" si="37"/>
        <v>0.01</v>
      </c>
      <c r="CF121" s="78">
        <f t="shared" si="37"/>
        <v>0.32</v>
      </c>
      <c r="CG121" s="78">
        <f t="shared" si="37"/>
        <v>-0.16</v>
      </c>
      <c r="CH121" s="79"/>
      <c r="CP121" s="77">
        <f>IFERROR(IF($E121=1,RANK(BJ121,BJ:BJ,1)+COUNTIF(BJ$4:BJ121,BJ121)-1,"-"),"-")</f>
        <v>77</v>
      </c>
      <c r="CQ121" s="77">
        <f>IFERROR(IF($E121=1,RANK(BK121,BK:BK,1)+COUNTIF(BK$4:BK121,BK121)-1,"-"),"-")</f>
        <v>72</v>
      </c>
      <c r="CR121" s="77">
        <f>IFERROR(IF($E121=1,RANK(BL121,BL:BL,1)+COUNTIF(BL$4:BL121,BL121)-1,"-"),"-")</f>
        <v>67</v>
      </c>
      <c r="CS121" s="77">
        <f>IFERROR(IF($E121=1,RANK(BM121,BM:BM,1)+COUNTIF(BM$4:BM121,BM121)-1,"-"),"-")</f>
        <v>87</v>
      </c>
      <c r="CT121" s="77">
        <f>IFERROR(IF($E121=1,RANK(BN121,BN:BN,1)+COUNTIF(BN$4:BN121,BN121)-1,"-"),"-")</f>
        <v>97</v>
      </c>
      <c r="CU121" s="77">
        <f>IFERROR(IF($E121=1,RANK(BO121,BO:BO,1)+COUNTIF(BO$4:BO121,BO121)-1,"-"),"-")</f>
        <v>79</v>
      </c>
      <c r="CV121" s="77">
        <f>IFERROR(IF($E121=1,RANK(BP121,BP:BP,1)+COUNTIF(BP$4:BP121,BP121)-1,"-"),"-")</f>
        <v>66</v>
      </c>
      <c r="CW121" s="77">
        <f>IFERROR(IF($E121=1,RANK(BQ121,BQ:BQ,1)+COUNTIF(BQ$4:BQ121,BQ121)-1,"-"),"-")</f>
        <v>39</v>
      </c>
      <c r="CX121" s="79"/>
      <c r="DF121" s="77">
        <f>IFERROR(IF($E121=1,RANK(BZ121,BZ:BZ,1)+COUNTIF(BZ$3:BZ120,BZ121),"-"),"-")</f>
        <v>51</v>
      </c>
      <c r="DG121" s="77">
        <f>IFERROR(IF($E121=1,RANK(CA121,CA:CA,1)+COUNTIF(CA$3:CA120,CA121),"-"),"-")</f>
        <v>73</v>
      </c>
      <c r="DH121" s="77">
        <f>IFERROR(IF($E121=1,RANK(CB121,CB:CB,1)+COUNTIF(CB$3:CB120,CB121),"-"),"-")</f>
        <v>66</v>
      </c>
      <c r="DI121" s="77">
        <f>IFERROR(IF($E121=1,RANK(CC121,CC:CC,1)+COUNTIF(CC$3:CC120,CC121),"-"),"-")</f>
        <v>51</v>
      </c>
      <c r="DJ121" s="77">
        <f>IFERROR(IF($E121=1,RANK(CD121,CD:CD,1)+COUNTIF(CD$3:CD120,CD121),"-"),"-")</f>
        <v>77</v>
      </c>
      <c r="DK121" s="77">
        <f>IFERROR(IF($E121=1,RANK(CE121,CE:CE,1)+COUNTIF(CE$3:CE120,CE121),"-"),"-")</f>
        <v>68</v>
      </c>
      <c r="DL121" s="77">
        <f>IFERROR(IF($E121=1,RANK(CF121,CF:CF,1)+COUNTIF(CF$3:CF120,CF121),"-"),"-")</f>
        <v>83</v>
      </c>
      <c r="DM121" s="77">
        <f>IFERROR(IF($E121=1,RANK(CG121,CG:CG,1)+COUNTIF(CG$3:CG120,CG121),"-"),"-")</f>
        <v>31</v>
      </c>
      <c r="DN121" s="6"/>
      <c r="DO121" s="77" t="str">
        <f>IFERROR(IF($E121=1,RANK(CI121,CI:CI,1)+COUNTIF(CI$4:CI121,CI121)-1,"-"),"-")</f>
        <v>-</v>
      </c>
      <c r="DP121" s="77" t="str">
        <f>IFERROR(IF($E121=1,RANK(CJ121,CJ:CJ,1)+COUNTIF(CJ$4:CJ121,CJ121)-1,"-"),"-")</f>
        <v>-</v>
      </c>
      <c r="DQ121" s="77" t="str">
        <f>IFERROR(IF($E121=1,RANK(CK121,CK:CK,1)+COUNTIF(CK$4:CK121,CK121)-1,"-"),"-")</f>
        <v>-</v>
      </c>
      <c r="DR121" s="77" t="str">
        <f>IFERROR(IF($E121=1,RANK(CL121,CL:CL,1)+COUNTIF(CL$4:CL121,CL121)-1,"-"),"-")</f>
        <v>-</v>
      </c>
      <c r="DS121" s="77" t="str">
        <f>IFERROR(IF($E121=1,RANK(CM121,CM:CM,1)+COUNTIF(CM$4:CM121,CM121)-1,"-"),"-")</f>
        <v>-</v>
      </c>
      <c r="DT121" s="77" t="str">
        <f>IFERROR(IF($E121=1,RANK(CN121,CN:CN,1)+COUNTIF(CN$4:CN121,CN121)-1,"-"),"-")</f>
        <v>-</v>
      </c>
      <c r="EU121">
        <v>7.37</v>
      </c>
      <c r="EV121">
        <v>8.65</v>
      </c>
      <c r="EW121">
        <v>9.0399999999999991</v>
      </c>
      <c r="EX121">
        <v>8.2899999999999991</v>
      </c>
      <c r="EY121">
        <v>7.37</v>
      </c>
      <c r="EZ121">
        <v>7.49</v>
      </c>
      <c r="FA121">
        <v>5.26</v>
      </c>
      <c r="FB121">
        <v>6.09</v>
      </c>
      <c r="FK121">
        <v>7.14</v>
      </c>
      <c r="FL121">
        <v>7.84</v>
      </c>
      <c r="FM121">
        <v>8.5299999999999994</v>
      </c>
      <c r="FN121">
        <v>8.02</v>
      </c>
      <c r="FO121">
        <v>7.31</v>
      </c>
      <c r="FP121">
        <v>6.82</v>
      </c>
      <c r="FQ121">
        <v>5.01</v>
      </c>
      <c r="FR121">
        <v>5.38</v>
      </c>
    </row>
    <row r="122" spans="1:174" x14ac:dyDescent="0.3">
      <c r="A122" s="8">
        <f t="shared" si="21"/>
        <v>1</v>
      </c>
      <c r="B122" s="8">
        <f t="shared" si="22"/>
        <v>1</v>
      </c>
      <c r="C122" s="8">
        <f t="shared" si="29"/>
        <v>1</v>
      </c>
      <c r="D122" s="8">
        <f t="shared" si="23"/>
        <v>1</v>
      </c>
      <c r="E122" s="8">
        <f t="shared" si="24"/>
        <v>1</v>
      </c>
      <c r="F122" s="145" t="s">
        <v>125</v>
      </c>
      <c r="G122" s="145" t="s">
        <v>199</v>
      </c>
      <c r="H122" s="7">
        <v>1</v>
      </c>
      <c r="I122" s="141" t="s">
        <v>209</v>
      </c>
      <c r="J122" s="141">
        <v>581009</v>
      </c>
      <c r="K122" s="141" t="s">
        <v>130</v>
      </c>
      <c r="L122" s="141" t="s">
        <v>7</v>
      </c>
      <c r="M122" s="141" t="s">
        <v>8</v>
      </c>
      <c r="N122" s="139">
        <v>7.97</v>
      </c>
      <c r="O122" s="120">
        <v>8.1199999999999992</v>
      </c>
      <c r="P122" s="120">
        <v>8.57</v>
      </c>
      <c r="Q122" s="120">
        <v>8.2200000000000006</v>
      </c>
      <c r="R122" s="120">
        <v>8.01</v>
      </c>
      <c r="S122" s="139">
        <v>7.62</v>
      </c>
      <c r="T122" s="106">
        <v>7.65</v>
      </c>
      <c r="U122" s="106">
        <v>7.4</v>
      </c>
      <c r="V122" s="79"/>
      <c r="AD122" s="161">
        <v>8.06</v>
      </c>
      <c r="AE122" s="161">
        <v>8.24</v>
      </c>
      <c r="AF122" s="161">
        <v>8.75</v>
      </c>
      <c r="AG122" s="161">
        <v>8.36</v>
      </c>
      <c r="AH122" s="161">
        <v>8.1</v>
      </c>
      <c r="AI122" s="139">
        <v>7.56</v>
      </c>
      <c r="AJ122" s="106">
        <v>7.57</v>
      </c>
      <c r="AK122" s="106">
        <v>7.38</v>
      </c>
      <c r="AL122" s="79"/>
      <c r="AT122" s="78">
        <f t="shared" si="35"/>
        <v>-0.09</v>
      </c>
      <c r="AU122" s="78">
        <f t="shared" si="35"/>
        <v>-0.12</v>
      </c>
      <c r="AV122" s="78">
        <f t="shared" si="35"/>
        <v>-0.18</v>
      </c>
      <c r="AW122" s="78">
        <f t="shared" si="35"/>
        <v>-0.14000000000000001</v>
      </c>
      <c r="AX122" s="78">
        <f t="shared" si="35"/>
        <v>-0.09</v>
      </c>
      <c r="AY122" s="78">
        <f t="shared" si="35"/>
        <v>0.06</v>
      </c>
      <c r="AZ122" s="78">
        <f t="shared" si="35"/>
        <v>0.08</v>
      </c>
      <c r="BA122" s="78">
        <f t="shared" si="35"/>
        <v>0.02</v>
      </c>
      <c r="BB122" s="79"/>
      <c r="BJ122" s="78">
        <f t="shared" si="38"/>
        <v>7.97</v>
      </c>
      <c r="BK122" s="78">
        <f t="shared" si="38"/>
        <v>8.1199999999999992</v>
      </c>
      <c r="BL122" s="78">
        <f t="shared" si="38"/>
        <v>8.57</v>
      </c>
      <c r="BM122" s="78">
        <f t="shared" si="38"/>
        <v>8.2200000000000006</v>
      </c>
      <c r="BN122" s="78">
        <f t="shared" si="38"/>
        <v>8.01</v>
      </c>
      <c r="BO122" s="78">
        <f t="shared" si="26"/>
        <v>7.62</v>
      </c>
      <c r="BP122" s="78">
        <f t="shared" si="36"/>
        <v>7.65</v>
      </c>
      <c r="BQ122" s="78">
        <f t="shared" si="36"/>
        <v>7.4</v>
      </c>
      <c r="BR122" s="79"/>
      <c r="BZ122" s="78">
        <f t="shared" si="37"/>
        <v>-0.09</v>
      </c>
      <c r="CA122" s="78">
        <f t="shared" si="37"/>
        <v>-0.12</v>
      </c>
      <c r="CB122" s="78">
        <f t="shared" si="37"/>
        <v>-0.18</v>
      </c>
      <c r="CC122" s="78">
        <f t="shared" si="37"/>
        <v>-0.14000000000000001</v>
      </c>
      <c r="CD122" s="78">
        <f t="shared" si="37"/>
        <v>-0.09</v>
      </c>
      <c r="CE122" s="78">
        <f t="shared" si="37"/>
        <v>0.06</v>
      </c>
      <c r="CF122" s="78">
        <f t="shared" si="37"/>
        <v>0.08</v>
      </c>
      <c r="CG122" s="78">
        <f t="shared" si="37"/>
        <v>0.02</v>
      </c>
      <c r="CH122" s="79"/>
      <c r="CP122" s="77">
        <f>IFERROR(IF($E122=1,RANK(BJ122,BJ:BJ,1)+COUNTIF(BJ$4:BJ122,BJ122)-1,"-"),"-")</f>
        <v>74</v>
      </c>
      <c r="CQ122" s="77">
        <f>IFERROR(IF($E122=1,RANK(BK122,BK:BK,1)+COUNTIF(BK$4:BK122,BK122)-1,"-"),"-")</f>
        <v>26</v>
      </c>
      <c r="CR122" s="77">
        <f>IFERROR(IF($E122=1,RANK(BL122,BL:BL,1)+COUNTIF(BL$4:BL122,BL122)-1,"-"),"-")</f>
        <v>31</v>
      </c>
      <c r="CS122" s="77">
        <f>IFERROR(IF($E122=1,RANK(BM122,BM:BM,1)+COUNTIF(BM$4:BM122,BM122)-1,"-"),"-")</f>
        <v>40</v>
      </c>
      <c r="CT122" s="77">
        <f>IFERROR(IF($E122=1,RANK(BN122,BN:BN,1)+COUNTIF(BN$4:BN122,BN122)-1,"-"),"-")</f>
        <v>60</v>
      </c>
      <c r="CU122" s="77">
        <f>IFERROR(IF($E122=1,RANK(BO122,BO:BO,1)+COUNTIF(BO$4:BO122,BO122)-1,"-"),"-")</f>
        <v>63</v>
      </c>
      <c r="CV122" s="77">
        <f>IFERROR(IF($E122=1,RANK(BP122,BP:BP,1)+COUNTIF(BP$4:BP122,BP122)-1,"-"),"-")</f>
        <v>97</v>
      </c>
      <c r="CW122" s="77">
        <f>IFERROR(IF($E122=1,RANK(BQ122,BQ:BQ,1)+COUNTIF(BQ$4:BQ122,BQ122)-1,"-"),"-")</f>
        <v>73</v>
      </c>
      <c r="CX122" s="79"/>
      <c r="DF122" s="77">
        <f>IFERROR(IF($E122=1,RANK(BZ122,BZ:BZ,1)+COUNTIF(BZ$3:BZ121,BZ122),"-"),"-")</f>
        <v>60</v>
      </c>
      <c r="DG122" s="77">
        <f>IFERROR(IF($E122=1,RANK(CA122,CA:CA,1)+COUNTIF(CA$3:CA121,CA122),"-"),"-")</f>
        <v>39</v>
      </c>
      <c r="DH122" s="77">
        <f>IFERROR(IF($E122=1,RANK(CB122,CB:CB,1)+COUNTIF(CB$3:CB121,CB122),"-"),"-")</f>
        <v>21</v>
      </c>
      <c r="DI122" s="77">
        <f>IFERROR(IF($E122=1,RANK(CC122,CC:CC,1)+COUNTIF(CC$3:CC121,CC122),"-"),"-")</f>
        <v>30</v>
      </c>
      <c r="DJ122" s="77">
        <f>IFERROR(IF($E122=1,RANK(CD122,CD:CD,1)+COUNTIF(CD$3:CD121,CD122),"-"),"-")</f>
        <v>55</v>
      </c>
      <c r="DK122" s="77">
        <f>IFERROR(IF($E122=1,RANK(CE122,CE:CE,1)+COUNTIF(CE$3:CE121,CE122),"-"),"-")</f>
        <v>77</v>
      </c>
      <c r="DL122" s="77">
        <f>IFERROR(IF($E122=1,RANK(CF122,CF:CF,1)+COUNTIF(CF$3:CF121,CF122),"-"),"-")</f>
        <v>65</v>
      </c>
      <c r="DM122" s="77">
        <f>IFERROR(IF($E122=1,RANK(CG122,CG:CG,1)+COUNTIF(CG$3:CG121,CG122),"-"),"-")</f>
        <v>56</v>
      </c>
      <c r="DN122" s="6"/>
      <c r="DO122" s="77" t="str">
        <f>IFERROR(IF($E122=1,RANK(CI122,CI:CI,1)+COUNTIF(CI$4:CI122,CI122)-1,"-"),"-")</f>
        <v>-</v>
      </c>
      <c r="DP122" s="77" t="str">
        <f>IFERROR(IF($E122=1,RANK(CJ122,CJ:CJ,1)+COUNTIF(CJ$4:CJ122,CJ122)-1,"-"),"-")</f>
        <v>-</v>
      </c>
      <c r="DQ122" s="77" t="str">
        <f>IFERROR(IF($E122=1,RANK(CK122,CK:CK,1)+COUNTIF(CK$4:CK122,CK122)-1,"-"),"-")</f>
        <v>-</v>
      </c>
      <c r="DR122" s="77" t="str">
        <f>IFERROR(IF($E122=1,RANK(CL122,CL:CL,1)+COUNTIF(CL$4:CL122,CL122)-1,"-"),"-")</f>
        <v>-</v>
      </c>
      <c r="DS122" s="77" t="str">
        <f>IFERROR(IF($E122=1,RANK(CM122,CM:CM,1)+COUNTIF(CM$4:CM122,CM122)-1,"-"),"-")</f>
        <v>-</v>
      </c>
      <c r="DT122" s="77" t="str">
        <f>IFERROR(IF($E122=1,RANK(CN122,CN:CN,1)+COUNTIF(CN$4:CN122,CN122)-1,"-"),"-")</f>
        <v>-</v>
      </c>
      <c r="EU122">
        <v>7.86</v>
      </c>
      <c r="EV122">
        <v>8.36</v>
      </c>
      <c r="EW122">
        <v>8.91</v>
      </c>
      <c r="EX122">
        <v>8.2200000000000006</v>
      </c>
      <c r="EY122">
        <v>8.09</v>
      </c>
      <c r="EZ122">
        <v>8.2200000000000006</v>
      </c>
      <c r="FA122">
        <v>6.15</v>
      </c>
      <c r="FB122">
        <v>6.52</v>
      </c>
      <c r="FK122">
        <v>7.49</v>
      </c>
      <c r="FL122">
        <v>8.1</v>
      </c>
      <c r="FM122">
        <v>8.8000000000000007</v>
      </c>
      <c r="FN122">
        <v>7.78</v>
      </c>
      <c r="FO122">
        <v>7.66</v>
      </c>
      <c r="FP122">
        <v>7.66</v>
      </c>
      <c r="FQ122">
        <v>5.9</v>
      </c>
      <c r="FR122">
        <v>5.88</v>
      </c>
    </row>
    <row r="123" spans="1:174" x14ac:dyDescent="0.3">
      <c r="A123" s="8">
        <f t="shared" si="21"/>
        <v>1</v>
      </c>
      <c r="B123" s="8">
        <f t="shared" si="22"/>
        <v>1</v>
      </c>
      <c r="C123" s="8">
        <f t="shared" si="29"/>
        <v>1</v>
      </c>
      <c r="D123" s="8">
        <f t="shared" si="23"/>
        <v>1</v>
      </c>
      <c r="E123" s="8">
        <f t="shared" si="24"/>
        <v>1</v>
      </c>
      <c r="F123" s="145" t="s">
        <v>125</v>
      </c>
      <c r="G123" s="145" t="s">
        <v>198</v>
      </c>
      <c r="H123" s="7">
        <v>1</v>
      </c>
      <c r="I123" s="141" t="s">
        <v>210</v>
      </c>
      <c r="J123" s="141">
        <v>594002</v>
      </c>
      <c r="K123" s="141" t="s">
        <v>131</v>
      </c>
      <c r="L123" s="141" t="s">
        <v>7</v>
      </c>
      <c r="M123" s="141" t="s">
        <v>8</v>
      </c>
      <c r="N123" s="139">
        <v>7.79</v>
      </c>
      <c r="O123" s="120">
        <v>8.41</v>
      </c>
      <c r="P123" s="120">
        <v>8.91</v>
      </c>
      <c r="Q123" s="120">
        <v>8.65</v>
      </c>
      <c r="R123" s="120">
        <v>8.16</v>
      </c>
      <c r="S123" s="139">
        <v>7.54</v>
      </c>
      <c r="T123" s="106">
        <v>6.84</v>
      </c>
      <c r="U123" s="106">
        <v>7.22</v>
      </c>
      <c r="V123" s="79"/>
      <c r="AD123" s="161">
        <v>8.02</v>
      </c>
      <c r="AE123" s="161">
        <v>8.7100000000000009</v>
      </c>
      <c r="AF123" s="163">
        <v>9</v>
      </c>
      <c r="AG123" s="161">
        <v>8.36</v>
      </c>
      <c r="AH123" s="161">
        <v>8.25</v>
      </c>
      <c r="AI123" s="139">
        <v>7.31</v>
      </c>
      <c r="AJ123" s="106">
        <v>6.83</v>
      </c>
      <c r="AK123" s="106">
        <v>7.28</v>
      </c>
      <c r="AL123" s="79"/>
      <c r="AT123" s="78">
        <f t="shared" si="35"/>
        <v>-0.23</v>
      </c>
      <c r="AU123" s="78">
        <f t="shared" si="35"/>
        <v>-0.3</v>
      </c>
      <c r="AV123" s="78">
        <f t="shared" si="35"/>
        <v>-0.09</v>
      </c>
      <c r="AW123" s="78">
        <f t="shared" si="35"/>
        <v>0.28999999999999998</v>
      </c>
      <c r="AX123" s="78">
        <f t="shared" si="35"/>
        <v>-0.09</v>
      </c>
      <c r="AY123" s="78">
        <f t="shared" si="35"/>
        <v>0.23</v>
      </c>
      <c r="AZ123" s="78">
        <f t="shared" si="35"/>
        <v>0.01</v>
      </c>
      <c r="BA123" s="78">
        <f t="shared" si="35"/>
        <v>-0.06</v>
      </c>
      <c r="BB123" s="79"/>
      <c r="BJ123" s="78">
        <f t="shared" si="38"/>
        <v>7.79</v>
      </c>
      <c r="BK123" s="78">
        <f t="shared" si="38"/>
        <v>8.41</v>
      </c>
      <c r="BL123" s="78">
        <f t="shared" si="38"/>
        <v>8.91</v>
      </c>
      <c r="BM123" s="78">
        <f t="shared" si="38"/>
        <v>8.65</v>
      </c>
      <c r="BN123" s="78">
        <f t="shared" si="38"/>
        <v>8.16</v>
      </c>
      <c r="BO123" s="78">
        <f t="shared" si="26"/>
        <v>7.54</v>
      </c>
      <c r="BP123" s="78">
        <f t="shared" si="36"/>
        <v>6.84</v>
      </c>
      <c r="BQ123" s="78">
        <f t="shared" si="36"/>
        <v>7.22</v>
      </c>
      <c r="BR123" s="79"/>
      <c r="BZ123" s="78">
        <f t="shared" si="37"/>
        <v>-0.23</v>
      </c>
      <c r="CA123" s="78">
        <f t="shared" si="37"/>
        <v>-0.3</v>
      </c>
      <c r="CB123" s="78">
        <f t="shared" si="37"/>
        <v>-0.09</v>
      </c>
      <c r="CC123" s="78">
        <f t="shared" si="37"/>
        <v>0.28999999999999998</v>
      </c>
      <c r="CD123" s="78">
        <f t="shared" si="37"/>
        <v>-0.09</v>
      </c>
      <c r="CE123" s="78">
        <f t="shared" si="37"/>
        <v>0.23</v>
      </c>
      <c r="CF123" s="78">
        <f t="shared" si="37"/>
        <v>0.01</v>
      </c>
      <c r="CG123" s="78">
        <f t="shared" si="37"/>
        <v>-0.06</v>
      </c>
      <c r="CH123" s="79"/>
      <c r="CP123" s="77">
        <f>IFERROR(IF($E123=1,RANK(BJ123,BJ:BJ,1)+COUNTIF(BJ$4:BJ123,BJ123)-1,"-"),"-")</f>
        <v>53</v>
      </c>
      <c r="CQ123" s="77">
        <f>IFERROR(IF($E123=1,RANK(BK123,BK:BK,1)+COUNTIF(BK$4:BK123,BK123)-1,"-"),"-")</f>
        <v>53</v>
      </c>
      <c r="CR123" s="77">
        <f>IFERROR(IF($E123=1,RANK(BL123,BL:BL,1)+COUNTIF(BL$4:BL123,BL123)-1,"-"),"-")</f>
        <v>73</v>
      </c>
      <c r="CS123" s="77">
        <f>IFERROR(IF($E123=1,RANK(BM123,BM:BM,1)+COUNTIF(BM$4:BM123,BM123)-1,"-"),"-")</f>
        <v>76</v>
      </c>
      <c r="CT123" s="77">
        <f>IFERROR(IF($E123=1,RANK(BN123,BN:BN,1)+COUNTIF(BN$4:BN123,BN123)-1,"-"),"-")</f>
        <v>75</v>
      </c>
      <c r="CU123" s="77">
        <f>IFERROR(IF($E123=1,RANK(BO123,BO:BO,1)+COUNTIF(BO$4:BO123,BO123)-1,"-"),"-")</f>
        <v>55</v>
      </c>
      <c r="CV123" s="77">
        <f>IFERROR(IF($E123=1,RANK(BP123,BP:BP,1)+COUNTIF(BP$4:BP123,BP123)-1,"-"),"-")</f>
        <v>64</v>
      </c>
      <c r="CW123" s="77">
        <f>IFERROR(IF($E123=1,RANK(BQ123,BQ:BQ,1)+COUNTIF(BQ$4:BQ123,BQ123)-1,"-"),"-")</f>
        <v>61</v>
      </c>
      <c r="CX123" s="79"/>
      <c r="DF123" s="77">
        <f>IFERROR(IF($E123=1,RANK(BZ123,BZ:BZ,1)+COUNTIF(BZ$3:BZ122,BZ123),"-"),"-")</f>
        <v>40</v>
      </c>
      <c r="DG123" s="77">
        <f>IFERROR(IF($E123=1,RANK(CA123,CA:CA,1)+COUNTIF(CA$3:CA122,CA123),"-"),"-")</f>
        <v>15</v>
      </c>
      <c r="DH123" s="77">
        <f>IFERROR(IF($E123=1,RANK(CB123,CB:CB,1)+COUNTIF(CB$3:CB122,CB123),"-"),"-")</f>
        <v>38</v>
      </c>
      <c r="DI123" s="77">
        <f>IFERROR(IF($E123=1,RANK(CC123,CC:CC,1)+COUNTIF(CC$3:CC122,CC123),"-"),"-")</f>
        <v>91</v>
      </c>
      <c r="DJ123" s="77">
        <f>IFERROR(IF($E123=1,RANK(CD123,CD:CD,1)+COUNTIF(CD$3:CD122,CD123),"-"),"-")</f>
        <v>56</v>
      </c>
      <c r="DK123" s="77">
        <f>IFERROR(IF($E123=1,RANK(CE123,CE:CE,1)+COUNTIF(CE$3:CE122,CE123),"-"),"-")</f>
        <v>87</v>
      </c>
      <c r="DL123" s="77">
        <f>IFERROR(IF($E123=1,RANK(CF123,CF:CF,1)+COUNTIF(CF$3:CF122,CF123),"-"),"-")</f>
        <v>55</v>
      </c>
      <c r="DM123" s="77">
        <f>IFERROR(IF($E123=1,RANK(CG123,CG:CG,1)+COUNTIF(CG$3:CG122,CG123),"-"),"-")</f>
        <v>46</v>
      </c>
      <c r="DN123" s="6"/>
      <c r="DO123" s="77" t="str">
        <f>IFERROR(IF($E123=1,RANK(CI123,CI:CI,1)+COUNTIF(CI$4:CI123,CI123)-1,"-"),"-")</f>
        <v>-</v>
      </c>
      <c r="DP123" s="77" t="str">
        <f>IFERROR(IF($E123=1,RANK(CJ123,CJ:CJ,1)+COUNTIF(CJ$4:CJ123,CJ123)-1,"-"),"-")</f>
        <v>-</v>
      </c>
      <c r="DQ123" s="77" t="str">
        <f>IFERROR(IF($E123=1,RANK(CK123,CK:CK,1)+COUNTIF(CK$4:CK123,CK123)-1,"-"),"-")</f>
        <v>-</v>
      </c>
      <c r="DR123" s="77" t="str">
        <f>IFERROR(IF($E123=1,RANK(CL123,CL:CL,1)+COUNTIF(CL$4:CL123,CL123)-1,"-"),"-")</f>
        <v>-</v>
      </c>
      <c r="DS123" s="77" t="str">
        <f>IFERROR(IF($E123=1,RANK(CM123,CM:CM,1)+COUNTIF(CM$4:CM123,CM123)-1,"-"),"-")</f>
        <v>-</v>
      </c>
      <c r="DT123" s="77" t="str">
        <f>IFERROR(IF($E123=1,RANK(CN123,CN:CN,1)+COUNTIF(CN$4:CN123,CN123)-1,"-"),"-")</f>
        <v>-</v>
      </c>
      <c r="EU123">
        <v>8.23</v>
      </c>
      <c r="EV123">
        <v>8.68</v>
      </c>
      <c r="EW123">
        <v>9.0500000000000007</v>
      </c>
      <c r="EX123">
        <v>8.39</v>
      </c>
      <c r="EY123">
        <v>8.06</v>
      </c>
      <c r="EZ123">
        <v>7.91</v>
      </c>
      <c r="FA123">
        <v>6.21</v>
      </c>
      <c r="FB123">
        <v>6.9</v>
      </c>
      <c r="FK123">
        <v>7.94</v>
      </c>
      <c r="FL123">
        <v>8.94</v>
      </c>
      <c r="FM123">
        <v>9.32</v>
      </c>
      <c r="FN123">
        <v>8.4499999999999993</v>
      </c>
      <c r="FO123">
        <v>7.5</v>
      </c>
      <c r="FP123">
        <v>8.4499999999999993</v>
      </c>
      <c r="FQ123">
        <v>6.32</v>
      </c>
      <c r="FR123">
        <v>7.41</v>
      </c>
    </row>
    <row r="124" spans="1:174" x14ac:dyDescent="0.3">
      <c r="A124" s="8">
        <f t="shared" si="21"/>
        <v>1</v>
      </c>
      <c r="B124" s="8">
        <f t="shared" si="22"/>
        <v>1</v>
      </c>
      <c r="C124" s="8">
        <f t="shared" si="29"/>
        <v>1</v>
      </c>
      <c r="D124" s="8">
        <f t="shared" si="23"/>
        <v>1</v>
      </c>
      <c r="E124" s="8">
        <f t="shared" si="24"/>
        <v>1</v>
      </c>
      <c r="F124" s="145" t="s">
        <v>125</v>
      </c>
      <c r="G124" s="145" t="s">
        <v>199</v>
      </c>
      <c r="H124" s="7">
        <v>1</v>
      </c>
      <c r="I124" s="141" t="s">
        <v>210</v>
      </c>
      <c r="J124" s="141">
        <v>673202</v>
      </c>
      <c r="K124" s="141" t="s">
        <v>133</v>
      </c>
      <c r="L124" s="141" t="s">
        <v>7</v>
      </c>
      <c r="M124" s="141" t="s">
        <v>8</v>
      </c>
      <c r="N124" s="139">
        <v>7.99</v>
      </c>
      <c r="O124" s="120">
        <v>8.4600000000000009</v>
      </c>
      <c r="P124" s="120">
        <v>8.66</v>
      </c>
      <c r="Q124" s="120">
        <v>8.5</v>
      </c>
      <c r="R124" s="120">
        <v>8.18</v>
      </c>
      <c r="S124" s="139">
        <v>7.31</v>
      </c>
      <c r="T124" s="106">
        <v>7.1</v>
      </c>
      <c r="U124" s="106">
        <v>7.18</v>
      </c>
      <c r="V124" s="79"/>
      <c r="AD124" s="161">
        <v>8.23</v>
      </c>
      <c r="AE124" s="161">
        <v>8.49</v>
      </c>
      <c r="AF124" s="161">
        <v>8.4600000000000009</v>
      </c>
      <c r="AG124" s="161">
        <v>8.52</v>
      </c>
      <c r="AH124" s="161">
        <v>8.5500000000000007</v>
      </c>
      <c r="AI124" s="139">
        <v>7.7</v>
      </c>
      <c r="AJ124" s="106">
        <v>7.23</v>
      </c>
      <c r="AK124" s="106">
        <v>7.43</v>
      </c>
      <c r="AL124" s="79"/>
      <c r="AT124" s="78">
        <f t="shared" si="35"/>
        <v>-0.24</v>
      </c>
      <c r="AU124" s="78">
        <f t="shared" si="35"/>
        <v>-0.03</v>
      </c>
      <c r="AV124" s="78">
        <f t="shared" si="35"/>
        <v>0.2</v>
      </c>
      <c r="AW124" s="78">
        <f t="shared" si="35"/>
        <v>-0.02</v>
      </c>
      <c r="AX124" s="78">
        <f t="shared" si="35"/>
        <v>-0.37</v>
      </c>
      <c r="AY124" s="78">
        <f t="shared" si="35"/>
        <v>-0.39</v>
      </c>
      <c r="AZ124" s="78">
        <f t="shared" si="35"/>
        <v>-0.13</v>
      </c>
      <c r="BA124" s="78">
        <f t="shared" si="35"/>
        <v>-0.25</v>
      </c>
      <c r="BB124" s="79"/>
      <c r="BJ124" s="78">
        <f t="shared" si="38"/>
        <v>7.99</v>
      </c>
      <c r="BK124" s="78">
        <f t="shared" si="38"/>
        <v>8.4600000000000009</v>
      </c>
      <c r="BL124" s="78">
        <f t="shared" si="38"/>
        <v>8.66</v>
      </c>
      <c r="BM124" s="78">
        <f t="shared" si="38"/>
        <v>8.5</v>
      </c>
      <c r="BN124" s="78">
        <f t="shared" si="38"/>
        <v>8.18</v>
      </c>
      <c r="BO124" s="78">
        <f t="shared" si="26"/>
        <v>7.31</v>
      </c>
      <c r="BP124" s="78">
        <f t="shared" si="36"/>
        <v>7.1</v>
      </c>
      <c r="BQ124" s="78">
        <f t="shared" si="36"/>
        <v>7.18</v>
      </c>
      <c r="BR124" s="79"/>
      <c r="BZ124" s="78">
        <f t="shared" si="37"/>
        <v>-0.24</v>
      </c>
      <c r="CA124" s="78">
        <f t="shared" si="37"/>
        <v>-0.03</v>
      </c>
      <c r="CB124" s="78">
        <f t="shared" si="37"/>
        <v>0.2</v>
      </c>
      <c r="CC124" s="78">
        <f t="shared" si="37"/>
        <v>-0.02</v>
      </c>
      <c r="CD124" s="78">
        <f t="shared" si="37"/>
        <v>-0.37</v>
      </c>
      <c r="CE124" s="78">
        <f t="shared" si="37"/>
        <v>-0.39</v>
      </c>
      <c r="CF124" s="78">
        <f t="shared" si="37"/>
        <v>-0.13</v>
      </c>
      <c r="CG124" s="78">
        <f t="shared" si="37"/>
        <v>-0.25</v>
      </c>
      <c r="CH124" s="79"/>
      <c r="CP124" s="77">
        <f>IFERROR(IF($E124=1,RANK(BJ124,BJ:BJ,1)+COUNTIF(BJ$4:BJ124,BJ124)-1,"-"),"-")</f>
        <v>79</v>
      </c>
      <c r="CQ124" s="77">
        <f>IFERROR(IF($E124=1,RANK(BK124,BK:BK,1)+COUNTIF(BK$4:BK124,BK124)-1,"-"),"-")</f>
        <v>60</v>
      </c>
      <c r="CR124" s="77">
        <f>IFERROR(IF($E124=1,RANK(BL124,BL:BL,1)+COUNTIF(BL$4:BL124,BL124)-1,"-"),"-")</f>
        <v>40</v>
      </c>
      <c r="CS124" s="77">
        <f>IFERROR(IF($E124=1,RANK(BM124,BM:BM,1)+COUNTIF(BM$4:BM124,BM124)-1,"-"),"-")</f>
        <v>65</v>
      </c>
      <c r="CT124" s="77">
        <f>IFERROR(IF($E124=1,RANK(BN124,BN:BN,1)+COUNTIF(BN$4:BN124,BN124)-1,"-"),"-")</f>
        <v>78</v>
      </c>
      <c r="CU124" s="77">
        <f>IFERROR(IF($E124=1,RANK(BO124,BO:BO,1)+COUNTIF(BO$4:BO124,BO124)-1,"-"),"-")</f>
        <v>31</v>
      </c>
      <c r="CV124" s="77">
        <f>IFERROR(IF($E124=1,RANK(BP124,BP:BP,1)+COUNTIF(BP$4:BP124,BP124)-1,"-"),"-")</f>
        <v>81</v>
      </c>
      <c r="CW124" s="77">
        <f>IFERROR(IF($E124=1,RANK(BQ124,BQ:BQ,1)+COUNTIF(BQ$4:BQ124,BQ124)-1,"-"),"-")</f>
        <v>55</v>
      </c>
      <c r="CX124" s="79"/>
      <c r="DF124" s="77">
        <f>IFERROR(IF($E124=1,RANK(BZ124,BZ:BZ,1)+COUNTIF(BZ$3:BZ123,BZ124),"-"),"-")</f>
        <v>38</v>
      </c>
      <c r="DG124" s="77">
        <f>IFERROR(IF($E124=1,RANK(CA124,CA:CA,1)+COUNTIF(CA$3:CA123,CA124),"-"),"-")</f>
        <v>57</v>
      </c>
      <c r="DH124" s="77">
        <f>IFERROR(IF($E124=1,RANK(CB124,CB:CB,1)+COUNTIF(CB$3:CB123,CB124),"-"),"-")</f>
        <v>78</v>
      </c>
      <c r="DI124" s="77">
        <f>IFERROR(IF($E124=1,RANK(CC124,CC:CC,1)+COUNTIF(CC$3:CC123,CC124),"-"),"-")</f>
        <v>59</v>
      </c>
      <c r="DJ124" s="77">
        <f>IFERROR(IF($E124=1,RANK(CD124,CD:CD,1)+COUNTIF(CD$3:CD123,CD124),"-"),"-")</f>
        <v>11</v>
      </c>
      <c r="DK124" s="77">
        <f>IFERROR(IF($E124=1,RANK(CE124,CE:CE,1)+COUNTIF(CE$3:CE123,CE124),"-"),"-")</f>
        <v>19</v>
      </c>
      <c r="DL124" s="77">
        <f>IFERROR(IF($E124=1,RANK(CF124,CF:CF,1)+COUNTIF(CF$3:CF123,CF124),"-"),"-")</f>
        <v>41</v>
      </c>
      <c r="DM124" s="77">
        <f>IFERROR(IF($E124=1,RANK(CG124,CG:CG,1)+COUNTIF(CG$3:CG123,CG124),"-"),"-")</f>
        <v>21</v>
      </c>
      <c r="DN124" s="6"/>
      <c r="DO124" s="77" t="str">
        <f>IFERROR(IF($E124=1,RANK(CI124,CI:CI,1)+COUNTIF(CI$4:CI124,CI124)-1,"-"),"-")</f>
        <v>-</v>
      </c>
      <c r="DP124" s="77" t="str">
        <f>IFERROR(IF($E124=1,RANK(CJ124,CJ:CJ,1)+COUNTIF(CJ$4:CJ124,CJ124)-1,"-"),"-")</f>
        <v>-</v>
      </c>
      <c r="DQ124" s="77" t="str">
        <f>IFERROR(IF($E124=1,RANK(CK124,CK:CK,1)+COUNTIF(CK$4:CK124,CK124)-1,"-"),"-")</f>
        <v>-</v>
      </c>
      <c r="DR124" s="77" t="str">
        <f>IFERROR(IF($E124=1,RANK(CL124,CL:CL,1)+COUNTIF(CL$4:CL124,CL124)-1,"-"),"-")</f>
        <v>-</v>
      </c>
      <c r="DS124" s="77" t="str">
        <f>IFERROR(IF($E124=1,RANK(CM124,CM:CM,1)+COUNTIF(CM$4:CM124,CM124)-1,"-"),"-")</f>
        <v>-</v>
      </c>
      <c r="DT124" s="77" t="str">
        <f>IFERROR(IF($E124=1,RANK(CN124,CN:CN,1)+COUNTIF(CN$4:CN124,CN124)-1,"-"),"-")</f>
        <v>-</v>
      </c>
      <c r="EU124">
        <v>7.15</v>
      </c>
      <c r="EV124">
        <v>8.27</v>
      </c>
      <c r="EW124">
        <v>8.64</v>
      </c>
      <c r="EX124">
        <v>8.14</v>
      </c>
      <c r="EY124">
        <v>7.71</v>
      </c>
      <c r="EZ124">
        <v>7.85</v>
      </c>
      <c r="FA124">
        <v>6</v>
      </c>
      <c r="FB124">
        <v>6.76</v>
      </c>
      <c r="FK124">
        <v>7.25</v>
      </c>
      <c r="FL124">
        <v>8.18</v>
      </c>
      <c r="FM124">
        <v>8.5399999999999991</v>
      </c>
      <c r="FN124">
        <v>8.1</v>
      </c>
      <c r="FO124">
        <v>7.16</v>
      </c>
      <c r="FP124">
        <v>7.3</v>
      </c>
      <c r="FQ124">
        <v>5.94</v>
      </c>
      <c r="FR124">
        <v>7.19</v>
      </c>
    </row>
    <row r="125" spans="1:174" x14ac:dyDescent="0.3">
      <c r="A125" s="8">
        <f t="shared" si="21"/>
        <v>1</v>
      </c>
      <c r="B125" s="8">
        <f t="shared" si="22"/>
        <v>1</v>
      </c>
      <c r="C125" s="8">
        <f t="shared" si="29"/>
        <v>1</v>
      </c>
      <c r="D125" s="8">
        <f t="shared" si="23"/>
        <v>1</v>
      </c>
      <c r="E125" s="8">
        <f t="shared" si="24"/>
        <v>1</v>
      </c>
      <c r="F125" s="8" t="s">
        <v>125</v>
      </c>
      <c r="G125" s="8" t="s">
        <v>178</v>
      </c>
      <c r="H125" s="7">
        <v>1</v>
      </c>
      <c r="I125" s="141" t="s">
        <v>210</v>
      </c>
      <c r="J125" s="141">
        <v>485003</v>
      </c>
      <c r="K125" s="7" t="s">
        <v>134</v>
      </c>
      <c r="L125" s="7" t="s">
        <v>7</v>
      </c>
      <c r="M125" s="141" t="s">
        <v>8</v>
      </c>
      <c r="N125" s="139">
        <v>7.73</v>
      </c>
      <c r="O125" s="120">
        <v>8.41</v>
      </c>
      <c r="P125" s="120">
        <v>8.91</v>
      </c>
      <c r="Q125" s="120">
        <v>8.5399999999999991</v>
      </c>
      <c r="R125" s="139">
        <v>7.82</v>
      </c>
      <c r="S125" s="139">
        <v>7.05</v>
      </c>
      <c r="T125" s="106">
        <v>7.37</v>
      </c>
      <c r="U125" s="106">
        <v>7.19</v>
      </c>
      <c r="V125" s="79"/>
      <c r="AD125" s="139">
        <v>7.69</v>
      </c>
      <c r="AE125" s="161">
        <v>8.16</v>
      </c>
      <c r="AF125" s="161">
        <v>8.31</v>
      </c>
      <c r="AG125" s="161">
        <v>8.27</v>
      </c>
      <c r="AH125" s="139">
        <v>7.58</v>
      </c>
      <c r="AI125" s="139">
        <v>7.03</v>
      </c>
      <c r="AJ125" s="106">
        <v>6.86</v>
      </c>
      <c r="AK125" s="106">
        <v>6.79</v>
      </c>
      <c r="AL125" s="79"/>
      <c r="AT125" s="78">
        <f t="shared" si="35"/>
        <v>0.04</v>
      </c>
      <c r="AU125" s="78">
        <f t="shared" si="35"/>
        <v>0.25</v>
      </c>
      <c r="AV125" s="78">
        <f t="shared" si="35"/>
        <v>0.6</v>
      </c>
      <c r="AW125" s="78">
        <f t="shared" si="35"/>
        <v>0.27</v>
      </c>
      <c r="AX125" s="78">
        <f t="shared" si="35"/>
        <v>0.24</v>
      </c>
      <c r="AY125" s="78">
        <f t="shared" si="35"/>
        <v>0.02</v>
      </c>
      <c r="AZ125" s="78">
        <f t="shared" si="35"/>
        <v>0.51</v>
      </c>
      <c r="BA125" s="78">
        <f t="shared" si="35"/>
        <v>0.4</v>
      </c>
      <c r="BB125" s="79"/>
      <c r="BJ125" s="78">
        <f t="shared" si="38"/>
        <v>7.73</v>
      </c>
      <c r="BK125" s="78">
        <f t="shared" si="38"/>
        <v>8.41</v>
      </c>
      <c r="BL125" s="78">
        <f t="shared" si="38"/>
        <v>8.91</v>
      </c>
      <c r="BM125" s="78">
        <f t="shared" si="38"/>
        <v>8.5399999999999991</v>
      </c>
      <c r="BN125" s="78">
        <f t="shared" si="38"/>
        <v>7.82</v>
      </c>
      <c r="BO125" s="78">
        <f t="shared" si="26"/>
        <v>7.05</v>
      </c>
      <c r="BP125" s="78">
        <f t="shared" si="36"/>
        <v>7.37</v>
      </c>
      <c r="BQ125" s="78">
        <f t="shared" si="36"/>
        <v>7.19</v>
      </c>
      <c r="BR125" s="79"/>
      <c r="BZ125" s="78">
        <f t="shared" si="37"/>
        <v>0.04</v>
      </c>
      <c r="CA125" s="78">
        <f t="shared" si="37"/>
        <v>0.25</v>
      </c>
      <c r="CB125" s="78">
        <f t="shared" si="37"/>
        <v>0.6</v>
      </c>
      <c r="CC125" s="78">
        <f t="shared" si="37"/>
        <v>0.27</v>
      </c>
      <c r="CD125" s="78">
        <f t="shared" si="37"/>
        <v>0.24</v>
      </c>
      <c r="CE125" s="78">
        <f t="shared" si="37"/>
        <v>0.02</v>
      </c>
      <c r="CF125" s="78">
        <f t="shared" si="37"/>
        <v>0.51</v>
      </c>
      <c r="CG125" s="78">
        <f t="shared" si="37"/>
        <v>0.4</v>
      </c>
      <c r="CH125" s="79"/>
      <c r="CP125" s="77">
        <f>IFERROR(IF($E125=1,RANK(BJ125,BJ:BJ,1)+COUNTIF(BJ$4:BJ125,BJ125)-1,"-"),"-")</f>
        <v>48</v>
      </c>
      <c r="CQ125" s="77">
        <f>IFERROR(IF($E125=1,RANK(BK125,BK:BK,1)+COUNTIF(BK$4:BK125,BK125)-1,"-"),"-")</f>
        <v>54</v>
      </c>
      <c r="CR125" s="77">
        <f>IFERROR(IF($E125=1,RANK(BL125,BL:BL,1)+COUNTIF(BL$4:BL125,BL125)-1,"-"),"-")</f>
        <v>74</v>
      </c>
      <c r="CS125" s="77">
        <f>IFERROR(IF($E125=1,RANK(BM125,BM:BM,1)+COUNTIF(BM$4:BM125,BM125)-1,"-"),"-")</f>
        <v>69</v>
      </c>
      <c r="CT125" s="77">
        <f>IFERROR(IF($E125=1,RANK(BN125,BN:BN,1)+COUNTIF(BN$4:BN125,BN125)-1,"-"),"-")</f>
        <v>44</v>
      </c>
      <c r="CU125" s="77">
        <f>IFERROR(IF($E125=1,RANK(BO125,BO:BO,1)+COUNTIF(BO$4:BO125,BO125)-1,"-"),"-")</f>
        <v>14</v>
      </c>
      <c r="CV125" s="77">
        <f>IFERROR(IF($E125=1,RANK(BP125,BP:BP,1)+COUNTIF(BP$4:BP125,BP125)-1,"-"),"-")</f>
        <v>89</v>
      </c>
      <c r="CW125" s="77">
        <f>IFERROR(IF($E125=1,RANK(BQ125,BQ:BQ,1)+COUNTIF(BQ$4:BQ125,BQ125)-1,"-"),"-")</f>
        <v>58</v>
      </c>
      <c r="CX125" s="79"/>
      <c r="DF125" s="77">
        <f>IFERROR(IF($E125=1,RANK(BZ125,BZ:BZ,1)+COUNTIF(BZ$3:BZ124,BZ125),"-"),"-")</f>
        <v>79</v>
      </c>
      <c r="DG125" s="77">
        <f>IFERROR(IF($E125=1,RANK(CA125,CA:CA,1)+COUNTIF(CA$3:CA124,CA125),"-"),"-")</f>
        <v>90</v>
      </c>
      <c r="DH125" s="77">
        <f>IFERROR(IF($E125=1,RANK(CB125,CB:CB,1)+COUNTIF(CB$3:CB124,CB125),"-"),"-")</f>
        <v>94</v>
      </c>
      <c r="DI125" s="77">
        <f>IFERROR(IF($E125=1,RANK(CC125,CC:CC,1)+COUNTIF(CC$3:CC124,CC125),"-"),"-")</f>
        <v>90</v>
      </c>
      <c r="DJ125" s="77">
        <f>IFERROR(IF($E125=1,RANK(CD125,CD:CD,1)+COUNTIF(CD$3:CD124,CD125),"-"),"-")</f>
        <v>88</v>
      </c>
      <c r="DK125" s="77">
        <f>IFERROR(IF($E125=1,RANK(CE125,CE:CE,1)+COUNTIF(CE$3:CE124,CE125),"-"),"-")</f>
        <v>71</v>
      </c>
      <c r="DL125" s="77">
        <f>IFERROR(IF($E125=1,RANK(CF125,CF:CF,1)+COUNTIF(CF$3:CF124,CF125),"-"),"-")</f>
        <v>90</v>
      </c>
      <c r="DM125" s="77">
        <f>IFERROR(IF($E125=1,RANK(CG125,CG:CG,1)+COUNTIF(CG$3:CG124,CG125),"-"),"-")</f>
        <v>83</v>
      </c>
      <c r="DN125" s="6"/>
      <c r="DO125" s="77" t="str">
        <f>IFERROR(IF($E125=1,RANK(CI125,CI:CI,1)+COUNTIF(CI$4:CI125,CI125)-1,"-"),"-")</f>
        <v>-</v>
      </c>
      <c r="DP125" s="77" t="str">
        <f>IFERROR(IF($E125=1,RANK(CJ125,CJ:CJ,1)+COUNTIF(CJ$4:CJ125,CJ125)-1,"-"),"-")</f>
        <v>-</v>
      </c>
      <c r="DQ125" s="77" t="str">
        <f>IFERROR(IF($E125=1,RANK(CK125,CK:CK,1)+COUNTIF(CK$4:CK125,CK125)-1,"-"),"-")</f>
        <v>-</v>
      </c>
      <c r="DR125" s="77" t="str">
        <f>IFERROR(IF($E125=1,RANK(CL125,CL:CL,1)+COUNTIF(CL$4:CL125,CL125)-1,"-"),"-")</f>
        <v>-</v>
      </c>
      <c r="DS125" s="77" t="str">
        <f>IFERROR(IF($E125=1,RANK(CM125,CM:CM,1)+COUNTIF(CM$4:CM125,CM125)-1,"-"),"-")</f>
        <v>-</v>
      </c>
      <c r="DT125" s="77" t="str">
        <f>IFERROR(IF($E125=1,RANK(CN125,CN:CN,1)+COUNTIF(CN$4:CN125,CN125)-1,"-"),"-")</f>
        <v>-</v>
      </c>
      <c r="EU125">
        <v>7.61</v>
      </c>
      <c r="EV125">
        <v>8.16</v>
      </c>
      <c r="EW125">
        <v>8.57</v>
      </c>
      <c r="EX125">
        <v>7.97</v>
      </c>
      <c r="EY125">
        <v>7.66</v>
      </c>
      <c r="EZ125">
        <v>7.4</v>
      </c>
      <c r="FA125">
        <v>6.91</v>
      </c>
      <c r="FB125">
        <v>6.71</v>
      </c>
      <c r="FK125">
        <v>7.52</v>
      </c>
      <c r="FL125">
        <v>8.5399999999999991</v>
      </c>
      <c r="FM125">
        <v>9.08</v>
      </c>
      <c r="FN125">
        <v>8.1999999999999993</v>
      </c>
      <c r="FO125">
        <v>7.53</v>
      </c>
      <c r="FP125">
        <v>7.99</v>
      </c>
      <c r="FQ125">
        <v>6.85</v>
      </c>
      <c r="FR125">
        <v>6.86</v>
      </c>
    </row>
    <row r="126" spans="1:174" x14ac:dyDescent="0.3">
      <c r="A126" s="8">
        <f t="shared" si="21"/>
        <v>1</v>
      </c>
      <c r="B126" s="8">
        <f t="shared" si="22"/>
        <v>1</v>
      </c>
      <c r="C126" s="8" t="str">
        <f t="shared" si="29"/>
        <v/>
      </c>
      <c r="D126" s="8">
        <f t="shared" si="23"/>
        <v>1</v>
      </c>
      <c r="E126" s="8">
        <f t="shared" si="24"/>
        <v>0</v>
      </c>
      <c r="F126" s="145" t="s">
        <v>125</v>
      </c>
      <c r="G126" s="145" t="s">
        <v>178</v>
      </c>
      <c r="H126" s="141" t="s">
        <v>17</v>
      </c>
      <c r="I126" s="141" t="s">
        <v>210</v>
      </c>
      <c r="J126" s="141">
        <v>584052</v>
      </c>
      <c r="K126" s="141" t="s">
        <v>135</v>
      </c>
      <c r="L126" s="141" t="s">
        <v>7</v>
      </c>
      <c r="M126" s="141" t="s">
        <v>8</v>
      </c>
      <c r="N126" s="139">
        <v>7.75</v>
      </c>
      <c r="O126" s="120">
        <v>8.44</v>
      </c>
      <c r="P126" s="121">
        <v>9.0299999999999994</v>
      </c>
      <c r="Q126" s="120">
        <v>8.26</v>
      </c>
      <c r="R126" s="139">
        <v>7.98</v>
      </c>
      <c r="S126" s="120">
        <v>8.17</v>
      </c>
      <c r="T126" s="106">
        <v>6.23</v>
      </c>
      <c r="U126" s="12">
        <v>8.11</v>
      </c>
      <c r="V126" s="79"/>
      <c r="AD126" s="161">
        <v>8.0299999999999994</v>
      </c>
      <c r="AE126" s="161">
        <v>8.56</v>
      </c>
      <c r="AF126" s="161">
        <v>8.9499999999999993</v>
      </c>
      <c r="AG126" s="161">
        <v>8.16</v>
      </c>
      <c r="AH126" s="139">
        <v>7.93</v>
      </c>
      <c r="AI126" s="120">
        <v>8.3000000000000007</v>
      </c>
      <c r="AJ126" s="106">
        <v>6.64</v>
      </c>
      <c r="AK126" s="106">
        <v>7.76</v>
      </c>
      <c r="AL126" s="79"/>
      <c r="AT126" s="78">
        <f t="shared" si="35"/>
        <v>-0.28000000000000003</v>
      </c>
      <c r="AU126" s="78">
        <f t="shared" si="35"/>
        <v>-0.12</v>
      </c>
      <c r="AV126" s="78">
        <f t="shared" si="35"/>
        <v>0.08</v>
      </c>
      <c r="AW126" s="78">
        <f t="shared" si="35"/>
        <v>0.1</v>
      </c>
      <c r="AX126" s="78">
        <f t="shared" si="35"/>
        <v>0.05</v>
      </c>
      <c r="AY126" s="78">
        <f t="shared" si="35"/>
        <v>-0.13</v>
      </c>
      <c r="AZ126" s="78">
        <f t="shared" si="35"/>
        <v>-0.41</v>
      </c>
      <c r="BA126" s="78">
        <f t="shared" si="35"/>
        <v>0.35</v>
      </c>
      <c r="BB126" s="79"/>
      <c r="BJ126" s="78" t="str">
        <f t="shared" si="38"/>
        <v>-</v>
      </c>
      <c r="BK126" s="78" t="str">
        <f t="shared" si="38"/>
        <v>-</v>
      </c>
      <c r="BL126" s="78" t="str">
        <f t="shared" si="38"/>
        <v>-</v>
      </c>
      <c r="BM126" s="78" t="str">
        <f t="shared" si="38"/>
        <v>-</v>
      </c>
      <c r="BN126" s="78" t="str">
        <f t="shared" si="38"/>
        <v>-</v>
      </c>
      <c r="BO126" s="78" t="str">
        <f t="shared" si="26"/>
        <v>-</v>
      </c>
      <c r="BP126" s="78" t="str">
        <f t="shared" si="36"/>
        <v>-</v>
      </c>
      <c r="BQ126" s="78" t="str">
        <f t="shared" si="36"/>
        <v>-</v>
      </c>
      <c r="BR126" s="79"/>
      <c r="BZ126" s="78" t="str">
        <f t="shared" si="37"/>
        <v>-</v>
      </c>
      <c r="CA126" s="78" t="str">
        <f t="shared" si="37"/>
        <v>-</v>
      </c>
      <c r="CB126" s="78" t="str">
        <f t="shared" si="37"/>
        <v>-</v>
      </c>
      <c r="CC126" s="78" t="str">
        <f t="shared" si="37"/>
        <v>-</v>
      </c>
      <c r="CD126" s="78" t="str">
        <f t="shared" si="37"/>
        <v>-</v>
      </c>
      <c r="CE126" s="78" t="str">
        <f t="shared" si="37"/>
        <v>-</v>
      </c>
      <c r="CF126" s="78" t="str">
        <f t="shared" si="37"/>
        <v>-</v>
      </c>
      <c r="CG126" s="78" t="str">
        <f t="shared" si="37"/>
        <v>-</v>
      </c>
      <c r="CH126" s="79"/>
      <c r="CP126" s="77" t="str">
        <f>IFERROR(IF($E126=1,RANK(BJ126,BJ:BJ,1)+COUNTIF(BJ$4:BJ126,BJ126)-1,"-"),"-")</f>
        <v>-</v>
      </c>
      <c r="CQ126" s="77" t="str">
        <f>IFERROR(IF($E126=1,RANK(BK126,BK:BK,1)+COUNTIF(BK$4:BK126,BK126)-1,"-"),"-")</f>
        <v>-</v>
      </c>
      <c r="CR126" s="77" t="str">
        <f>IFERROR(IF($E126=1,RANK(BL126,BL:BL,1)+COUNTIF(BL$4:BL126,BL126)-1,"-"),"-")</f>
        <v>-</v>
      </c>
      <c r="CS126" s="77" t="str">
        <f>IFERROR(IF($E126=1,RANK(BM126,BM:BM,1)+COUNTIF(BM$4:BM126,BM126)-1,"-"),"-")</f>
        <v>-</v>
      </c>
      <c r="CT126" s="77" t="str">
        <f>IFERROR(IF($E126=1,RANK(BN126,BN:BN,1)+COUNTIF(BN$4:BN126,BN126)-1,"-"),"-")</f>
        <v>-</v>
      </c>
      <c r="CU126" s="77" t="str">
        <f>IFERROR(IF($E126=1,RANK(BO126,BO:BO,1)+COUNTIF(BO$4:BO126,BO126)-1,"-"),"-")</f>
        <v>-</v>
      </c>
      <c r="CV126" s="77" t="str">
        <f>IFERROR(IF($E126=1,RANK(BP126,BP:BP,1)+COUNTIF(BP$4:BP126,BP126)-1,"-"),"-")</f>
        <v>-</v>
      </c>
      <c r="CW126" s="77" t="str">
        <f>IFERROR(IF($E126=1,RANK(BQ126,BQ:BQ,1)+COUNTIF(BQ$4:BQ126,BQ126)-1,"-"),"-")</f>
        <v>-</v>
      </c>
      <c r="CX126" s="79"/>
      <c r="DF126" s="77" t="str">
        <f>IFERROR(IF($E126=1,RANK(BZ126,BZ:BZ,1)+COUNTIF(BZ$3:BZ125,BZ126),"-"),"-")</f>
        <v>-</v>
      </c>
      <c r="DG126" s="77" t="str">
        <f>IFERROR(IF($E126=1,RANK(CA126,CA:CA,1)+COUNTIF(CA$3:CA125,CA126),"-"),"-")</f>
        <v>-</v>
      </c>
      <c r="DH126" s="77" t="str">
        <f>IFERROR(IF($E126=1,RANK(CB126,CB:CB,1)+COUNTIF(CB$3:CB125,CB126),"-"),"-")</f>
        <v>-</v>
      </c>
      <c r="DI126" s="77" t="str">
        <f>IFERROR(IF($E126=1,RANK(CC126,CC:CC,1)+COUNTIF(CC$3:CC125,CC126),"-"),"-")</f>
        <v>-</v>
      </c>
      <c r="DJ126" s="77" t="str">
        <f>IFERROR(IF($E126=1,RANK(CD126,CD:CD,1)+COUNTIF(CD$3:CD125,CD126),"-"),"-")</f>
        <v>-</v>
      </c>
      <c r="DK126" s="77" t="str">
        <f>IFERROR(IF($E126=1,RANK(CE126,CE:CE,1)+COUNTIF(CE$3:CE125,CE126),"-"),"-")</f>
        <v>-</v>
      </c>
      <c r="DL126" s="77" t="str">
        <f>IFERROR(IF($E126=1,RANK(CF126,CF:CF,1)+COUNTIF(CF$3:CF125,CF126),"-"),"-")</f>
        <v>-</v>
      </c>
      <c r="DM126" s="77" t="str">
        <f>IFERROR(IF($E126=1,RANK(CG126,CG:CG,1)+COUNTIF(CG$3:CG125,CG126),"-"),"-")</f>
        <v>-</v>
      </c>
      <c r="DN126" s="6"/>
      <c r="DO126" s="77" t="str">
        <f>IFERROR(IF($E126=1,RANK(CI126,CI:CI,1)+COUNTIF(CI$4:CI126,CI126)-1,"-"),"-")</f>
        <v>-</v>
      </c>
      <c r="DP126" s="77" t="str">
        <f>IFERROR(IF($E126=1,RANK(CJ126,CJ:CJ,1)+COUNTIF(CJ$4:CJ126,CJ126)-1,"-"),"-")</f>
        <v>-</v>
      </c>
      <c r="DQ126" s="77" t="str">
        <f>IFERROR(IF($E126=1,RANK(CK126,CK:CK,1)+COUNTIF(CK$4:CK126,CK126)-1,"-"),"-")</f>
        <v>-</v>
      </c>
      <c r="DR126" s="77" t="str">
        <f>IFERROR(IF($E126=1,RANK(CL126,CL:CL,1)+COUNTIF(CL$4:CL126,CL126)-1,"-"),"-")</f>
        <v>-</v>
      </c>
      <c r="DS126" s="77" t="str">
        <f>IFERROR(IF($E126=1,RANK(CM126,CM:CM,1)+COUNTIF(CM$4:CM126,CM126)-1,"-"),"-")</f>
        <v>-</v>
      </c>
      <c r="DT126" s="77" t="str">
        <f>IFERROR(IF($E126=1,RANK(CN126,CN:CN,1)+COUNTIF(CN$4:CN126,CN126)-1,"-"),"-")</f>
        <v>-</v>
      </c>
      <c r="EU126">
        <v>7.95</v>
      </c>
      <c r="EV126">
        <v>8.08</v>
      </c>
      <c r="EW126">
        <v>8.73</v>
      </c>
      <c r="EX126">
        <v>8.25</v>
      </c>
      <c r="EY126">
        <v>7.53</v>
      </c>
      <c r="EZ126">
        <v>7.95</v>
      </c>
      <c r="FA126">
        <v>7.04</v>
      </c>
      <c r="FB126">
        <v>6.53</v>
      </c>
      <c r="FK126">
        <v>7.66</v>
      </c>
      <c r="FL126">
        <v>7.64</v>
      </c>
      <c r="FM126">
        <v>8.27</v>
      </c>
      <c r="FN126">
        <v>7.84</v>
      </c>
      <c r="FO126">
        <v>7.34</v>
      </c>
      <c r="FP126">
        <v>7.64</v>
      </c>
      <c r="FQ126">
        <v>6.95</v>
      </c>
      <c r="FR126">
        <v>6.53</v>
      </c>
    </row>
    <row r="127" spans="1:174" x14ac:dyDescent="0.3">
      <c r="A127" s="8">
        <f t="shared" si="21"/>
        <v>1</v>
      </c>
      <c r="B127" s="8">
        <f t="shared" si="22"/>
        <v>1</v>
      </c>
      <c r="C127" s="8">
        <f t="shared" si="29"/>
        <v>1</v>
      </c>
      <c r="D127" s="8">
        <f t="shared" si="23"/>
        <v>1</v>
      </c>
      <c r="E127" s="8">
        <f t="shared" si="24"/>
        <v>1</v>
      </c>
      <c r="F127" s="145" t="s">
        <v>125</v>
      </c>
      <c r="G127" s="145" t="s">
        <v>178</v>
      </c>
      <c r="H127" s="7">
        <v>1</v>
      </c>
      <c r="I127" s="141" t="s">
        <v>210</v>
      </c>
      <c r="J127" s="141">
        <v>592006</v>
      </c>
      <c r="K127" s="141" t="s">
        <v>136</v>
      </c>
      <c r="L127" s="141" t="s">
        <v>7</v>
      </c>
      <c r="M127" s="141" t="s">
        <v>8</v>
      </c>
      <c r="N127" s="120">
        <v>8.0500000000000007</v>
      </c>
      <c r="O127" s="120">
        <v>8.6199999999999992</v>
      </c>
      <c r="P127" s="121">
        <v>9.11</v>
      </c>
      <c r="Q127" s="120">
        <v>8.91</v>
      </c>
      <c r="R127" s="120">
        <v>8.52</v>
      </c>
      <c r="S127" s="139">
        <v>7.63</v>
      </c>
      <c r="T127" s="12">
        <v>8.1</v>
      </c>
      <c r="U127" s="106">
        <v>7.67</v>
      </c>
      <c r="AD127" s="161">
        <v>8.42</v>
      </c>
      <c r="AE127" s="161">
        <v>8.75</v>
      </c>
      <c r="AF127" s="163">
        <v>9.24</v>
      </c>
      <c r="AG127" s="161">
        <v>8.8699999999999992</v>
      </c>
      <c r="AH127" s="161">
        <v>8.42</v>
      </c>
      <c r="AI127" s="139">
        <v>7.27</v>
      </c>
      <c r="AJ127" s="12">
        <v>8.08</v>
      </c>
      <c r="AK127" s="106">
        <v>7.54</v>
      </c>
      <c r="AT127" s="78">
        <f t="shared" ref="AT127:BA135" si="39">IFERROR(ROUND(N127-AD127,2),"-")</f>
        <v>-0.37</v>
      </c>
      <c r="AU127" s="78">
        <f t="shared" si="39"/>
        <v>-0.13</v>
      </c>
      <c r="AV127" s="78">
        <f t="shared" si="39"/>
        <v>-0.13</v>
      </c>
      <c r="AW127" s="78">
        <f t="shared" si="39"/>
        <v>0.04</v>
      </c>
      <c r="AX127" s="78">
        <f t="shared" si="39"/>
        <v>0.1</v>
      </c>
      <c r="AY127" s="78">
        <f t="shared" si="39"/>
        <v>0.36</v>
      </c>
      <c r="AZ127" s="78">
        <f t="shared" si="39"/>
        <v>0.02</v>
      </c>
      <c r="BA127" s="78">
        <f t="shared" si="39"/>
        <v>0.13</v>
      </c>
      <c r="BB127" s="79"/>
      <c r="BJ127" s="78">
        <f t="shared" si="38"/>
        <v>8.0500000000000007</v>
      </c>
      <c r="BK127" s="78">
        <f t="shared" si="38"/>
        <v>8.6199999999999992</v>
      </c>
      <c r="BL127" s="78">
        <f t="shared" si="38"/>
        <v>9.11</v>
      </c>
      <c r="BM127" s="78">
        <f t="shared" si="38"/>
        <v>8.91</v>
      </c>
      <c r="BN127" s="78">
        <f t="shared" si="38"/>
        <v>8.52</v>
      </c>
      <c r="BO127" s="78">
        <f t="shared" si="26"/>
        <v>7.63</v>
      </c>
      <c r="BP127" s="78">
        <f t="shared" ref="BP127:BQ135" si="40">IF($E127=1,ROUND(T127,2),"-")</f>
        <v>8.1</v>
      </c>
      <c r="BQ127" s="78">
        <f t="shared" si="40"/>
        <v>7.67</v>
      </c>
      <c r="BR127" s="79"/>
      <c r="BZ127" s="78">
        <f t="shared" ref="BZ127:CG135" si="41">IF($E127=1,AT127,"-")</f>
        <v>-0.37</v>
      </c>
      <c r="CA127" s="78">
        <f t="shared" si="41"/>
        <v>-0.13</v>
      </c>
      <c r="CB127" s="78">
        <f t="shared" si="41"/>
        <v>-0.13</v>
      </c>
      <c r="CC127" s="78">
        <f t="shared" si="41"/>
        <v>0.04</v>
      </c>
      <c r="CD127" s="78">
        <f t="shared" si="41"/>
        <v>0.1</v>
      </c>
      <c r="CE127" s="78">
        <f t="shared" si="41"/>
        <v>0.36</v>
      </c>
      <c r="CF127" s="78">
        <f t="shared" si="41"/>
        <v>0.02</v>
      </c>
      <c r="CG127" s="78">
        <f t="shared" si="41"/>
        <v>0.13</v>
      </c>
      <c r="CH127" s="79"/>
      <c r="CP127" s="77">
        <f>IFERROR(IF($E127=1,RANK(BJ127,BJ:BJ,1)+COUNTIF(BJ$4:BJ127,BJ127)-1,"-"),"-")</f>
        <v>84</v>
      </c>
      <c r="CQ127" s="77">
        <f>IFERROR(IF($E127=1,RANK(BK127,BK:BK,1)+COUNTIF(BK$4:BK127,BK127)-1,"-"),"-")</f>
        <v>83</v>
      </c>
      <c r="CR127" s="77">
        <f>IFERROR(IF($E127=1,RANK(BL127,BL:BL,1)+COUNTIF(BL$4:BL127,BL127)-1,"-"),"-")</f>
        <v>93</v>
      </c>
      <c r="CS127" s="77">
        <f>IFERROR(IF($E127=1,RANK(BM127,BM:BM,1)+COUNTIF(BM$4:BM127,BM127)-1,"-"),"-")</f>
        <v>91</v>
      </c>
      <c r="CT127" s="77">
        <f>IFERROR(IF($E127=1,RANK(BN127,BN:BN,1)+COUNTIF(BN$4:BN127,BN127)-1,"-"),"-")</f>
        <v>96</v>
      </c>
      <c r="CU127" s="77">
        <f>IFERROR(IF($E127=1,RANK(BO127,BO:BO,1)+COUNTIF(BO$4:BO127,BO127)-1,"-"),"-")</f>
        <v>66</v>
      </c>
      <c r="CV127" s="77">
        <f>IFERROR(IF($E127=1,RANK(BP127,BP:BP,1)+COUNTIF(BP$4:BP127,BP127)-1,"-"),"-")</f>
        <v>98</v>
      </c>
      <c r="CW127" s="77">
        <f>IFERROR(IF($E127=1,RANK(BQ127,BQ:BQ,1)+COUNTIF(BQ$4:BQ127,BQ127)-1,"-"),"-")</f>
        <v>89</v>
      </c>
      <c r="CX127" s="79"/>
      <c r="DF127" s="77">
        <f>IFERROR(IF($E127=1,RANK(BZ127,BZ:BZ,1)+COUNTIF(BZ$3:BZ126,BZ127),"-"),"-")</f>
        <v>17</v>
      </c>
      <c r="DG127" s="77">
        <f>IFERROR(IF($E127=1,RANK(CA127,CA:CA,1)+COUNTIF(CA$3:CA126,CA127),"-"),"-")</f>
        <v>38</v>
      </c>
      <c r="DH127" s="77">
        <f>IFERROR(IF($E127=1,RANK(CB127,CB:CB,1)+COUNTIF(CB$3:CB126,CB127),"-"),"-")</f>
        <v>26</v>
      </c>
      <c r="DI127" s="77">
        <f>IFERROR(IF($E127=1,RANK(CC127,CC:CC,1)+COUNTIF(CC$3:CC126,CC127),"-"),"-")</f>
        <v>68</v>
      </c>
      <c r="DJ127" s="77">
        <f>IFERROR(IF($E127=1,RANK(CD127,CD:CD,1)+COUNTIF(CD$3:CD126,CD127),"-"),"-")</f>
        <v>81</v>
      </c>
      <c r="DK127" s="77">
        <f>IFERROR(IF($E127=1,RANK(CE127,CE:CE,1)+COUNTIF(CE$3:CE126,CE127),"-"),"-")</f>
        <v>92</v>
      </c>
      <c r="DL127" s="77">
        <f>IFERROR(IF($E127=1,RANK(CF127,CF:CF,1)+COUNTIF(CF$3:CF126,CF127),"-"),"-")</f>
        <v>58</v>
      </c>
      <c r="DM127" s="77">
        <f>IFERROR(IF($E127=1,RANK(CG127,CG:CG,1)+COUNTIF(CG$3:CG126,CG127),"-"),"-")</f>
        <v>66</v>
      </c>
      <c r="DN127" s="6"/>
      <c r="DO127" s="77" t="str">
        <f>IFERROR(IF($E127=1,RANK(CI127,CI:CI,1)+COUNTIF(CI$4:CI127,CI127)-1,"-"),"-")</f>
        <v>-</v>
      </c>
      <c r="DP127" s="77" t="str">
        <f>IFERROR(IF($E127=1,RANK(CJ127,CJ:CJ,1)+COUNTIF(CJ$4:CJ127,CJ127)-1,"-"),"-")</f>
        <v>-</v>
      </c>
      <c r="DQ127" s="77" t="str">
        <f>IFERROR(IF($E127=1,RANK(CK127,CK:CK,1)+COUNTIF(CK$4:CK127,CK127)-1,"-"),"-")</f>
        <v>-</v>
      </c>
      <c r="DR127" s="77" t="str">
        <f>IFERROR(IF($E127=1,RANK(CL127,CL:CL,1)+COUNTIF(CL$4:CL127,CL127)-1,"-"),"-")</f>
        <v>-</v>
      </c>
      <c r="DS127" s="77" t="str">
        <f>IFERROR(IF($E127=1,RANK(CM127,CM:CM,1)+COUNTIF(CM$4:CM127,CM127)-1,"-"),"-")</f>
        <v>-</v>
      </c>
      <c r="DT127" s="77" t="str">
        <f>IFERROR(IF($E127=1,RANK(CN127,CN:CN,1)+COUNTIF(CN$4:CN127,CN127)-1,"-"),"-")</f>
        <v>-</v>
      </c>
    </row>
    <row r="128" spans="1:174" x14ac:dyDescent="0.3">
      <c r="A128" s="8">
        <f t="shared" si="21"/>
        <v>1</v>
      </c>
      <c r="B128" s="8">
        <f t="shared" si="22"/>
        <v>1</v>
      </c>
      <c r="C128" s="8">
        <f t="shared" si="29"/>
        <v>1</v>
      </c>
      <c r="D128" s="8">
        <f t="shared" si="23"/>
        <v>1</v>
      </c>
      <c r="E128" s="8">
        <f t="shared" si="24"/>
        <v>1</v>
      </c>
      <c r="F128" s="145" t="s">
        <v>125</v>
      </c>
      <c r="G128" s="145" t="s">
        <v>180</v>
      </c>
      <c r="H128" s="7">
        <v>1</v>
      </c>
      <c r="I128" s="141" t="s">
        <v>210</v>
      </c>
      <c r="J128" s="141">
        <v>485300</v>
      </c>
      <c r="K128" s="141" t="s">
        <v>137</v>
      </c>
      <c r="L128" s="141" t="s">
        <v>7</v>
      </c>
      <c r="M128" s="141" t="s">
        <v>8</v>
      </c>
      <c r="N128" s="139">
        <v>7.87</v>
      </c>
      <c r="O128" s="120">
        <v>8.6999999999999993</v>
      </c>
      <c r="P128" s="120">
        <v>8.83</v>
      </c>
      <c r="Q128" s="120">
        <v>8.6199999999999992</v>
      </c>
      <c r="R128" s="120">
        <v>8.07</v>
      </c>
      <c r="S128" s="139">
        <v>7.92</v>
      </c>
      <c r="T128" s="106">
        <v>6.6</v>
      </c>
      <c r="U128" s="106">
        <v>7.21</v>
      </c>
      <c r="AD128" s="161">
        <v>8.1199999999999992</v>
      </c>
      <c r="AE128" s="161">
        <v>8.75</v>
      </c>
      <c r="AF128" s="161">
        <v>8.82</v>
      </c>
      <c r="AG128" s="161">
        <v>8.67</v>
      </c>
      <c r="AH128" s="161">
        <v>8.3000000000000007</v>
      </c>
      <c r="AI128" s="139">
        <v>7.88</v>
      </c>
      <c r="AJ128" s="106">
        <v>6.62</v>
      </c>
      <c r="AK128" s="106">
        <v>7.36</v>
      </c>
      <c r="AT128" s="78">
        <f t="shared" si="39"/>
        <v>-0.25</v>
      </c>
      <c r="AU128" s="78">
        <f t="shared" si="39"/>
        <v>-0.05</v>
      </c>
      <c r="AV128" s="78">
        <f t="shared" si="39"/>
        <v>0.01</v>
      </c>
      <c r="AW128" s="78">
        <f t="shared" si="39"/>
        <v>-0.05</v>
      </c>
      <c r="AX128" s="78">
        <f t="shared" si="39"/>
        <v>-0.23</v>
      </c>
      <c r="AY128" s="78">
        <f t="shared" si="39"/>
        <v>0.04</v>
      </c>
      <c r="AZ128" s="78">
        <f t="shared" si="39"/>
        <v>-0.02</v>
      </c>
      <c r="BA128" s="78">
        <f t="shared" si="39"/>
        <v>-0.15</v>
      </c>
      <c r="BB128" s="79"/>
      <c r="BJ128" s="78">
        <f t="shared" ref="BJ128:BN135" si="42">IF($E128=1,ROUND(N128,2),"-")</f>
        <v>7.87</v>
      </c>
      <c r="BK128" s="78">
        <f t="shared" si="42"/>
        <v>8.6999999999999993</v>
      </c>
      <c r="BL128" s="78">
        <f t="shared" si="42"/>
        <v>8.83</v>
      </c>
      <c r="BM128" s="78">
        <f t="shared" si="42"/>
        <v>8.6199999999999992</v>
      </c>
      <c r="BN128" s="78">
        <f t="shared" si="42"/>
        <v>8.07</v>
      </c>
      <c r="BO128" s="78">
        <f t="shared" si="26"/>
        <v>7.92</v>
      </c>
      <c r="BP128" s="78">
        <f t="shared" si="40"/>
        <v>6.6</v>
      </c>
      <c r="BQ128" s="78">
        <f t="shared" si="40"/>
        <v>7.21</v>
      </c>
      <c r="BR128" s="79"/>
      <c r="BZ128" s="78">
        <f t="shared" si="41"/>
        <v>-0.25</v>
      </c>
      <c r="CA128" s="78">
        <f t="shared" si="41"/>
        <v>-0.05</v>
      </c>
      <c r="CB128" s="78">
        <f t="shared" si="41"/>
        <v>0.01</v>
      </c>
      <c r="CC128" s="78">
        <f t="shared" si="41"/>
        <v>-0.05</v>
      </c>
      <c r="CD128" s="78">
        <f t="shared" si="41"/>
        <v>-0.23</v>
      </c>
      <c r="CE128" s="78">
        <f t="shared" si="41"/>
        <v>0.04</v>
      </c>
      <c r="CF128" s="78">
        <f t="shared" si="41"/>
        <v>-0.02</v>
      </c>
      <c r="CG128" s="78">
        <f t="shared" si="41"/>
        <v>-0.15</v>
      </c>
      <c r="CH128" s="79"/>
      <c r="CP128" s="77">
        <f>IFERROR(IF($E128=1,RANK(BJ128,BJ:BJ,1)+COUNTIF(BJ$4:BJ128,BJ128)-1,"-"),"-")</f>
        <v>63</v>
      </c>
      <c r="CQ128" s="77">
        <f>IFERROR(IF($E128=1,RANK(BK128,BK:BK,1)+COUNTIF(BK$4:BK128,BK128)-1,"-"),"-")</f>
        <v>88</v>
      </c>
      <c r="CR128" s="77">
        <f>IFERROR(IF($E128=1,RANK(BL128,BL:BL,1)+COUNTIF(BL$4:BL128,BL128)-1,"-"),"-")</f>
        <v>61</v>
      </c>
      <c r="CS128" s="77">
        <f>IFERROR(IF($E128=1,RANK(BM128,BM:BM,1)+COUNTIF(BM$4:BM128,BM128)-1,"-"),"-")</f>
        <v>74</v>
      </c>
      <c r="CT128" s="77">
        <f>IFERROR(IF($E128=1,RANK(BN128,BN:BN,1)+COUNTIF(BN$4:BN128,BN128)-1,"-"),"-")</f>
        <v>64</v>
      </c>
      <c r="CU128" s="77">
        <f>IFERROR(IF($E128=1,RANK(BO128,BO:BO,1)+COUNTIF(BO$4:BO128,BO128)-1,"-"),"-")</f>
        <v>93</v>
      </c>
      <c r="CV128" s="77">
        <f>IFERROR(IF($E128=1,RANK(BP128,BP:BP,1)+COUNTIF(BP$4:BP128,BP128)-1,"-"),"-")</f>
        <v>53</v>
      </c>
      <c r="CW128" s="77">
        <f>IFERROR(IF($E128=1,RANK(BQ128,BQ:BQ,1)+COUNTIF(BQ$4:BQ128,BQ128)-1,"-"),"-")</f>
        <v>59</v>
      </c>
      <c r="CX128" s="79"/>
      <c r="DF128" s="77">
        <f>IFERROR(IF($E128=1,RANK(BZ128,BZ:BZ,1)+COUNTIF(BZ$3:BZ127,BZ128),"-"),"-")</f>
        <v>37</v>
      </c>
      <c r="DG128" s="77">
        <f>IFERROR(IF($E128=1,RANK(CA128,CA:CA,1)+COUNTIF(CA$3:CA127,CA128),"-"),"-")</f>
        <v>52</v>
      </c>
      <c r="DH128" s="77">
        <f>IFERROR(IF($E128=1,RANK(CB128,CB:CB,1)+COUNTIF(CB$3:CB127,CB128),"-"),"-")</f>
        <v>54</v>
      </c>
      <c r="DI128" s="77">
        <f>IFERROR(IF($E128=1,RANK(CC128,CC:CC,1)+COUNTIF(CC$3:CC127,CC128),"-"),"-")</f>
        <v>54</v>
      </c>
      <c r="DJ128" s="77">
        <f>IFERROR(IF($E128=1,RANK(CD128,CD:CD,1)+COUNTIF(CD$3:CD127,CD128),"-"),"-")</f>
        <v>30</v>
      </c>
      <c r="DK128" s="77">
        <f>IFERROR(IF($E128=1,RANK(CE128,CE:CE,1)+COUNTIF(CE$3:CE127,CE128),"-"),"-")</f>
        <v>73</v>
      </c>
      <c r="DL128" s="77">
        <f>IFERROR(IF($E128=1,RANK(CF128,CF:CF,1)+COUNTIF(CF$3:CF127,CF128),"-"),"-")</f>
        <v>52</v>
      </c>
      <c r="DM128" s="77">
        <f>IFERROR(IF($E128=1,RANK(CG128,CG:CG,1)+COUNTIF(CG$3:CG127,CG128),"-"),"-")</f>
        <v>34</v>
      </c>
      <c r="DN128" s="6"/>
      <c r="DO128" s="77" t="str">
        <f>IFERROR(IF($E128=1,RANK(CI128,CI:CI,1)+COUNTIF(CI$4:CI128,CI128)-1,"-"),"-")</f>
        <v>-</v>
      </c>
      <c r="DP128" s="77" t="str">
        <f>IFERROR(IF($E128=1,RANK(CJ128,CJ:CJ,1)+COUNTIF(CJ$4:CJ128,CJ128)-1,"-"),"-")</f>
        <v>-</v>
      </c>
      <c r="DQ128" s="77" t="str">
        <f>IFERROR(IF($E128=1,RANK(CK128,CK:CK,1)+COUNTIF(CK$4:CK128,CK128)-1,"-"),"-")</f>
        <v>-</v>
      </c>
      <c r="DR128" s="77" t="str">
        <f>IFERROR(IF($E128=1,RANK(CL128,CL:CL,1)+COUNTIF(CL$4:CL128,CL128)-1,"-"),"-")</f>
        <v>-</v>
      </c>
      <c r="DS128" s="77" t="str">
        <f>IFERROR(IF($E128=1,RANK(CM128,CM:CM,1)+COUNTIF(CM$4:CM128,CM128)-1,"-"),"-")</f>
        <v>-</v>
      </c>
      <c r="DT128" s="77" t="str">
        <f>IFERROR(IF($E128=1,RANK(CN128,CN:CN,1)+COUNTIF(CN$4:CN128,CN128)-1,"-"),"-")</f>
        <v>-</v>
      </c>
    </row>
    <row r="129" spans="1:124" x14ac:dyDescent="0.3">
      <c r="A129" s="8">
        <f t="shared" si="21"/>
        <v>1</v>
      </c>
      <c r="B129" s="8">
        <f t="shared" si="22"/>
        <v>1</v>
      </c>
      <c r="C129" s="8">
        <f t="shared" si="29"/>
        <v>1</v>
      </c>
      <c r="D129" s="8">
        <f t="shared" si="23"/>
        <v>1</v>
      </c>
      <c r="E129" s="8">
        <f t="shared" si="24"/>
        <v>1</v>
      </c>
      <c r="F129" s="145" t="s">
        <v>125</v>
      </c>
      <c r="G129" s="145" t="s">
        <v>180</v>
      </c>
      <c r="H129" s="7">
        <v>1</v>
      </c>
      <c r="I129" s="141" t="s">
        <v>210</v>
      </c>
      <c r="J129" s="141">
        <v>672006</v>
      </c>
      <c r="K129" s="141" t="s">
        <v>138</v>
      </c>
      <c r="L129" s="141" t="s">
        <v>7</v>
      </c>
      <c r="M129" s="141" t="s">
        <v>8</v>
      </c>
      <c r="N129" s="139">
        <v>7.5</v>
      </c>
      <c r="O129" s="120">
        <v>8.0299999999999994</v>
      </c>
      <c r="P129" s="120">
        <v>8.0399999999999991</v>
      </c>
      <c r="Q129" s="120">
        <v>8.35</v>
      </c>
      <c r="R129" s="139">
        <v>7.87</v>
      </c>
      <c r="S129" s="139">
        <v>7.37</v>
      </c>
      <c r="T129" s="106">
        <v>6.31</v>
      </c>
      <c r="U129" s="106">
        <v>6.75</v>
      </c>
      <c r="AD129" s="139">
        <v>6.81</v>
      </c>
      <c r="AE129" s="139">
        <v>7.42</v>
      </c>
      <c r="AF129" s="139">
        <v>6.87</v>
      </c>
      <c r="AG129" s="139">
        <v>7.69</v>
      </c>
      <c r="AH129" s="139">
        <v>6.76</v>
      </c>
      <c r="AI129" s="139">
        <v>6.45</v>
      </c>
      <c r="AJ129" s="13">
        <v>5.72</v>
      </c>
      <c r="AK129" s="106">
        <v>6.11</v>
      </c>
      <c r="AT129" s="78">
        <f t="shared" si="39"/>
        <v>0.69</v>
      </c>
      <c r="AU129" s="78">
        <f t="shared" si="39"/>
        <v>0.61</v>
      </c>
      <c r="AV129" s="78">
        <f t="shared" si="39"/>
        <v>1.17</v>
      </c>
      <c r="AW129" s="78">
        <f t="shared" si="39"/>
        <v>0.66</v>
      </c>
      <c r="AX129" s="78">
        <f t="shared" si="39"/>
        <v>1.1100000000000001</v>
      </c>
      <c r="AY129" s="78">
        <f t="shared" si="39"/>
        <v>0.92</v>
      </c>
      <c r="AZ129" s="78">
        <f t="shared" si="39"/>
        <v>0.59</v>
      </c>
      <c r="BA129" s="78">
        <f t="shared" si="39"/>
        <v>0.64</v>
      </c>
      <c r="BB129" s="79"/>
      <c r="BJ129" s="78">
        <f t="shared" si="42"/>
        <v>7.5</v>
      </c>
      <c r="BK129" s="78">
        <f t="shared" si="42"/>
        <v>8.0299999999999994</v>
      </c>
      <c r="BL129" s="78">
        <f t="shared" si="42"/>
        <v>8.0399999999999991</v>
      </c>
      <c r="BM129" s="78">
        <f t="shared" si="42"/>
        <v>8.35</v>
      </c>
      <c r="BN129" s="78">
        <f t="shared" si="42"/>
        <v>7.87</v>
      </c>
      <c r="BO129" s="78">
        <f t="shared" si="26"/>
        <v>7.37</v>
      </c>
      <c r="BP129" s="78">
        <f t="shared" si="40"/>
        <v>6.31</v>
      </c>
      <c r="BQ129" s="78">
        <f t="shared" si="40"/>
        <v>6.75</v>
      </c>
      <c r="BR129" s="79"/>
      <c r="BZ129" s="78">
        <f t="shared" si="41"/>
        <v>0.69</v>
      </c>
      <c r="CA129" s="78">
        <f t="shared" si="41"/>
        <v>0.61</v>
      </c>
      <c r="CB129" s="78">
        <f t="shared" si="41"/>
        <v>1.17</v>
      </c>
      <c r="CC129" s="78">
        <f t="shared" si="41"/>
        <v>0.66</v>
      </c>
      <c r="CD129" s="78">
        <f t="shared" si="41"/>
        <v>1.1100000000000001</v>
      </c>
      <c r="CE129" s="78">
        <f t="shared" si="41"/>
        <v>0.92</v>
      </c>
      <c r="CF129" s="78">
        <f t="shared" si="41"/>
        <v>0.59</v>
      </c>
      <c r="CG129" s="78">
        <f t="shared" si="41"/>
        <v>0.64</v>
      </c>
      <c r="CH129" s="79"/>
      <c r="CP129" s="77">
        <f>IFERROR(IF($E129=1,RANK(BJ129,BJ:BJ,1)+COUNTIF(BJ$4:BJ129,BJ129)-1,"-"),"-")</f>
        <v>28</v>
      </c>
      <c r="CQ129" s="77">
        <f>IFERROR(IF($E129=1,RANK(BK129,BK:BK,1)+COUNTIF(BK$4:BK129,BK129)-1,"-"),"-")</f>
        <v>19</v>
      </c>
      <c r="CR129" s="77">
        <f>IFERROR(IF($E129=1,RANK(BL129,BL:BL,1)+COUNTIF(BL$4:BL129,BL129)-1,"-"),"-")</f>
        <v>8</v>
      </c>
      <c r="CS129" s="77">
        <f>IFERROR(IF($E129=1,RANK(BM129,BM:BM,1)+COUNTIF(BM$4:BM129,BM129)-1,"-"),"-")</f>
        <v>50</v>
      </c>
      <c r="CT129" s="77">
        <f>IFERROR(IF($E129=1,RANK(BN129,BN:BN,1)+COUNTIF(BN$4:BN129,BN129)-1,"-"),"-")</f>
        <v>50</v>
      </c>
      <c r="CU129" s="77">
        <f>IFERROR(IF($E129=1,RANK(BO129,BO:BO,1)+COUNTIF(BO$4:BO129,BO129)-1,"-"),"-")</f>
        <v>35</v>
      </c>
      <c r="CV129" s="77">
        <f>IFERROR(IF($E129=1,RANK(BP129,BP:BP,1)+COUNTIF(BP$4:BP129,BP129)-1,"-"),"-")</f>
        <v>37</v>
      </c>
      <c r="CW129" s="77">
        <f>IFERROR(IF($E129=1,RANK(BQ129,BQ:BQ,1)+COUNTIF(BQ$4:BQ129,BQ129)-1,"-"),"-")</f>
        <v>27</v>
      </c>
      <c r="CX129" s="79"/>
      <c r="DF129" s="77">
        <f>IFERROR(IF($E129=1,RANK(BZ129,BZ:BZ,1)+COUNTIF(BZ$3:BZ128,BZ129),"-"),"-")</f>
        <v>95</v>
      </c>
      <c r="DG129" s="77">
        <f>IFERROR(IF($E129=1,RANK(CA129,CA:CA,1)+COUNTIF(CA$3:CA128,CA129),"-"),"-")</f>
        <v>95</v>
      </c>
      <c r="DH129" s="77">
        <f>IFERROR(IF($E129=1,RANK(CB129,CB:CB,1)+COUNTIF(CB$3:CB128,CB129),"-"),"-")</f>
        <v>95</v>
      </c>
      <c r="DI129" s="77">
        <f>IFERROR(IF($E129=1,RANK(CC129,CC:CC,1)+COUNTIF(CC$3:CC128,CC129),"-"),"-")</f>
        <v>95</v>
      </c>
      <c r="DJ129" s="77">
        <f>IFERROR(IF($E129=1,RANK(CD129,CD:CD,1)+COUNTIF(CD$3:CD128,CD129),"-"),"-")</f>
        <v>95</v>
      </c>
      <c r="DK129" s="77">
        <f>IFERROR(IF($E129=1,RANK(CE129,CE:CE,1)+COUNTIF(CE$3:CE128,CE129),"-"),"-")</f>
        <v>95</v>
      </c>
      <c r="DL129" s="77">
        <f>IFERROR(IF($E129=1,RANK(CF129,CF:CF,1)+COUNTIF(CF$3:CF128,CF129),"-"),"-")</f>
        <v>92</v>
      </c>
      <c r="DM129" s="77">
        <f>IFERROR(IF($E129=1,RANK(CG129,CG:CG,1)+COUNTIF(CG$3:CG128,CG129),"-"),"-")</f>
        <v>93</v>
      </c>
      <c r="DN129" s="6"/>
      <c r="DO129" s="77" t="str">
        <f>IFERROR(IF($E129=1,RANK(CI129,CI:CI,1)+COUNTIF(CI$4:CI129,CI129)-1,"-"),"-")</f>
        <v>-</v>
      </c>
      <c r="DP129" s="77" t="str">
        <f>IFERROR(IF($E129=1,RANK(CJ129,CJ:CJ,1)+COUNTIF(CJ$4:CJ129,CJ129)-1,"-"),"-")</f>
        <v>-</v>
      </c>
      <c r="DQ129" s="77" t="str">
        <f>IFERROR(IF($E129=1,RANK(CK129,CK:CK,1)+COUNTIF(CK$4:CK129,CK129)-1,"-"),"-")</f>
        <v>-</v>
      </c>
      <c r="DR129" s="77" t="str">
        <f>IFERROR(IF($E129=1,RANK(CL129,CL:CL,1)+COUNTIF(CL$4:CL129,CL129)-1,"-"),"-")</f>
        <v>-</v>
      </c>
      <c r="DS129" s="77" t="str">
        <f>IFERROR(IF($E129=1,RANK(CM129,CM:CM,1)+COUNTIF(CM$4:CM129,CM129)-1,"-"),"-")</f>
        <v>-</v>
      </c>
      <c r="DT129" s="77" t="str">
        <f>IFERROR(IF($E129=1,RANK(CN129,CN:CN,1)+COUNTIF(CN$4:CN129,CN129)-1,"-"),"-")</f>
        <v>-</v>
      </c>
    </row>
    <row r="130" spans="1:124" x14ac:dyDescent="0.3">
      <c r="A130" s="8">
        <f t="shared" si="21"/>
        <v>1</v>
      </c>
      <c r="B130" s="8">
        <f t="shared" si="22"/>
        <v>1</v>
      </c>
      <c r="C130" s="8">
        <f t="shared" si="29"/>
        <v>1</v>
      </c>
      <c r="D130" s="8">
        <f t="shared" si="23"/>
        <v>1</v>
      </c>
      <c r="E130" s="8">
        <f t="shared" si="24"/>
        <v>1</v>
      </c>
      <c r="F130" s="145" t="s">
        <v>125</v>
      </c>
      <c r="G130" s="145" t="s">
        <v>178</v>
      </c>
      <c r="H130" s="7">
        <v>1</v>
      </c>
      <c r="I130" s="141" t="s">
        <v>210</v>
      </c>
      <c r="J130" s="141">
        <v>575001</v>
      </c>
      <c r="K130" s="141" t="s">
        <v>139</v>
      </c>
      <c r="L130" s="141" t="s">
        <v>7</v>
      </c>
      <c r="M130" s="141" t="s">
        <v>8</v>
      </c>
      <c r="N130" s="139">
        <v>7.9</v>
      </c>
      <c r="O130" s="120">
        <v>8.49</v>
      </c>
      <c r="P130" s="120">
        <v>8.9</v>
      </c>
      <c r="Q130" s="120">
        <v>8.31</v>
      </c>
      <c r="R130" s="139">
        <v>7.85</v>
      </c>
      <c r="S130" s="139">
        <v>7.73</v>
      </c>
      <c r="T130" s="106">
        <v>6.28</v>
      </c>
      <c r="U130" s="106">
        <v>7.01</v>
      </c>
      <c r="AD130" s="161">
        <v>8.0399999999999991</v>
      </c>
      <c r="AE130" s="161">
        <v>8.76</v>
      </c>
      <c r="AF130" s="161">
        <v>8.7799999999999994</v>
      </c>
      <c r="AG130" s="161">
        <v>8.2899999999999991</v>
      </c>
      <c r="AH130" s="161">
        <v>8.1300000000000008</v>
      </c>
      <c r="AI130" s="139">
        <v>7.97</v>
      </c>
      <c r="AJ130" s="106">
        <v>6.94</v>
      </c>
      <c r="AK130" s="106">
        <v>7.23</v>
      </c>
      <c r="AT130" s="78">
        <f t="shared" si="39"/>
        <v>-0.14000000000000001</v>
      </c>
      <c r="AU130" s="78">
        <f t="shared" si="39"/>
        <v>-0.27</v>
      </c>
      <c r="AV130" s="78">
        <f t="shared" si="39"/>
        <v>0.12</v>
      </c>
      <c r="AW130" s="78">
        <f t="shared" si="39"/>
        <v>0.02</v>
      </c>
      <c r="AX130" s="78">
        <f t="shared" si="39"/>
        <v>-0.28000000000000003</v>
      </c>
      <c r="AY130" s="78">
        <f t="shared" si="39"/>
        <v>-0.24</v>
      </c>
      <c r="AZ130" s="78">
        <f t="shared" si="39"/>
        <v>-0.66</v>
      </c>
      <c r="BA130" s="78">
        <f t="shared" si="39"/>
        <v>-0.22</v>
      </c>
      <c r="BB130" s="79"/>
      <c r="BJ130" s="78">
        <f t="shared" si="42"/>
        <v>7.9</v>
      </c>
      <c r="BK130" s="78">
        <f t="shared" si="42"/>
        <v>8.49</v>
      </c>
      <c r="BL130" s="78">
        <f t="shared" si="42"/>
        <v>8.9</v>
      </c>
      <c r="BM130" s="78">
        <f t="shared" si="42"/>
        <v>8.31</v>
      </c>
      <c r="BN130" s="78">
        <f t="shared" si="42"/>
        <v>7.85</v>
      </c>
      <c r="BO130" s="78">
        <f t="shared" si="26"/>
        <v>7.73</v>
      </c>
      <c r="BP130" s="78">
        <f t="shared" si="40"/>
        <v>6.28</v>
      </c>
      <c r="BQ130" s="78">
        <f t="shared" si="40"/>
        <v>7.01</v>
      </c>
      <c r="BR130" s="79"/>
      <c r="BZ130" s="78">
        <f t="shared" si="41"/>
        <v>-0.14000000000000001</v>
      </c>
      <c r="CA130" s="78">
        <f t="shared" si="41"/>
        <v>-0.27</v>
      </c>
      <c r="CB130" s="78">
        <f t="shared" si="41"/>
        <v>0.12</v>
      </c>
      <c r="CC130" s="78">
        <f t="shared" si="41"/>
        <v>0.02</v>
      </c>
      <c r="CD130" s="78">
        <f t="shared" si="41"/>
        <v>-0.28000000000000003</v>
      </c>
      <c r="CE130" s="78">
        <f t="shared" si="41"/>
        <v>-0.24</v>
      </c>
      <c r="CF130" s="78">
        <f t="shared" si="41"/>
        <v>-0.66</v>
      </c>
      <c r="CG130" s="78">
        <f t="shared" si="41"/>
        <v>-0.22</v>
      </c>
      <c r="CH130" s="79"/>
      <c r="CP130" s="77">
        <f>IFERROR(IF($E130=1,RANK(BJ130,BJ:BJ,1)+COUNTIF(BJ$4:BJ130,BJ130)-1,"-"),"-")</f>
        <v>66</v>
      </c>
      <c r="CQ130" s="77">
        <f>IFERROR(IF($E130=1,RANK(BK130,BK:BK,1)+COUNTIF(BK$4:BK130,BK130)-1,"-"),"-")</f>
        <v>65</v>
      </c>
      <c r="CR130" s="77">
        <f>IFERROR(IF($E130=1,RANK(BL130,BL:BL,1)+COUNTIF(BL$4:BL130,BL130)-1,"-"),"-")</f>
        <v>71</v>
      </c>
      <c r="CS130" s="77">
        <f>IFERROR(IF($E130=1,RANK(BM130,BM:BM,1)+COUNTIF(BM$4:BM130,BM130)-1,"-"),"-")</f>
        <v>48</v>
      </c>
      <c r="CT130" s="77">
        <f>IFERROR(IF($E130=1,RANK(BN130,BN:BN,1)+COUNTIF(BN$4:BN130,BN130)-1,"-"),"-")</f>
        <v>48</v>
      </c>
      <c r="CU130" s="77">
        <f>IFERROR(IF($E130=1,RANK(BO130,BO:BO,1)+COUNTIF(BO$4:BO130,BO130)-1,"-"),"-")</f>
        <v>75</v>
      </c>
      <c r="CV130" s="77">
        <f>IFERROR(IF($E130=1,RANK(BP130,BP:BP,1)+COUNTIF(BP$4:BP130,BP130)-1,"-"),"-")</f>
        <v>34</v>
      </c>
      <c r="CW130" s="77">
        <f>IFERROR(IF($E130=1,RANK(BQ130,BQ:BQ,1)+COUNTIF(BQ$4:BQ130,BQ130)-1,"-"),"-")</f>
        <v>45</v>
      </c>
      <c r="CX130" s="79"/>
      <c r="DF130" s="77">
        <f>IFERROR(IF($E130=1,RANK(BZ130,BZ:BZ,1)+COUNTIF(BZ$3:BZ129,BZ130),"-"),"-")</f>
        <v>52</v>
      </c>
      <c r="DG130" s="77">
        <f>IFERROR(IF($E130=1,RANK(CA130,CA:CA,1)+COUNTIF(CA$3:CA129,CA130),"-"),"-")</f>
        <v>20</v>
      </c>
      <c r="DH130" s="77">
        <f>IFERROR(IF($E130=1,RANK(CB130,CB:CB,1)+COUNTIF(CB$3:CB129,CB130),"-"),"-")</f>
        <v>70</v>
      </c>
      <c r="DI130" s="77">
        <f>IFERROR(IF($E130=1,RANK(CC130,CC:CC,1)+COUNTIF(CC$3:CC129,CC130),"-"),"-")</f>
        <v>64</v>
      </c>
      <c r="DJ130" s="77">
        <f>IFERROR(IF($E130=1,RANK(CD130,CD:CD,1)+COUNTIF(CD$3:CD129,CD130),"-"),"-")</f>
        <v>20</v>
      </c>
      <c r="DK130" s="77">
        <f>IFERROR(IF($E130=1,RANK(CE130,CE:CE,1)+COUNTIF(CE$3:CE129,CE130),"-"),"-")</f>
        <v>36</v>
      </c>
      <c r="DL130" s="77">
        <f>IFERROR(IF($E130=1,RANK(CF130,CF:CF,1)+COUNTIF(CF$3:CF129,CF130),"-"),"-")</f>
        <v>6</v>
      </c>
      <c r="DM130" s="77">
        <f>IFERROR(IF($E130=1,RANK(CG130,CG:CG,1)+COUNTIF(CG$3:CG129,CG130),"-"),"-")</f>
        <v>23</v>
      </c>
      <c r="DN130" s="6"/>
      <c r="DO130" s="77" t="str">
        <f>IFERROR(IF($E130=1,RANK(CI130,CI:CI,1)+COUNTIF(CI$4:CI130,CI130)-1,"-"),"-")</f>
        <v>-</v>
      </c>
      <c r="DP130" s="77" t="str">
        <f>IFERROR(IF($E130=1,RANK(CJ130,CJ:CJ,1)+COUNTIF(CJ$4:CJ130,CJ130)-1,"-"),"-")</f>
        <v>-</v>
      </c>
      <c r="DQ130" s="77" t="str">
        <f>IFERROR(IF($E130=1,RANK(CK130,CK:CK,1)+COUNTIF(CK$4:CK130,CK130)-1,"-"),"-")</f>
        <v>-</v>
      </c>
      <c r="DR130" s="77" t="str">
        <f>IFERROR(IF($E130=1,RANK(CL130,CL:CL,1)+COUNTIF(CL$4:CL130,CL130)-1,"-"),"-")</f>
        <v>-</v>
      </c>
      <c r="DS130" s="77" t="str">
        <f>IFERROR(IF($E130=1,RANK(CM130,CM:CM,1)+COUNTIF(CM$4:CM130,CM130)-1,"-"),"-")</f>
        <v>-</v>
      </c>
      <c r="DT130" s="77" t="str">
        <f>IFERROR(IF($E130=1,RANK(CN130,CN:CN,1)+COUNTIF(CN$4:CN130,CN130)-1,"-"),"-")</f>
        <v>-</v>
      </c>
    </row>
    <row r="131" spans="1:124" x14ac:dyDescent="0.3">
      <c r="A131" s="8">
        <f t="shared" si="21"/>
        <v>1</v>
      </c>
      <c r="B131" s="8">
        <f t="shared" si="22"/>
        <v>1</v>
      </c>
      <c r="C131" s="8">
        <f t="shared" si="29"/>
        <v>1</v>
      </c>
      <c r="D131" s="8">
        <f t="shared" si="23"/>
        <v>1</v>
      </c>
      <c r="E131" s="8">
        <f t="shared" si="24"/>
        <v>1</v>
      </c>
      <c r="F131" s="145" t="s">
        <v>226</v>
      </c>
      <c r="G131" s="145" t="s">
        <v>181</v>
      </c>
      <c r="H131" s="7">
        <v>1</v>
      </c>
      <c r="I131" s="141" t="s">
        <v>210</v>
      </c>
      <c r="J131" s="141">
        <v>745000</v>
      </c>
      <c r="K131" s="141" t="s">
        <v>21</v>
      </c>
      <c r="L131" s="141" t="s">
        <v>7</v>
      </c>
      <c r="M131" s="141" t="s">
        <v>8</v>
      </c>
      <c r="N131" s="139">
        <v>7.98</v>
      </c>
      <c r="O131" s="120">
        <v>8.25</v>
      </c>
      <c r="P131" s="120">
        <v>8.76</v>
      </c>
      <c r="Q131" s="120">
        <v>8.81</v>
      </c>
      <c r="R131" s="120">
        <v>8.1199999999999992</v>
      </c>
      <c r="S131" s="139">
        <v>7.4</v>
      </c>
      <c r="T131" s="106">
        <v>6.92</v>
      </c>
      <c r="U131" s="106">
        <v>6.5</v>
      </c>
      <c r="AD131" s="161">
        <v>8.19</v>
      </c>
      <c r="AE131" s="161">
        <v>8.49</v>
      </c>
      <c r="AF131" s="161">
        <v>8.82</v>
      </c>
      <c r="AG131" s="161">
        <v>8.69</v>
      </c>
      <c r="AH131" s="161">
        <v>8.4700000000000006</v>
      </c>
      <c r="AI131" s="139">
        <v>7.79</v>
      </c>
      <c r="AJ131" s="106">
        <v>7.02</v>
      </c>
      <c r="AK131" s="106">
        <v>7.12</v>
      </c>
      <c r="AT131" s="78">
        <f t="shared" si="39"/>
        <v>-0.21</v>
      </c>
      <c r="AU131" s="78">
        <f t="shared" si="39"/>
        <v>-0.24</v>
      </c>
      <c r="AV131" s="78">
        <f t="shared" si="39"/>
        <v>-0.06</v>
      </c>
      <c r="AW131" s="78">
        <f t="shared" si="39"/>
        <v>0.12</v>
      </c>
      <c r="AX131" s="78">
        <f t="shared" si="39"/>
        <v>-0.35</v>
      </c>
      <c r="AY131" s="78">
        <f t="shared" si="39"/>
        <v>-0.39</v>
      </c>
      <c r="AZ131" s="78">
        <f t="shared" si="39"/>
        <v>-0.1</v>
      </c>
      <c r="BA131" s="78">
        <f t="shared" si="39"/>
        <v>-0.62</v>
      </c>
      <c r="BB131" s="79"/>
      <c r="BJ131" s="78">
        <f t="shared" si="42"/>
        <v>7.98</v>
      </c>
      <c r="BK131" s="78">
        <f t="shared" si="42"/>
        <v>8.25</v>
      </c>
      <c r="BL131" s="78">
        <f t="shared" si="42"/>
        <v>8.76</v>
      </c>
      <c r="BM131" s="78">
        <f t="shared" si="42"/>
        <v>8.81</v>
      </c>
      <c r="BN131" s="78">
        <f t="shared" si="42"/>
        <v>8.1199999999999992</v>
      </c>
      <c r="BO131" s="78">
        <f t="shared" si="26"/>
        <v>7.4</v>
      </c>
      <c r="BP131" s="78">
        <f t="shared" si="40"/>
        <v>6.92</v>
      </c>
      <c r="BQ131" s="78">
        <f t="shared" si="40"/>
        <v>6.5</v>
      </c>
      <c r="BR131" s="79"/>
      <c r="BZ131" s="78">
        <f t="shared" si="41"/>
        <v>-0.21</v>
      </c>
      <c r="CA131" s="78">
        <f t="shared" si="41"/>
        <v>-0.24</v>
      </c>
      <c r="CB131" s="78">
        <f t="shared" si="41"/>
        <v>-0.06</v>
      </c>
      <c r="CC131" s="78">
        <f t="shared" si="41"/>
        <v>0.12</v>
      </c>
      <c r="CD131" s="78">
        <f t="shared" si="41"/>
        <v>-0.35</v>
      </c>
      <c r="CE131" s="78">
        <f t="shared" si="41"/>
        <v>-0.39</v>
      </c>
      <c r="CF131" s="78">
        <f t="shared" si="41"/>
        <v>-0.1</v>
      </c>
      <c r="CG131" s="78">
        <f t="shared" si="41"/>
        <v>-0.62</v>
      </c>
      <c r="CH131" s="79"/>
      <c r="CP131" s="77">
        <f>IFERROR(IF($E131=1,RANK(BJ131,BJ:BJ,1)+COUNTIF(BJ$4:BJ131,BJ131)-1,"-"),"-")</f>
        <v>78</v>
      </c>
      <c r="CQ131" s="77">
        <f>IFERROR(IF($E131=1,RANK(BK131,BK:BK,1)+COUNTIF(BK$4:BK131,BK131)-1,"-"),"-")</f>
        <v>38</v>
      </c>
      <c r="CR131" s="77">
        <f>IFERROR(IF($E131=1,RANK(BL131,BL:BL,1)+COUNTIF(BL$4:BL131,BL131)-1,"-"),"-")</f>
        <v>48</v>
      </c>
      <c r="CS131" s="77">
        <f>IFERROR(IF($E131=1,RANK(BM131,BM:BM,1)+COUNTIF(BM$4:BM131,BM131)-1,"-"),"-")</f>
        <v>84</v>
      </c>
      <c r="CT131" s="77">
        <f>IFERROR(IF($E131=1,RANK(BN131,BN:BN,1)+COUNTIF(BN$4:BN131,BN131)-1,"-"),"-")</f>
        <v>74</v>
      </c>
      <c r="CU131" s="77">
        <f>IFERROR(IF($E131=1,RANK(BO131,BO:BO,1)+COUNTIF(BO$4:BO131,BO131)-1,"-"),"-")</f>
        <v>40</v>
      </c>
      <c r="CV131" s="77">
        <f>IFERROR(IF($E131=1,RANK(BP131,BP:BP,1)+COUNTIF(BP$4:BP131,BP131)-1,"-"),"-")</f>
        <v>70</v>
      </c>
      <c r="CW131" s="77">
        <f>IFERROR(IF($E131=1,RANK(BQ131,BQ:BQ,1)+COUNTIF(BQ$4:BQ131,BQ131)-1,"-"),"-")</f>
        <v>13</v>
      </c>
      <c r="CX131" s="79"/>
      <c r="DF131" s="77">
        <f>IFERROR(IF($E131=1,RANK(BZ131,BZ:BZ,1)+COUNTIF(BZ$3:BZ130,BZ131),"-"),"-")</f>
        <v>42</v>
      </c>
      <c r="DG131" s="77">
        <f>IFERROR(IF($E131=1,RANK(CA131,CA:CA,1)+COUNTIF(CA$3:CA130,CA131),"-"),"-")</f>
        <v>24</v>
      </c>
      <c r="DH131" s="77">
        <f>IFERROR(IF($E131=1,RANK(CB131,CB:CB,1)+COUNTIF(CB$3:CB130,CB131),"-"),"-")</f>
        <v>41</v>
      </c>
      <c r="DI131" s="77">
        <f>IFERROR(IF($E131=1,RANK(CC131,CC:CC,1)+COUNTIF(CC$3:CC130,CC131),"-"),"-")</f>
        <v>77</v>
      </c>
      <c r="DJ131" s="77">
        <f>IFERROR(IF($E131=1,RANK(CD131,CD:CD,1)+COUNTIF(CD$3:CD130,CD131),"-"),"-")</f>
        <v>14</v>
      </c>
      <c r="DK131" s="77">
        <f>IFERROR(IF($E131=1,RANK(CE131,CE:CE,1)+COUNTIF(CE$3:CE130,CE131),"-"),"-")</f>
        <v>20</v>
      </c>
      <c r="DL131" s="77">
        <f>IFERROR(IF($E131=1,RANK(CF131,CF:CF,1)+COUNTIF(CF$3:CF130,CF131),"-"),"-")</f>
        <v>45</v>
      </c>
      <c r="DM131" s="77">
        <f>IFERROR(IF($E131=1,RANK(CG131,CG:CG,1)+COUNTIF(CG$3:CG130,CG131),"-"),"-")</f>
        <v>3</v>
      </c>
      <c r="DN131" s="6"/>
      <c r="DO131" s="77" t="str">
        <f>IFERROR(IF($E131=1,RANK(CI131,CI:CI,1)+COUNTIF(CI$4:CI131,CI131)-1,"-"),"-")</f>
        <v>-</v>
      </c>
      <c r="DP131" s="77" t="str">
        <f>IFERROR(IF($E131=1,RANK(CJ131,CJ:CJ,1)+COUNTIF(CJ$4:CJ131,CJ131)-1,"-"),"-")</f>
        <v>-</v>
      </c>
      <c r="DQ131" s="77" t="str">
        <f>IFERROR(IF($E131=1,RANK(CK131,CK:CK,1)+COUNTIF(CK$4:CK131,CK131)-1,"-"),"-")</f>
        <v>-</v>
      </c>
      <c r="DR131" s="77" t="str">
        <f>IFERROR(IF($E131=1,RANK(CL131,CL:CL,1)+COUNTIF(CL$4:CL131,CL131)-1,"-"),"-")</f>
        <v>-</v>
      </c>
      <c r="DS131" s="77" t="str">
        <f>IFERROR(IF($E131=1,RANK(CM131,CM:CM,1)+COUNTIF(CM$4:CM131,CM131)-1,"-"),"-")</f>
        <v>-</v>
      </c>
      <c r="DT131" s="77" t="str">
        <f>IFERROR(IF($E131=1,RANK(CN131,CN:CN,1)+COUNTIF(CN$4:CN131,CN131)-1,"-"),"-")</f>
        <v>-</v>
      </c>
    </row>
    <row r="132" spans="1:124" x14ac:dyDescent="0.3">
      <c r="A132" s="8">
        <f t="shared" ref="A132:A135" si="43">IF($EG$4="National",1,IF($F132=$EG$4,1,""))</f>
        <v>1</v>
      </c>
      <c r="B132" s="8">
        <f t="shared" ref="B132:B135" si="44">IF($EJ$4="Tous",1,IF($G132=$EJ$4,1,""))</f>
        <v>1</v>
      </c>
      <c r="C132" s="8">
        <f t="shared" si="29"/>
        <v>1</v>
      </c>
      <c r="D132" s="8">
        <f t="shared" ref="D132:D135" si="45">IF(AND(ISNUMBER(N132),$EI$4="Entrants"),1,IF(AND(ISNUMBER(W132),$EI$4="Sortants"),1,""))</f>
        <v>1</v>
      </c>
      <c r="E132" s="8">
        <f t="shared" ref="E132:E135" si="46">IFERROR(IF((A132+C132+D132+B132)=4,1,0),0)</f>
        <v>1</v>
      </c>
      <c r="F132" s="145" t="s">
        <v>226</v>
      </c>
      <c r="G132" s="145" t="s">
        <v>180</v>
      </c>
      <c r="H132" s="7">
        <v>1</v>
      </c>
      <c r="I132" s="141" t="s">
        <v>210</v>
      </c>
      <c r="J132" s="141">
        <v>683003</v>
      </c>
      <c r="K132" s="141" t="s">
        <v>165</v>
      </c>
      <c r="L132" s="141" t="s">
        <v>7</v>
      </c>
      <c r="M132" s="141" t="s">
        <v>8</v>
      </c>
      <c r="N132" s="139">
        <v>7.14</v>
      </c>
      <c r="O132" s="139">
        <v>7.59</v>
      </c>
      <c r="P132" s="139">
        <v>7.96</v>
      </c>
      <c r="Q132" s="139">
        <v>7.56</v>
      </c>
      <c r="R132" s="139">
        <v>7.33</v>
      </c>
      <c r="S132" s="122">
        <v>5.53</v>
      </c>
      <c r="T132" s="13">
        <v>5.46</v>
      </c>
      <c r="U132" s="106">
        <v>6.34</v>
      </c>
      <c r="AD132" s="139">
        <v>7.14</v>
      </c>
      <c r="AE132" s="139">
        <v>7.92</v>
      </c>
      <c r="AF132" s="161">
        <v>8.06</v>
      </c>
      <c r="AG132" s="139">
        <v>7.81</v>
      </c>
      <c r="AH132" s="139">
        <v>7.68</v>
      </c>
      <c r="AI132" s="122">
        <v>5.15</v>
      </c>
      <c r="AJ132" s="106">
        <v>6.32</v>
      </c>
      <c r="AK132" s="106">
        <v>6.53</v>
      </c>
      <c r="AT132" s="78">
        <f t="shared" si="39"/>
        <v>0</v>
      </c>
      <c r="AU132" s="78">
        <f t="shared" si="39"/>
        <v>-0.33</v>
      </c>
      <c r="AV132" s="78">
        <f t="shared" si="39"/>
        <v>-0.1</v>
      </c>
      <c r="AW132" s="78">
        <f t="shared" si="39"/>
        <v>-0.25</v>
      </c>
      <c r="AX132" s="78">
        <f t="shared" si="39"/>
        <v>-0.35</v>
      </c>
      <c r="AY132" s="78">
        <f t="shared" si="39"/>
        <v>0.38</v>
      </c>
      <c r="AZ132" s="78">
        <f t="shared" si="39"/>
        <v>-0.86</v>
      </c>
      <c r="BA132" s="78">
        <f t="shared" si="39"/>
        <v>-0.19</v>
      </c>
      <c r="BB132" s="79"/>
      <c r="BJ132" s="78">
        <f t="shared" si="42"/>
        <v>7.14</v>
      </c>
      <c r="BK132" s="78">
        <f t="shared" si="42"/>
        <v>7.59</v>
      </c>
      <c r="BL132" s="78">
        <f t="shared" si="42"/>
        <v>7.96</v>
      </c>
      <c r="BM132" s="78">
        <f t="shared" si="42"/>
        <v>7.56</v>
      </c>
      <c r="BN132" s="78">
        <f t="shared" si="42"/>
        <v>7.33</v>
      </c>
      <c r="BO132" s="78">
        <f t="shared" ref="BO132:BO135" si="47">IFERROR(IF($E132=1,ROUND(S132,2),"-"),"-")</f>
        <v>5.53</v>
      </c>
      <c r="BP132" s="78">
        <f t="shared" si="40"/>
        <v>5.46</v>
      </c>
      <c r="BQ132" s="78">
        <f t="shared" si="40"/>
        <v>6.34</v>
      </c>
      <c r="BR132" s="79"/>
      <c r="BZ132" s="78">
        <f t="shared" si="41"/>
        <v>0</v>
      </c>
      <c r="CA132" s="78">
        <f t="shared" si="41"/>
        <v>-0.33</v>
      </c>
      <c r="CB132" s="78">
        <f t="shared" si="41"/>
        <v>-0.1</v>
      </c>
      <c r="CC132" s="78">
        <f t="shared" si="41"/>
        <v>-0.25</v>
      </c>
      <c r="CD132" s="78">
        <f t="shared" si="41"/>
        <v>-0.35</v>
      </c>
      <c r="CE132" s="78">
        <f t="shared" si="41"/>
        <v>0.38</v>
      </c>
      <c r="CF132" s="78">
        <f t="shared" si="41"/>
        <v>-0.86</v>
      </c>
      <c r="CG132" s="78">
        <f t="shared" si="41"/>
        <v>-0.19</v>
      </c>
      <c r="CH132" s="79"/>
      <c r="CP132" s="77">
        <f>IFERROR(IF($E132=1,RANK(BJ132,BJ:BJ,1)+COUNTIF(BJ$4:BJ132,BJ132)-1,"-"),"-")</f>
        <v>8</v>
      </c>
      <c r="CQ132" s="77">
        <f>IFERROR(IF($E132=1,RANK(BK132,BK:BK,1)+COUNTIF(BK$4:BK132,BK132)-1,"-"),"-")</f>
        <v>3</v>
      </c>
      <c r="CR132" s="77">
        <f>IFERROR(IF($E132=1,RANK(BL132,BL:BL,1)+COUNTIF(BL$4:BL132,BL132)-1,"-"),"-")</f>
        <v>5</v>
      </c>
      <c r="CS132" s="77">
        <f>IFERROR(IF($E132=1,RANK(BM132,BM:BM,1)+COUNTIF(BM$4:BM132,BM132)-1,"-"),"-")</f>
        <v>5</v>
      </c>
      <c r="CT132" s="77">
        <f>IFERROR(IF($E132=1,RANK(BN132,BN:BN,1)+COUNTIF(BN$4:BN132,BN132)-1,"-"),"-")</f>
        <v>12</v>
      </c>
      <c r="CU132" s="77">
        <f>IFERROR(IF($E132=1,RANK(BO132,BO:BO,1)+COUNTIF(BO$4:BO132,BO132)-1,"-"),"-")</f>
        <v>1</v>
      </c>
      <c r="CV132" s="77">
        <f>IFERROR(IF($E132=1,RANK(BP132,BP:BP,1)+COUNTIF(BP$4:BP132,BP132)-1,"-"),"-")</f>
        <v>7</v>
      </c>
      <c r="CW132" s="77">
        <f>IFERROR(IF($E132=1,RANK(BQ132,BQ:BQ,1)+COUNTIF(BQ$4:BQ132,BQ132)-1,"-"),"-")</f>
        <v>6</v>
      </c>
      <c r="CX132" s="79"/>
      <c r="DF132" s="77">
        <f>IFERROR(IF($E132=1,RANK(BZ132,BZ:BZ,1)+COUNTIF(BZ$3:BZ131,BZ132),"-"),"-")</f>
        <v>74</v>
      </c>
      <c r="DG132" s="77">
        <f>IFERROR(IF($E132=1,RANK(CA132,CA:CA,1)+COUNTIF(CA$3:CA131,CA132),"-"),"-")</f>
        <v>10</v>
      </c>
      <c r="DH132" s="77">
        <f>IFERROR(IF($E132=1,RANK(CB132,CB:CB,1)+COUNTIF(CB$3:CB131,CB132),"-"),"-")</f>
        <v>31</v>
      </c>
      <c r="DI132" s="77">
        <f>IFERROR(IF($E132=1,RANK(CC132,CC:CC,1)+COUNTIF(CC$3:CC131,CC132),"-"),"-")</f>
        <v>20</v>
      </c>
      <c r="DJ132" s="77">
        <f>IFERROR(IF($E132=1,RANK(CD132,CD:CD,1)+COUNTIF(CD$3:CD131,CD132),"-"),"-")</f>
        <v>15</v>
      </c>
      <c r="DK132" s="77">
        <f>IFERROR(IF($E132=1,RANK(CE132,CE:CE,1)+COUNTIF(CE$3:CE131,CE132),"-"),"-")</f>
        <v>93</v>
      </c>
      <c r="DL132" s="77">
        <f>IFERROR(IF($E132=1,RANK(CF132,CF:CF,1)+COUNTIF(CF$3:CF131,CF132),"-"),"-")</f>
        <v>2</v>
      </c>
      <c r="DM132" s="77">
        <f>IFERROR(IF($E132=1,RANK(CG132,CG:CG,1)+COUNTIF(CG$3:CG131,CG132),"-"),"-")</f>
        <v>27</v>
      </c>
      <c r="DN132" s="6"/>
      <c r="DO132" s="77" t="str">
        <f>IFERROR(IF($E132=1,RANK(CI132,CI:CI,1)+COUNTIF(CI$4:CI132,CI132)-1,"-"),"-")</f>
        <v>-</v>
      </c>
      <c r="DP132" s="77" t="str">
        <f>IFERROR(IF($E132=1,RANK(CJ132,CJ:CJ,1)+COUNTIF(CJ$4:CJ132,CJ132)-1,"-"),"-")</f>
        <v>-</v>
      </c>
      <c r="DQ132" s="77" t="str">
        <f>IFERROR(IF($E132=1,RANK(CK132,CK:CK,1)+COUNTIF(CK$4:CK132,CK132)-1,"-"),"-")</f>
        <v>-</v>
      </c>
      <c r="DR132" s="77" t="str">
        <f>IFERROR(IF($E132=1,RANK(CL132,CL:CL,1)+COUNTIF(CL$4:CL132,CL132)-1,"-"),"-")</f>
        <v>-</v>
      </c>
      <c r="DS132" s="77" t="str">
        <f>IFERROR(IF($E132=1,RANK(CM132,CM:CM,1)+COUNTIF(CM$4:CM132,CM132)-1,"-"),"-")</f>
        <v>-</v>
      </c>
      <c r="DT132" s="77" t="str">
        <f>IFERROR(IF($E132=1,RANK(CN132,CN:CN,1)+COUNTIF(CN$4:CN132,CN132)-1,"-"),"-")</f>
        <v>-</v>
      </c>
    </row>
    <row r="133" spans="1:124" x14ac:dyDescent="0.3">
      <c r="A133" s="8">
        <f t="shared" si="43"/>
        <v>1</v>
      </c>
      <c r="B133" s="8">
        <f t="shared" si="44"/>
        <v>1</v>
      </c>
      <c r="C133" s="8" t="str">
        <f t="shared" ref="C133:C135" si="48">IF($EH$4="Gares A et B",1,IF(AND($H133="Gare B",$EH$4="Gares B uniquement"),1,IF(AND(ISNUMBER($H133),$EH$4="Gares A uniquement"),1,"")))</f>
        <v/>
      </c>
      <c r="D133" s="8">
        <f t="shared" si="45"/>
        <v>1</v>
      </c>
      <c r="E133" s="8">
        <f t="shared" si="46"/>
        <v>0</v>
      </c>
      <c r="F133" s="145" t="s">
        <v>226</v>
      </c>
      <c r="G133" s="145" t="s">
        <v>181</v>
      </c>
      <c r="H133" s="141" t="s">
        <v>17</v>
      </c>
      <c r="I133" s="141" t="s">
        <v>210</v>
      </c>
      <c r="J133" s="141">
        <v>721332</v>
      </c>
      <c r="K133" s="141" t="s">
        <v>171</v>
      </c>
      <c r="L133" s="141" t="s">
        <v>7</v>
      </c>
      <c r="M133" s="141" t="s">
        <v>8</v>
      </c>
      <c r="N133" s="139">
        <v>7.07</v>
      </c>
      <c r="O133" s="120">
        <v>8.15</v>
      </c>
      <c r="P133" s="120">
        <v>8.7100000000000009</v>
      </c>
      <c r="Q133" s="139">
        <v>7.8</v>
      </c>
      <c r="R133" s="139">
        <v>7.42</v>
      </c>
      <c r="S133" s="139">
        <v>7.21</v>
      </c>
      <c r="T133" s="106">
        <v>6</v>
      </c>
      <c r="U133" s="106">
        <v>7.11</v>
      </c>
      <c r="AD133" s="139">
        <v>7.34</v>
      </c>
      <c r="AE133" s="161">
        <v>8.1300000000000008</v>
      </c>
      <c r="AF133" s="161">
        <v>8.48</v>
      </c>
      <c r="AG133" s="139">
        <v>7.72</v>
      </c>
      <c r="AH133" s="139">
        <v>7.13</v>
      </c>
      <c r="AI133" s="139">
        <v>6.92</v>
      </c>
      <c r="AJ133" s="106">
        <v>6.17</v>
      </c>
      <c r="AK133" s="106">
        <v>6.99</v>
      </c>
      <c r="AT133" s="78">
        <f t="shared" si="39"/>
        <v>-0.27</v>
      </c>
      <c r="AU133" s="78">
        <f t="shared" si="39"/>
        <v>0.02</v>
      </c>
      <c r="AV133" s="78">
        <f t="shared" si="39"/>
        <v>0.23</v>
      </c>
      <c r="AW133" s="78">
        <f t="shared" si="39"/>
        <v>0.08</v>
      </c>
      <c r="AX133" s="78">
        <f t="shared" si="39"/>
        <v>0.28999999999999998</v>
      </c>
      <c r="AY133" s="78">
        <f t="shared" si="39"/>
        <v>0.28999999999999998</v>
      </c>
      <c r="AZ133" s="78">
        <f t="shared" si="39"/>
        <v>-0.17</v>
      </c>
      <c r="BA133" s="78">
        <f t="shared" si="39"/>
        <v>0.12</v>
      </c>
      <c r="BB133" s="79"/>
      <c r="BJ133" s="78" t="str">
        <f t="shared" si="42"/>
        <v>-</v>
      </c>
      <c r="BK133" s="78" t="str">
        <f t="shared" si="42"/>
        <v>-</v>
      </c>
      <c r="BL133" s="78" t="str">
        <f t="shared" si="42"/>
        <v>-</v>
      </c>
      <c r="BM133" s="78" t="str">
        <f t="shared" si="42"/>
        <v>-</v>
      </c>
      <c r="BN133" s="78" t="str">
        <f t="shared" si="42"/>
        <v>-</v>
      </c>
      <c r="BO133" s="78" t="str">
        <f t="shared" si="47"/>
        <v>-</v>
      </c>
      <c r="BP133" s="78" t="str">
        <f t="shared" si="40"/>
        <v>-</v>
      </c>
      <c r="BQ133" s="78" t="str">
        <f t="shared" si="40"/>
        <v>-</v>
      </c>
      <c r="BR133" s="79"/>
      <c r="BZ133" s="78" t="str">
        <f t="shared" si="41"/>
        <v>-</v>
      </c>
      <c r="CA133" s="78" t="str">
        <f t="shared" si="41"/>
        <v>-</v>
      </c>
      <c r="CB133" s="78" t="str">
        <f t="shared" si="41"/>
        <v>-</v>
      </c>
      <c r="CC133" s="78" t="str">
        <f t="shared" si="41"/>
        <v>-</v>
      </c>
      <c r="CD133" s="78" t="str">
        <f t="shared" si="41"/>
        <v>-</v>
      </c>
      <c r="CE133" s="78" t="str">
        <f t="shared" si="41"/>
        <v>-</v>
      </c>
      <c r="CF133" s="78" t="str">
        <f t="shared" si="41"/>
        <v>-</v>
      </c>
      <c r="CG133" s="78" t="str">
        <f t="shared" si="41"/>
        <v>-</v>
      </c>
      <c r="CH133" s="79"/>
      <c r="CP133" s="77" t="str">
        <f>IFERROR(IF($E133=1,RANK(BJ133,BJ:BJ,1)+COUNTIF(BJ$4:BJ133,BJ133)-1,"-"),"-")</f>
        <v>-</v>
      </c>
      <c r="CQ133" s="77" t="str">
        <f>IFERROR(IF($E133=1,RANK(BK133,BK:BK,1)+COUNTIF(BK$4:BK133,BK133)-1,"-"),"-")</f>
        <v>-</v>
      </c>
      <c r="CR133" s="77" t="str">
        <f>IFERROR(IF($E133=1,RANK(BL133,BL:BL,1)+COUNTIF(BL$4:BL133,BL133)-1,"-"),"-")</f>
        <v>-</v>
      </c>
      <c r="CS133" s="77" t="str">
        <f>IFERROR(IF($E133=1,RANK(BM133,BM:BM,1)+COUNTIF(BM$4:BM133,BM133)-1,"-"),"-")</f>
        <v>-</v>
      </c>
      <c r="CT133" s="77" t="str">
        <f>IFERROR(IF($E133=1,RANK(BN133,BN:BN,1)+COUNTIF(BN$4:BN133,BN133)-1,"-"),"-")</f>
        <v>-</v>
      </c>
      <c r="CU133" s="77" t="str">
        <f>IFERROR(IF($E133=1,RANK(BO133,BO:BO,1)+COUNTIF(BO$4:BO133,BO133)-1,"-"),"-")</f>
        <v>-</v>
      </c>
      <c r="CV133" s="77" t="str">
        <f>IFERROR(IF($E133=1,RANK(BP133,BP:BP,1)+COUNTIF(BP$4:BP133,BP133)-1,"-"),"-")</f>
        <v>-</v>
      </c>
      <c r="CW133" s="77" t="str">
        <f>IFERROR(IF($E133=1,RANK(BQ133,BQ:BQ,1)+COUNTIF(BQ$4:BQ133,BQ133)-1,"-"),"-")</f>
        <v>-</v>
      </c>
      <c r="CX133" s="79"/>
      <c r="DF133" s="77" t="str">
        <f>IFERROR(IF($E133=1,RANK(BZ133,BZ:BZ,1)+COUNTIF(BZ$3:BZ132,BZ133),"-"),"-")</f>
        <v>-</v>
      </c>
      <c r="DG133" s="77" t="str">
        <f>IFERROR(IF($E133=1,RANK(CA133,CA:CA,1)+COUNTIF(CA$3:CA132,CA133),"-"),"-")</f>
        <v>-</v>
      </c>
      <c r="DH133" s="77" t="str">
        <f>IFERROR(IF($E133=1,RANK(CB133,CB:CB,1)+COUNTIF(CB$3:CB132,CB133),"-"),"-")</f>
        <v>-</v>
      </c>
      <c r="DI133" s="77" t="str">
        <f>IFERROR(IF($E133=1,RANK(CC133,CC:CC,1)+COUNTIF(CC$3:CC132,CC133),"-"),"-")</f>
        <v>-</v>
      </c>
      <c r="DJ133" s="77" t="str">
        <f>IFERROR(IF($E133=1,RANK(CD133,CD:CD,1)+COUNTIF(CD$3:CD132,CD133),"-"),"-")</f>
        <v>-</v>
      </c>
      <c r="DK133" s="77" t="str">
        <f>IFERROR(IF($E133=1,RANK(CE133,CE:CE,1)+COUNTIF(CE$3:CE132,CE133),"-"),"-")</f>
        <v>-</v>
      </c>
      <c r="DL133" s="77" t="str">
        <f>IFERROR(IF($E133=1,RANK(CF133,CF:CF,1)+COUNTIF(CF$3:CF132,CF133),"-"),"-")</f>
        <v>-</v>
      </c>
      <c r="DM133" s="77" t="str">
        <f>IFERROR(IF($E133=1,RANK(CG133,CG:CG,1)+COUNTIF(CG$3:CG132,CG133),"-"),"-")</f>
        <v>-</v>
      </c>
      <c r="DN133" s="6"/>
      <c r="DO133" s="77" t="str">
        <f>IFERROR(IF($E133=1,RANK(CI133,CI:CI,1)+COUNTIF(CI$4:CI133,CI133)-1,"-"),"-")</f>
        <v>-</v>
      </c>
      <c r="DP133" s="77" t="str">
        <f>IFERROR(IF($E133=1,RANK(CJ133,CJ:CJ,1)+COUNTIF(CJ$4:CJ133,CJ133)-1,"-"),"-")</f>
        <v>-</v>
      </c>
      <c r="DQ133" s="77" t="str">
        <f>IFERROR(IF($E133=1,RANK(CK133,CK:CK,1)+COUNTIF(CK$4:CK133,CK133)-1,"-"),"-")</f>
        <v>-</v>
      </c>
      <c r="DR133" s="77" t="str">
        <f>IFERROR(IF($E133=1,RANK(CL133,CL:CL,1)+COUNTIF(CL$4:CL133,CL133)-1,"-"),"-")</f>
        <v>-</v>
      </c>
      <c r="DS133" s="77" t="str">
        <f>IFERROR(IF($E133=1,RANK(CM133,CM:CM,1)+COUNTIF(CM$4:CM133,CM133)-1,"-"),"-")</f>
        <v>-</v>
      </c>
      <c r="DT133" s="77" t="str">
        <f>IFERROR(IF($E133=1,RANK(CN133,CN:CN,1)+COUNTIF(CN$4:CN133,CN133)-1,"-"),"-")</f>
        <v>-</v>
      </c>
    </row>
    <row r="134" spans="1:124" x14ac:dyDescent="0.3">
      <c r="A134" s="8">
        <f t="shared" si="43"/>
        <v>1</v>
      </c>
      <c r="B134" s="8">
        <f t="shared" si="44"/>
        <v>1</v>
      </c>
      <c r="C134" s="8" t="str">
        <f t="shared" si="48"/>
        <v/>
      </c>
      <c r="D134" s="8">
        <f t="shared" si="45"/>
        <v>1</v>
      </c>
      <c r="E134" s="8">
        <f t="shared" si="46"/>
        <v>0</v>
      </c>
      <c r="F134" s="145" t="s">
        <v>224</v>
      </c>
      <c r="G134" s="145" t="s">
        <v>181</v>
      </c>
      <c r="H134" s="141" t="s">
        <v>17</v>
      </c>
      <c r="I134" s="141" t="s">
        <v>210</v>
      </c>
      <c r="J134" s="141">
        <v>486019</v>
      </c>
      <c r="K134" s="141" t="s">
        <v>49</v>
      </c>
      <c r="L134" s="141" t="s">
        <v>7</v>
      </c>
      <c r="M134" s="141" t="s">
        <v>8</v>
      </c>
      <c r="N134" s="120">
        <v>8</v>
      </c>
      <c r="O134" s="120">
        <v>8.73</v>
      </c>
      <c r="P134" s="120">
        <v>8.73</v>
      </c>
      <c r="Q134" s="120">
        <v>8.4</v>
      </c>
      <c r="R134" s="139">
        <v>7.99</v>
      </c>
      <c r="S134" s="139">
        <v>7.59</v>
      </c>
      <c r="T134" s="106">
        <v>6.28</v>
      </c>
      <c r="U134" s="106">
        <v>7.51</v>
      </c>
      <c r="AD134" s="161">
        <v>8.02</v>
      </c>
      <c r="AE134" s="161">
        <v>8.82</v>
      </c>
      <c r="AF134" s="161">
        <v>8.89</v>
      </c>
      <c r="AG134" s="161">
        <v>8.6</v>
      </c>
      <c r="AH134" s="139">
        <v>7.98</v>
      </c>
      <c r="AI134" s="139">
        <v>7.7</v>
      </c>
      <c r="AJ134" s="106">
        <v>6.45</v>
      </c>
      <c r="AK134" s="106">
        <v>7.68</v>
      </c>
      <c r="AT134" s="78">
        <f t="shared" si="39"/>
        <v>-0.02</v>
      </c>
      <c r="AU134" s="78">
        <f t="shared" si="39"/>
        <v>-0.09</v>
      </c>
      <c r="AV134" s="78">
        <f t="shared" si="39"/>
        <v>-0.16</v>
      </c>
      <c r="AW134" s="78">
        <f t="shared" si="39"/>
        <v>-0.2</v>
      </c>
      <c r="AX134" s="78">
        <f t="shared" si="39"/>
        <v>0.01</v>
      </c>
      <c r="AY134" s="78">
        <f t="shared" si="39"/>
        <v>-0.11</v>
      </c>
      <c r="AZ134" s="78">
        <f t="shared" si="39"/>
        <v>-0.17</v>
      </c>
      <c r="BA134" s="78">
        <f t="shared" si="39"/>
        <v>-0.17</v>
      </c>
      <c r="BB134" s="79"/>
      <c r="BJ134" s="78" t="str">
        <f t="shared" si="42"/>
        <v>-</v>
      </c>
      <c r="BK134" s="78" t="str">
        <f t="shared" si="42"/>
        <v>-</v>
      </c>
      <c r="BL134" s="78" t="str">
        <f t="shared" si="42"/>
        <v>-</v>
      </c>
      <c r="BM134" s="78" t="str">
        <f t="shared" si="42"/>
        <v>-</v>
      </c>
      <c r="BN134" s="78" t="str">
        <f t="shared" si="42"/>
        <v>-</v>
      </c>
      <c r="BO134" s="78" t="str">
        <f t="shared" si="47"/>
        <v>-</v>
      </c>
      <c r="BP134" s="78" t="str">
        <f t="shared" si="40"/>
        <v>-</v>
      </c>
      <c r="BQ134" s="78" t="str">
        <f t="shared" si="40"/>
        <v>-</v>
      </c>
      <c r="BR134" s="79"/>
      <c r="BZ134" s="78" t="str">
        <f t="shared" si="41"/>
        <v>-</v>
      </c>
      <c r="CA134" s="78" t="str">
        <f t="shared" si="41"/>
        <v>-</v>
      </c>
      <c r="CB134" s="78" t="str">
        <f t="shared" si="41"/>
        <v>-</v>
      </c>
      <c r="CC134" s="78" t="str">
        <f t="shared" si="41"/>
        <v>-</v>
      </c>
      <c r="CD134" s="78" t="str">
        <f t="shared" si="41"/>
        <v>-</v>
      </c>
      <c r="CE134" s="78" t="str">
        <f t="shared" si="41"/>
        <v>-</v>
      </c>
      <c r="CF134" s="78" t="str">
        <f t="shared" si="41"/>
        <v>-</v>
      </c>
      <c r="CG134" s="78" t="str">
        <f t="shared" si="41"/>
        <v>-</v>
      </c>
      <c r="CH134" s="79"/>
      <c r="CP134" s="77" t="str">
        <f>IFERROR(IF($E134=1,RANK(BJ134,BJ:BJ,1)+COUNTIF(BJ$4:BJ134,BJ134)-1,"-"),"-")</f>
        <v>-</v>
      </c>
      <c r="CQ134" s="77" t="str">
        <f>IFERROR(IF($E134=1,RANK(BK134,BK:BK,1)+COUNTIF(BK$4:BK134,BK134)-1,"-"),"-")</f>
        <v>-</v>
      </c>
      <c r="CR134" s="77" t="str">
        <f>IFERROR(IF($E134=1,RANK(BL134,BL:BL,1)+COUNTIF(BL$4:BL134,BL134)-1,"-"),"-")</f>
        <v>-</v>
      </c>
      <c r="CS134" s="77" t="str">
        <f>IFERROR(IF($E134=1,RANK(BM134,BM:BM,1)+COUNTIF(BM$4:BM134,BM134)-1,"-"),"-")</f>
        <v>-</v>
      </c>
      <c r="CT134" s="77" t="str">
        <f>IFERROR(IF($E134=1,RANK(BN134,BN:BN,1)+COUNTIF(BN$4:BN134,BN134)-1,"-"),"-")</f>
        <v>-</v>
      </c>
      <c r="CU134" s="77" t="str">
        <f>IFERROR(IF($E134=1,RANK(BO134,BO:BO,1)+COUNTIF(BO$4:BO134,BO134)-1,"-"),"-")</f>
        <v>-</v>
      </c>
      <c r="CV134" s="77" t="str">
        <f>IFERROR(IF($E134=1,RANK(BP134,BP:BP,1)+COUNTIF(BP$4:BP134,BP134)-1,"-"),"-")</f>
        <v>-</v>
      </c>
      <c r="CW134" s="77" t="str">
        <f>IFERROR(IF($E134=1,RANK(BQ134,BQ:BQ,1)+COUNTIF(BQ$4:BQ134,BQ134)-1,"-"),"-")</f>
        <v>-</v>
      </c>
      <c r="CX134" s="79"/>
      <c r="DF134" s="77" t="str">
        <f>IFERROR(IF($E134=1,RANK(BZ134,BZ:BZ,1)+COUNTIF(BZ$3:BZ133,BZ134),"-"),"-")</f>
        <v>-</v>
      </c>
      <c r="DG134" s="77" t="str">
        <f>IFERROR(IF($E134=1,RANK(CA134,CA:CA,1)+COUNTIF(CA$3:CA133,CA134),"-"),"-")</f>
        <v>-</v>
      </c>
      <c r="DH134" s="77" t="str">
        <f>IFERROR(IF($E134=1,RANK(CB134,CB:CB,1)+COUNTIF(CB$3:CB133,CB134),"-"),"-")</f>
        <v>-</v>
      </c>
      <c r="DI134" s="77" t="str">
        <f>IFERROR(IF($E134=1,RANK(CC134,CC:CC,1)+COUNTIF(CC$3:CC133,CC134),"-"),"-")</f>
        <v>-</v>
      </c>
      <c r="DJ134" s="77" t="str">
        <f>IFERROR(IF($E134=1,RANK(CD134,CD:CD,1)+COUNTIF(CD$3:CD133,CD134),"-"),"-")</f>
        <v>-</v>
      </c>
      <c r="DK134" s="77" t="str">
        <f>IFERROR(IF($E134=1,RANK(CE134,CE:CE,1)+COUNTIF(CE$3:CE133,CE134),"-"),"-")</f>
        <v>-</v>
      </c>
      <c r="DL134" s="77" t="str">
        <f>IFERROR(IF($E134=1,RANK(CF134,CF:CF,1)+COUNTIF(CF$3:CF133,CF134),"-"),"-")</f>
        <v>-</v>
      </c>
      <c r="DM134" s="77" t="str">
        <f>IFERROR(IF($E134=1,RANK(CG134,CG:CG,1)+COUNTIF(CG$3:CG133,CG134),"-"),"-")</f>
        <v>-</v>
      </c>
      <c r="DN134" s="6"/>
      <c r="DO134" s="77" t="str">
        <f>IFERROR(IF($E134=1,RANK(CI134,CI:CI,1)+COUNTIF(CI$4:CI134,CI134)-1,"-"),"-")</f>
        <v>-</v>
      </c>
      <c r="DP134" s="77" t="str">
        <f>IFERROR(IF($E134=1,RANK(CJ134,CJ:CJ,1)+COUNTIF(CJ$4:CJ134,CJ134)-1,"-"),"-")</f>
        <v>-</v>
      </c>
      <c r="DQ134" s="77" t="str">
        <f>IFERROR(IF($E134=1,RANK(CK134,CK:CK,1)+COUNTIF(CK$4:CK134,CK134)-1,"-"),"-")</f>
        <v>-</v>
      </c>
      <c r="DR134" s="77" t="str">
        <f>IFERROR(IF($E134=1,RANK(CL134,CL:CL,1)+COUNTIF(CL$4:CL134,CL134)-1,"-"),"-")</f>
        <v>-</v>
      </c>
      <c r="DS134" s="77" t="str">
        <f>IFERROR(IF($E134=1,RANK(CM134,CM:CM,1)+COUNTIF(CM$4:CM134,CM134)-1,"-"),"-")</f>
        <v>-</v>
      </c>
      <c r="DT134" s="77" t="str">
        <f>IFERROR(IF($E134=1,RANK(CN134,CN:CN,1)+COUNTIF(CN$4:CN134,CN134)-1,"-"),"-")</f>
        <v>-</v>
      </c>
    </row>
    <row r="135" spans="1:124" x14ac:dyDescent="0.3">
      <c r="A135" s="8">
        <f t="shared" si="43"/>
        <v>1</v>
      </c>
      <c r="B135" s="8">
        <f t="shared" si="44"/>
        <v>1</v>
      </c>
      <c r="C135" s="8">
        <f t="shared" si="48"/>
        <v>1</v>
      </c>
      <c r="D135" s="8">
        <f t="shared" si="45"/>
        <v>1</v>
      </c>
      <c r="E135" s="8">
        <f t="shared" si="46"/>
        <v>1</v>
      </c>
      <c r="F135" s="145" t="s">
        <v>224</v>
      </c>
      <c r="G135" s="145" t="s">
        <v>182</v>
      </c>
      <c r="H135" s="7">
        <v>1</v>
      </c>
      <c r="I135" s="4" t="s">
        <v>210</v>
      </c>
      <c r="J135" s="4">
        <v>576009</v>
      </c>
      <c r="K135" s="141" t="s">
        <v>65</v>
      </c>
      <c r="L135" s="141" t="s">
        <v>7</v>
      </c>
      <c r="M135" s="4" t="s">
        <v>8</v>
      </c>
      <c r="N135" s="139">
        <v>7.39</v>
      </c>
      <c r="O135" s="139">
        <v>7.9</v>
      </c>
      <c r="P135" s="120">
        <v>8.3800000000000008</v>
      </c>
      <c r="Q135" s="120">
        <v>8.2899999999999991</v>
      </c>
      <c r="R135" s="139">
        <v>7.59</v>
      </c>
      <c r="S135" s="139">
        <v>7.07</v>
      </c>
      <c r="T135" s="13">
        <v>5.47</v>
      </c>
      <c r="U135" s="106">
        <v>6.13</v>
      </c>
      <c r="AD135" s="139">
        <v>7.79</v>
      </c>
      <c r="AE135" s="161">
        <v>8.27</v>
      </c>
      <c r="AF135" s="161">
        <v>8.31</v>
      </c>
      <c r="AG135" s="161">
        <v>8.34</v>
      </c>
      <c r="AH135" s="161">
        <v>8.0500000000000007</v>
      </c>
      <c r="AI135" s="120">
        <v>8.1300000000000008</v>
      </c>
      <c r="AJ135" s="13">
        <v>5.86</v>
      </c>
      <c r="AK135" s="106">
        <v>7.06</v>
      </c>
      <c r="AT135" s="78">
        <f t="shared" si="39"/>
        <v>-0.4</v>
      </c>
      <c r="AU135" s="78">
        <f t="shared" si="39"/>
        <v>-0.37</v>
      </c>
      <c r="AV135" s="78">
        <f t="shared" si="39"/>
        <v>7.0000000000000007E-2</v>
      </c>
      <c r="AW135" s="78">
        <f t="shared" si="39"/>
        <v>-0.05</v>
      </c>
      <c r="AX135" s="78">
        <f t="shared" si="39"/>
        <v>-0.46</v>
      </c>
      <c r="AY135" s="78">
        <f t="shared" si="39"/>
        <v>-1.06</v>
      </c>
      <c r="AZ135" s="78">
        <f t="shared" si="39"/>
        <v>-0.39</v>
      </c>
      <c r="BA135" s="78">
        <f t="shared" si="39"/>
        <v>-0.93</v>
      </c>
      <c r="BB135" s="79"/>
      <c r="BJ135" s="78">
        <f t="shared" si="42"/>
        <v>7.39</v>
      </c>
      <c r="BK135" s="78">
        <f t="shared" si="42"/>
        <v>7.9</v>
      </c>
      <c r="BL135" s="78">
        <f t="shared" si="42"/>
        <v>8.3800000000000008</v>
      </c>
      <c r="BM135" s="78">
        <f t="shared" si="42"/>
        <v>8.2899999999999991</v>
      </c>
      <c r="BN135" s="78">
        <f t="shared" si="42"/>
        <v>7.59</v>
      </c>
      <c r="BO135" s="78">
        <f t="shared" si="47"/>
        <v>7.07</v>
      </c>
      <c r="BP135" s="78">
        <f t="shared" si="40"/>
        <v>5.47</v>
      </c>
      <c r="BQ135" s="78">
        <f t="shared" si="40"/>
        <v>6.13</v>
      </c>
      <c r="BR135" s="79"/>
      <c r="BZ135" s="78">
        <f t="shared" si="41"/>
        <v>-0.4</v>
      </c>
      <c r="CA135" s="78">
        <f t="shared" si="41"/>
        <v>-0.37</v>
      </c>
      <c r="CB135" s="78">
        <f t="shared" si="41"/>
        <v>7.0000000000000007E-2</v>
      </c>
      <c r="CC135" s="78">
        <f t="shared" si="41"/>
        <v>-0.05</v>
      </c>
      <c r="CD135" s="78">
        <f t="shared" si="41"/>
        <v>-0.46</v>
      </c>
      <c r="CE135" s="78">
        <f t="shared" si="41"/>
        <v>-1.06</v>
      </c>
      <c r="CF135" s="78">
        <f t="shared" si="41"/>
        <v>-0.39</v>
      </c>
      <c r="CG135" s="78">
        <f t="shared" si="41"/>
        <v>-0.93</v>
      </c>
      <c r="CH135" s="79"/>
      <c r="CP135" s="77">
        <f>IFERROR(IF($E135=1,RANK(BJ135,BJ:BJ,1)+COUNTIF(BJ$4:BJ135,BJ135)-1,"-"),"-")</f>
        <v>18</v>
      </c>
      <c r="CQ135" s="77">
        <f>IFERROR(IF($E135=1,RANK(BK135,BK:BK,1)+COUNTIF(BK$4:BK135,BK135)-1,"-"),"-")</f>
        <v>14</v>
      </c>
      <c r="CR135" s="77">
        <f>IFERROR(IF($E135=1,RANK(BL135,BL:BL,1)+COUNTIF(BL$4:BL135,BL135)-1,"-"),"-")</f>
        <v>17</v>
      </c>
      <c r="CS135" s="77">
        <f>IFERROR(IF($E135=1,RANK(BM135,BM:BM,1)+COUNTIF(BM$4:BM135,BM135)-1,"-"),"-")</f>
        <v>45</v>
      </c>
      <c r="CT135" s="77">
        <f>IFERROR(IF($E135=1,RANK(BN135,BN:BN,1)+COUNTIF(BN$4:BN135,BN135)-1,"-"),"-")</f>
        <v>23</v>
      </c>
      <c r="CU135" s="77">
        <f>IFERROR(IF($E135=1,RANK(BO135,BO:BO,1)+COUNTIF(BO$4:BO135,BO135)-1,"-"),"-")</f>
        <v>15</v>
      </c>
      <c r="CV135" s="77">
        <f>IFERROR(IF($E135=1,RANK(BP135,BP:BP,1)+COUNTIF(BP$4:BP135,BP135)-1,"-"),"-")</f>
        <v>8</v>
      </c>
      <c r="CW135" s="77">
        <f>IFERROR(IF($E135=1,RANK(BQ135,BQ:BQ,1)+COUNTIF(BQ$4:BQ135,BQ135)-1,"-"),"-")</f>
        <v>2</v>
      </c>
      <c r="CX135" s="79"/>
      <c r="DF135" s="77">
        <f>IFERROR(IF($E135=1,RANK(BZ135,BZ:BZ,1)+COUNTIF(BZ$3:BZ134,BZ135),"-"),"-")</f>
        <v>13</v>
      </c>
      <c r="DG135" s="77">
        <f>IFERROR(IF($E135=1,RANK(CA135,CA:CA,1)+COUNTIF(CA$3:CA134,CA135),"-"),"-")</f>
        <v>7</v>
      </c>
      <c r="DH135" s="77">
        <f>IFERROR(IF($E135=1,RANK(CB135,CB:CB,1)+COUNTIF(CB$3:CB134,CB135),"-"),"-")</f>
        <v>64</v>
      </c>
      <c r="DI135" s="77">
        <f>IFERROR(IF($E135=1,RANK(CC135,CC:CC,1)+COUNTIF(CC$3:CC134,CC135),"-"),"-")</f>
        <v>55</v>
      </c>
      <c r="DJ135" s="77">
        <f>IFERROR(IF($E135=1,RANK(CD135,CD:CD,1)+COUNTIF(CD$3:CD134,CD135),"-"),"-")</f>
        <v>7</v>
      </c>
      <c r="DK135" s="77">
        <f>IFERROR(IF($E135=1,RANK(CE135,CE:CE,1)+COUNTIF(CE$3:CE134,CE135),"-"),"-")</f>
        <v>2</v>
      </c>
      <c r="DL135" s="77">
        <f>IFERROR(IF($E135=1,RANK(CF135,CF:CF,1)+COUNTIF(CF$3:CF134,CF135),"-"),"-")</f>
        <v>16</v>
      </c>
      <c r="DM135" s="77">
        <f>IFERROR(IF($E135=1,RANK(CG135,CG:CG,1)+COUNTIF(CG$3:CG134,CG135),"-"),"-")</f>
        <v>1</v>
      </c>
      <c r="DN135" s="6"/>
      <c r="DO135" s="77" t="str">
        <f>IFERROR(IF($E135=1,RANK(CI135,CI:CI,1)+COUNTIF(CI$4:CI135,CI135)-1,"-"),"-")</f>
        <v>-</v>
      </c>
      <c r="DP135" s="77" t="str">
        <f>IFERROR(IF($E135=1,RANK(CJ135,CJ:CJ,1)+COUNTIF(CJ$4:CJ135,CJ135)-1,"-"),"-")</f>
        <v>-</v>
      </c>
      <c r="DQ135" s="77" t="str">
        <f>IFERROR(IF($E135=1,RANK(CK135,CK:CK,1)+COUNTIF(CK$4:CK135,CK135)-1,"-"),"-")</f>
        <v>-</v>
      </c>
      <c r="DR135" s="77" t="str">
        <f>IFERROR(IF($E135=1,RANK(CL135,CL:CL,1)+COUNTIF(CL$4:CL135,CL135)-1,"-"),"-")</f>
        <v>-</v>
      </c>
      <c r="DS135" s="77" t="str">
        <f>IFERROR(IF($E135=1,RANK(CM135,CM:CM,1)+COUNTIF(CM$4:CM135,CM135)-1,"-"),"-")</f>
        <v>-</v>
      </c>
      <c r="DT135" s="77" t="str">
        <f>IFERROR(IF($E135=1,RANK(CN135,CN:CN,1)+COUNTIF(CN$4:CN135,CN135)-1,"-"),"-")</f>
        <v>-</v>
      </c>
    </row>
  </sheetData>
  <autoFilter ref="A3:DT135" xr:uid="{73ECF7D4-76DD-4AD1-848F-83D313AFF140}"/>
  <mergeCells count="8">
    <mergeCell ref="DF1:DM1"/>
    <mergeCell ref="DO1:DT1"/>
    <mergeCell ref="N1:U1"/>
    <mergeCell ref="AD1:AK1"/>
    <mergeCell ref="AT1:AY1"/>
    <mergeCell ref="BJ1:BQ1"/>
    <mergeCell ref="BZ1:CG1"/>
    <mergeCell ref="CP1:CW1"/>
  </mergeCells>
  <pageMargins left="0.7" right="0.7" top="0.75" bottom="0.75" header="0.3" footer="0.3"/>
  <pageSetup paperSize="9" orientation="portrait" r:id="rId1"/>
  <headerFooter>
    <oddFooter>&amp;L&amp;1#&amp;"Calibri"&amp;10&amp;K008000Interne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891A-2D87-4C87-8821-23F0F8B2EA83}">
  <sheetPr codeName="Feuil6"/>
  <dimension ref="A1:R235"/>
  <sheetViews>
    <sheetView showGridLines="0" tabSelected="1" zoomScale="85" zoomScaleNormal="85" workbookViewId="0">
      <pane xSplit="9" ySplit="1" topLeftCell="J2" activePane="bottomRight" state="frozen"/>
      <selection pane="topRight" activeCell="J1" sqref="J1"/>
      <selection pane="bottomLeft" activeCell="A3" sqref="A3"/>
      <selection pane="bottomRight" activeCell="Q1" sqref="Q1"/>
    </sheetView>
  </sheetViews>
  <sheetFormatPr baseColWidth="10" defaultColWidth="11.44140625" defaultRowHeight="14.4" outlineLevelCol="1" x14ac:dyDescent="0.3"/>
  <cols>
    <col min="1" max="2" width="13.109375" customWidth="1"/>
    <col min="3" max="3" width="32.109375" customWidth="1"/>
    <col min="4" max="4" width="11.33203125" customWidth="1" outlineLevel="1"/>
    <col min="5" max="5" width="14.6640625" customWidth="1" outlineLevel="1"/>
    <col min="6" max="6" width="7.33203125" customWidth="1" outlineLevel="1"/>
    <col min="7" max="7" width="19.33203125" customWidth="1" outlineLevel="1"/>
    <col min="8" max="9" width="13.5546875" customWidth="1" outlineLevel="1"/>
    <col min="10" max="12" width="6.33203125" customWidth="1"/>
    <col min="13" max="18" width="5.88671875" customWidth="1"/>
  </cols>
  <sheetData>
    <row r="1" spans="1:18" ht="40.5" customHeight="1" thickBot="1" x14ac:dyDescent="0.35">
      <c r="A1" s="2" t="s">
        <v>223</v>
      </c>
      <c r="B1" s="2" t="s">
        <v>176</v>
      </c>
      <c r="C1" s="2" t="s">
        <v>4</v>
      </c>
      <c r="D1" s="2" t="s">
        <v>1</v>
      </c>
      <c r="E1" s="2" t="s">
        <v>227</v>
      </c>
      <c r="F1" s="2" t="s">
        <v>3</v>
      </c>
      <c r="G1" s="2" t="s">
        <v>5</v>
      </c>
      <c r="H1" s="2" t="s">
        <v>6</v>
      </c>
      <c r="I1" s="2" t="s">
        <v>284</v>
      </c>
      <c r="J1" s="46" t="s">
        <v>285</v>
      </c>
      <c r="K1" s="47" t="s">
        <v>290</v>
      </c>
      <c r="L1" s="47" t="s">
        <v>291</v>
      </c>
      <c r="M1" s="47" t="s">
        <v>288</v>
      </c>
      <c r="N1" s="47" t="s">
        <v>286</v>
      </c>
      <c r="O1" s="47" t="s">
        <v>292</v>
      </c>
      <c r="P1" s="47" t="s">
        <v>287</v>
      </c>
      <c r="Q1" s="47" t="s">
        <v>293</v>
      </c>
      <c r="R1" s="47" t="s">
        <v>289</v>
      </c>
    </row>
    <row r="2" spans="1:18" x14ac:dyDescent="0.3">
      <c r="A2" s="3" t="s">
        <v>211</v>
      </c>
      <c r="B2" s="3" t="s">
        <v>201</v>
      </c>
      <c r="C2" s="4" t="s">
        <v>202</v>
      </c>
      <c r="D2" s="4"/>
      <c r="E2" s="4" t="s">
        <v>212</v>
      </c>
      <c r="F2" s="4"/>
      <c r="G2" s="4" t="s">
        <v>7</v>
      </c>
      <c r="H2" s="4" t="s">
        <v>8</v>
      </c>
      <c r="I2" s="174">
        <v>0</v>
      </c>
      <c r="J2" s="117">
        <v>8.392764227642278</v>
      </c>
      <c r="K2" s="119">
        <v>8.4965289256198346</v>
      </c>
      <c r="L2" s="52" t="s">
        <v>147</v>
      </c>
      <c r="M2" s="119">
        <v>8.7255833333333328</v>
      </c>
      <c r="N2" s="119">
        <v>8.6932478632478656</v>
      </c>
      <c r="O2" s="119">
        <v>8.6855652173913036</v>
      </c>
      <c r="P2" s="119">
        <v>8.6969230769230759</v>
      </c>
      <c r="Q2" s="119">
        <v>8.7411304347826082</v>
      </c>
      <c r="R2" s="119">
        <v>8.6963636363636372</v>
      </c>
    </row>
    <row r="3" spans="1:18" x14ac:dyDescent="0.3">
      <c r="A3" s="3" t="s">
        <v>211</v>
      </c>
      <c r="B3" s="3" t="s">
        <v>201</v>
      </c>
      <c r="C3" s="4" t="s">
        <v>204</v>
      </c>
      <c r="D3" s="4"/>
      <c r="E3" s="4" t="s">
        <v>212</v>
      </c>
      <c r="F3" s="4"/>
      <c r="G3" s="4" t="s">
        <v>7</v>
      </c>
      <c r="H3" s="4" t="s">
        <v>8</v>
      </c>
      <c r="I3" s="174">
        <v>0</v>
      </c>
      <c r="J3" s="117">
        <v>8.33</v>
      </c>
      <c r="K3" s="118">
        <v>8.4174999999999986</v>
      </c>
      <c r="L3" s="118" t="s">
        <v>147</v>
      </c>
      <c r="M3" s="118">
        <v>8.61</v>
      </c>
      <c r="N3" s="118">
        <v>8.5955555555555563</v>
      </c>
      <c r="O3" s="118">
        <v>8.5877777777777791</v>
      </c>
      <c r="P3" s="118">
        <v>8.5330555555555563</v>
      </c>
      <c r="Q3" s="118">
        <v>8.6049999999999986</v>
      </c>
      <c r="R3" s="118">
        <v>8.5741666666666667</v>
      </c>
    </row>
    <row r="4" spans="1:18" x14ac:dyDescent="0.3">
      <c r="A4" s="3" t="s">
        <v>211</v>
      </c>
      <c r="B4" s="3" t="s">
        <v>201</v>
      </c>
      <c r="C4" s="4" t="s">
        <v>205</v>
      </c>
      <c r="D4" s="4"/>
      <c r="E4" s="4" t="s">
        <v>212</v>
      </c>
      <c r="F4" s="4"/>
      <c r="G4" s="4" t="s">
        <v>7</v>
      </c>
      <c r="H4" s="4" t="s">
        <v>8</v>
      </c>
      <c r="I4" s="174">
        <v>0</v>
      </c>
      <c r="J4" s="117">
        <v>8.2570833333333322</v>
      </c>
      <c r="K4" s="118">
        <v>8.2424999999999997</v>
      </c>
      <c r="L4" s="118" t="s">
        <v>147</v>
      </c>
      <c r="M4" s="118">
        <v>8.4495833333333312</v>
      </c>
      <c r="N4" s="118">
        <v>8.4804166666666685</v>
      </c>
      <c r="O4" s="118">
        <v>8.4654166666666679</v>
      </c>
      <c r="P4" s="118">
        <v>8.3849999999999998</v>
      </c>
      <c r="Q4" s="118">
        <v>8.4533333333333331</v>
      </c>
      <c r="R4" s="118">
        <v>8.4358333333333331</v>
      </c>
    </row>
    <row r="5" spans="1:18" x14ac:dyDescent="0.3">
      <c r="A5" s="3" t="s">
        <v>211</v>
      </c>
      <c r="B5" s="3" t="s">
        <v>201</v>
      </c>
      <c r="C5" s="4" t="s">
        <v>216</v>
      </c>
      <c r="D5" s="4"/>
      <c r="E5" s="4" t="s">
        <v>209</v>
      </c>
      <c r="F5" s="4"/>
      <c r="G5" s="4" t="s">
        <v>7</v>
      </c>
      <c r="H5" s="4" t="s">
        <v>8</v>
      </c>
      <c r="I5" s="174">
        <v>0</v>
      </c>
      <c r="J5" s="117"/>
      <c r="K5" s="118"/>
      <c r="L5" s="118"/>
      <c r="M5" s="118"/>
      <c r="N5" s="118">
        <v>8.5013043478260872</v>
      </c>
      <c r="O5" s="118">
        <v>8.5213043478260868</v>
      </c>
      <c r="P5" s="118">
        <v>8.438695652173914</v>
      </c>
      <c r="Q5" s="118">
        <v>8.5304347826086939</v>
      </c>
      <c r="R5" s="118">
        <v>8.4991304347826073</v>
      </c>
    </row>
    <row r="6" spans="1:18" x14ac:dyDescent="0.3">
      <c r="A6" s="3" t="s">
        <v>211</v>
      </c>
      <c r="B6" s="3" t="s">
        <v>201</v>
      </c>
      <c r="C6" s="4" t="s">
        <v>217</v>
      </c>
      <c r="D6" s="4"/>
      <c r="E6" s="4" t="s">
        <v>208</v>
      </c>
      <c r="F6" s="4"/>
      <c r="G6" s="4" t="s">
        <v>7</v>
      </c>
      <c r="H6" s="4" t="s">
        <v>8</v>
      </c>
      <c r="I6" s="174">
        <v>0</v>
      </c>
      <c r="J6" s="117"/>
      <c r="K6" s="118"/>
      <c r="L6" s="118"/>
      <c r="M6" s="118"/>
      <c r="N6" s="118">
        <v>8.8027777777777789</v>
      </c>
      <c r="O6" s="118">
        <v>8.7133333333333329</v>
      </c>
      <c r="P6" s="118">
        <v>8.7038888888888888</v>
      </c>
      <c r="Q6" s="118">
        <v>8.8188888888888872</v>
      </c>
      <c r="R6" s="118">
        <v>8.7744444444444447</v>
      </c>
    </row>
    <row r="7" spans="1:18" x14ac:dyDescent="0.3">
      <c r="A7" s="3" t="s">
        <v>211</v>
      </c>
      <c r="B7" s="3" t="s">
        <v>201</v>
      </c>
      <c r="C7" s="4" t="s">
        <v>218</v>
      </c>
      <c r="D7" s="4"/>
      <c r="E7" s="4" t="s">
        <v>210</v>
      </c>
      <c r="F7" s="4"/>
      <c r="G7" s="4" t="s">
        <v>7</v>
      </c>
      <c r="H7" s="4" t="s">
        <v>8</v>
      </c>
      <c r="I7" s="174">
        <v>0</v>
      </c>
      <c r="J7" s="117"/>
      <c r="K7" s="118"/>
      <c r="L7" s="118"/>
      <c r="M7" s="118"/>
      <c r="N7" s="118">
        <v>8.7253947368421052</v>
      </c>
      <c r="O7" s="118">
        <v>8.7298648648648633</v>
      </c>
      <c r="P7" s="118">
        <v>8.7734210526315781</v>
      </c>
      <c r="Q7" s="118">
        <v>8.7877027027027026</v>
      </c>
      <c r="R7" s="118">
        <v>8.7700000000000031</v>
      </c>
    </row>
    <row r="8" spans="1:18" s="168" customFormat="1" x14ac:dyDescent="0.3">
      <c r="A8" s="45" t="s">
        <v>211</v>
      </c>
      <c r="B8" s="45" t="s">
        <v>201</v>
      </c>
      <c r="C8" s="129" t="s">
        <v>219</v>
      </c>
      <c r="D8" s="129"/>
      <c r="E8" s="129" t="s">
        <v>212</v>
      </c>
      <c r="F8" s="129"/>
      <c r="G8" s="129" t="s">
        <v>7</v>
      </c>
      <c r="H8" s="129" t="s">
        <v>8</v>
      </c>
      <c r="I8" s="19">
        <v>0</v>
      </c>
      <c r="J8" s="131"/>
      <c r="K8" s="130"/>
      <c r="L8" s="130"/>
      <c r="M8" s="130"/>
      <c r="N8" s="130">
        <v>8.67</v>
      </c>
      <c r="O8" s="130">
        <v>8.61</v>
      </c>
      <c r="P8" s="166">
        <v>8.6199999999999992</v>
      </c>
      <c r="Q8" s="165">
        <v>8.67</v>
      </c>
      <c r="R8" s="167">
        <v>8.67</v>
      </c>
    </row>
    <row r="9" spans="1:18" s="168" customFormat="1" x14ac:dyDescent="0.3">
      <c r="A9" s="45" t="s">
        <v>211</v>
      </c>
      <c r="B9" s="45" t="s">
        <v>201</v>
      </c>
      <c r="C9" s="129" t="s">
        <v>220</v>
      </c>
      <c r="D9" s="129"/>
      <c r="E9" s="129" t="s">
        <v>212</v>
      </c>
      <c r="F9" s="129"/>
      <c r="G9" s="129" t="s">
        <v>7</v>
      </c>
      <c r="H9" s="129" t="s">
        <v>8</v>
      </c>
      <c r="I9" s="19">
        <v>0</v>
      </c>
      <c r="J9" s="131"/>
      <c r="K9" s="130"/>
      <c r="L9" s="130"/>
      <c r="M9" s="130"/>
      <c r="N9" s="130">
        <v>8.57</v>
      </c>
      <c r="O9" s="130">
        <v>8.6199999999999992</v>
      </c>
      <c r="P9" s="166">
        <v>8.58</v>
      </c>
      <c r="Q9" s="165">
        <v>8.59</v>
      </c>
      <c r="R9" s="167">
        <v>8.57</v>
      </c>
    </row>
    <row r="10" spans="1:18" s="168" customFormat="1" x14ac:dyDescent="0.3">
      <c r="A10" s="45" t="s">
        <v>211</v>
      </c>
      <c r="B10" s="45" t="s">
        <v>201</v>
      </c>
      <c r="C10" s="129" t="s">
        <v>221</v>
      </c>
      <c r="D10" s="129"/>
      <c r="E10" s="129" t="s">
        <v>212</v>
      </c>
      <c r="F10" s="129"/>
      <c r="G10" s="129" t="s">
        <v>7</v>
      </c>
      <c r="H10" s="129" t="s">
        <v>8</v>
      </c>
      <c r="I10" s="19">
        <v>0</v>
      </c>
      <c r="J10" s="131"/>
      <c r="K10" s="130"/>
      <c r="L10" s="130"/>
      <c r="M10" s="130"/>
      <c r="N10" s="130">
        <v>8.5299999999999994</v>
      </c>
      <c r="O10" s="130">
        <v>8.6300000000000008</v>
      </c>
      <c r="P10" s="166">
        <v>8.41</v>
      </c>
      <c r="Q10" s="165">
        <v>8.58</v>
      </c>
      <c r="R10" s="167">
        <v>8.4600000000000009</v>
      </c>
    </row>
    <row r="11" spans="1:18" s="168" customFormat="1" x14ac:dyDescent="0.3">
      <c r="A11" s="45" t="s">
        <v>211</v>
      </c>
      <c r="B11" s="45" t="s">
        <v>201</v>
      </c>
      <c r="C11" s="129" t="s">
        <v>265</v>
      </c>
      <c r="D11" s="129"/>
      <c r="E11" s="129" t="s">
        <v>212</v>
      </c>
      <c r="F11" s="129"/>
      <c r="G11" s="129" t="s">
        <v>7</v>
      </c>
      <c r="H11" s="129" t="s">
        <v>8</v>
      </c>
      <c r="I11" s="19">
        <v>0</v>
      </c>
      <c r="J11" s="131"/>
      <c r="K11" s="130"/>
      <c r="L11" s="130"/>
      <c r="M11" s="130"/>
      <c r="N11" s="130">
        <v>8.02</v>
      </c>
      <c r="O11" s="130">
        <v>8.1199999999999992</v>
      </c>
      <c r="P11" s="164">
        <v>7.95</v>
      </c>
      <c r="Q11" s="165">
        <v>8.17</v>
      </c>
      <c r="R11" s="167">
        <v>8.16</v>
      </c>
    </row>
    <row r="12" spans="1:18" s="168" customFormat="1" x14ac:dyDescent="0.3">
      <c r="A12" s="45" t="s">
        <v>211</v>
      </c>
      <c r="B12" s="45" t="s">
        <v>201</v>
      </c>
      <c r="C12" s="129" t="s">
        <v>222</v>
      </c>
      <c r="D12" s="129"/>
      <c r="E12" s="129" t="s">
        <v>212</v>
      </c>
      <c r="F12" s="129"/>
      <c r="G12" s="129" t="s">
        <v>7</v>
      </c>
      <c r="H12" s="129" t="s">
        <v>8</v>
      </c>
      <c r="I12" s="19">
        <v>0</v>
      </c>
      <c r="J12" s="131"/>
      <c r="K12" s="130"/>
      <c r="L12" s="130"/>
      <c r="M12" s="130"/>
      <c r="N12" s="130">
        <v>8.57</v>
      </c>
      <c r="O12" s="130">
        <v>8.6199999999999992</v>
      </c>
      <c r="P12" s="166">
        <v>8.58</v>
      </c>
      <c r="Q12" s="165">
        <v>8.59</v>
      </c>
      <c r="R12" s="167">
        <v>8.57</v>
      </c>
    </row>
    <row r="13" spans="1:18" s="168" customFormat="1" x14ac:dyDescent="0.3">
      <c r="A13" s="45" t="s">
        <v>211</v>
      </c>
      <c r="B13" s="45" t="s">
        <v>201</v>
      </c>
      <c r="C13" s="129" t="s">
        <v>266</v>
      </c>
      <c r="D13" s="129"/>
      <c r="E13" s="129" t="s">
        <v>212</v>
      </c>
      <c r="F13" s="129"/>
      <c r="G13" s="129" t="s">
        <v>7</v>
      </c>
      <c r="H13" s="129" t="s">
        <v>8</v>
      </c>
      <c r="I13" s="19">
        <v>0</v>
      </c>
      <c r="J13" s="131"/>
      <c r="K13" s="130"/>
      <c r="L13" s="130"/>
      <c r="M13" s="130"/>
      <c r="N13" s="130">
        <v>7.89</v>
      </c>
      <c r="O13" s="130">
        <v>7.76</v>
      </c>
      <c r="P13" s="164">
        <v>7.98</v>
      </c>
      <c r="Q13" s="165">
        <v>8.5399999999999991</v>
      </c>
      <c r="R13" s="167">
        <v>8.7200000000000006</v>
      </c>
    </row>
    <row r="14" spans="1:18" s="168" customFormat="1" ht="15" thickBot="1" x14ac:dyDescent="0.35">
      <c r="A14" s="45" t="s">
        <v>211</v>
      </c>
      <c r="B14" s="45" t="s">
        <v>201</v>
      </c>
      <c r="C14" s="129" t="s">
        <v>267</v>
      </c>
      <c r="D14" s="129"/>
      <c r="E14" s="129" t="s">
        <v>212</v>
      </c>
      <c r="F14" s="129"/>
      <c r="G14" s="129" t="s">
        <v>7</v>
      </c>
      <c r="H14" s="129" t="s">
        <v>8</v>
      </c>
      <c r="I14" s="19">
        <v>0</v>
      </c>
      <c r="J14" s="131"/>
      <c r="K14" s="130"/>
      <c r="L14" s="130"/>
      <c r="M14" s="130"/>
      <c r="N14" s="130">
        <v>8.73</v>
      </c>
      <c r="O14" s="130">
        <v>8.1999999999999993</v>
      </c>
      <c r="P14" s="166">
        <v>8.2799999999999994</v>
      </c>
      <c r="Q14" s="165">
        <v>8.4600000000000009</v>
      </c>
      <c r="R14" s="167">
        <v>8.65</v>
      </c>
    </row>
    <row r="15" spans="1:18" ht="15.6" thickTop="1" thickBot="1" x14ac:dyDescent="0.35">
      <c r="A15" s="23" t="s">
        <v>283</v>
      </c>
      <c r="B15" s="23" t="s">
        <v>201</v>
      </c>
      <c r="C15" s="24" t="s">
        <v>151</v>
      </c>
      <c r="D15" s="24"/>
      <c r="E15" s="24" t="s">
        <v>212</v>
      </c>
      <c r="F15" s="24"/>
      <c r="G15" s="24" t="s">
        <v>7</v>
      </c>
      <c r="H15" s="24" t="s">
        <v>8</v>
      </c>
      <c r="I15" s="19">
        <v>0</v>
      </c>
      <c r="J15" s="54">
        <v>8.1269999999999989</v>
      </c>
      <c r="K15" s="55">
        <v>8.0769999999999982</v>
      </c>
      <c r="L15" s="55" t="s">
        <v>147</v>
      </c>
      <c r="M15" s="55">
        <v>8.2949999999999982</v>
      </c>
      <c r="N15" s="53">
        <v>8.2420000000000009</v>
      </c>
      <c r="O15" s="53">
        <v>8.2810000000000006</v>
      </c>
      <c r="P15" s="53">
        <v>8.1960000000000015</v>
      </c>
      <c r="Q15" s="53">
        <v>8.2889999999999997</v>
      </c>
      <c r="R15" s="53">
        <v>8.3129999999999988</v>
      </c>
    </row>
    <row r="16" spans="1:18" x14ac:dyDescent="0.3">
      <c r="A16" s="155" t="s">
        <v>283</v>
      </c>
      <c r="B16" s="155" t="s">
        <v>201</v>
      </c>
      <c r="C16" s="156" t="s">
        <v>216</v>
      </c>
      <c r="D16" s="156"/>
      <c r="E16" s="156" t="s">
        <v>209</v>
      </c>
      <c r="F16" s="156"/>
      <c r="G16" s="156" t="s">
        <v>7</v>
      </c>
      <c r="H16" s="156" t="s">
        <v>8</v>
      </c>
      <c r="I16" s="7">
        <v>0</v>
      </c>
      <c r="J16" s="75"/>
      <c r="K16" s="75"/>
      <c r="L16" s="75"/>
      <c r="M16" s="75"/>
      <c r="N16" s="73"/>
      <c r="O16" s="157"/>
      <c r="P16" s="157"/>
      <c r="Q16" s="157">
        <v>8.1166666666666654</v>
      </c>
      <c r="R16" s="157">
        <v>8.1916666666666682</v>
      </c>
    </row>
    <row r="17" spans="1:18" x14ac:dyDescent="0.3">
      <c r="A17" s="145" t="s">
        <v>283</v>
      </c>
      <c r="B17" s="145" t="s">
        <v>201</v>
      </c>
      <c r="C17" s="141" t="s">
        <v>217</v>
      </c>
      <c r="D17" s="141"/>
      <c r="E17" s="141" t="s">
        <v>208</v>
      </c>
      <c r="F17" s="141"/>
      <c r="G17" s="141" t="s">
        <v>7</v>
      </c>
      <c r="H17" s="141" t="s">
        <v>8</v>
      </c>
      <c r="I17" s="7">
        <v>0</v>
      </c>
      <c r="J17" s="124"/>
      <c r="K17" s="124"/>
      <c r="L17" s="124"/>
      <c r="M17" s="124"/>
      <c r="N17" s="124"/>
      <c r="O17" s="154"/>
      <c r="P17" s="154"/>
      <c r="Q17" s="154">
        <v>8.5899999999999981</v>
      </c>
      <c r="R17" s="154">
        <v>8.4799999999999986</v>
      </c>
    </row>
    <row r="18" spans="1:18" ht="15" thickBot="1" x14ac:dyDescent="0.35">
      <c r="A18" s="142" t="s">
        <v>283</v>
      </c>
      <c r="B18" s="142" t="s">
        <v>201</v>
      </c>
      <c r="C18" s="143" t="s">
        <v>218</v>
      </c>
      <c r="D18" s="143"/>
      <c r="E18" s="143" t="s">
        <v>210</v>
      </c>
      <c r="F18" s="143"/>
      <c r="G18" s="143" t="s">
        <v>7</v>
      </c>
      <c r="H18" s="143" t="s">
        <v>8</v>
      </c>
      <c r="I18" s="174">
        <v>0</v>
      </c>
      <c r="J18" s="130"/>
      <c r="K18" s="130"/>
      <c r="L18" s="130"/>
      <c r="M18" s="130"/>
      <c r="N18" s="130"/>
      <c r="O18" s="153"/>
      <c r="P18" s="153"/>
      <c r="Q18" s="153">
        <v>8.42</v>
      </c>
      <c r="R18" s="153">
        <v>8.5399999999999991</v>
      </c>
    </row>
    <row r="19" spans="1:18" ht="15" thickBot="1" x14ac:dyDescent="0.35">
      <c r="A19" s="25" t="s">
        <v>283</v>
      </c>
      <c r="B19" s="25" t="s">
        <v>201</v>
      </c>
      <c r="C19" s="26" t="s">
        <v>262</v>
      </c>
      <c r="D19" s="26"/>
      <c r="E19" s="26" t="s">
        <v>212</v>
      </c>
      <c r="F19" s="26"/>
      <c r="G19" s="26" t="s">
        <v>7</v>
      </c>
      <c r="H19" s="26" t="s">
        <v>8</v>
      </c>
      <c r="I19" s="174">
        <v>0</v>
      </c>
      <c r="J19" s="70">
        <v>8.01</v>
      </c>
      <c r="K19" s="70">
        <v>7.963333333333332</v>
      </c>
      <c r="L19" s="70" t="s">
        <v>147</v>
      </c>
      <c r="M19" s="70">
        <v>8.0733333333333324</v>
      </c>
      <c r="N19" s="98">
        <v>8.0966666666666658</v>
      </c>
      <c r="O19" s="99">
        <v>8.125</v>
      </c>
      <c r="P19" s="99">
        <v>7.98</v>
      </c>
      <c r="Q19" s="99">
        <v>8.1166666666666654</v>
      </c>
      <c r="R19" s="99">
        <v>8.1916666666666682</v>
      </c>
    </row>
    <row r="20" spans="1:18" ht="15" thickBot="1" x14ac:dyDescent="0.35">
      <c r="A20" s="25" t="s">
        <v>283</v>
      </c>
      <c r="B20" s="25" t="s">
        <v>174</v>
      </c>
      <c r="C20" s="26" t="s">
        <v>151</v>
      </c>
      <c r="D20" s="26"/>
      <c r="E20" s="26" t="s">
        <v>212</v>
      </c>
      <c r="F20" s="26"/>
      <c r="G20" s="26" t="s">
        <v>7</v>
      </c>
      <c r="H20" s="26" t="s">
        <v>8</v>
      </c>
      <c r="I20" s="174">
        <v>0</v>
      </c>
      <c r="J20" s="61">
        <v>8.0340000000000007</v>
      </c>
      <c r="K20" s="61">
        <v>8.0079999999999991</v>
      </c>
      <c r="L20" s="61" t="s">
        <v>147</v>
      </c>
      <c r="M20" s="61">
        <v>8.4420000000000002</v>
      </c>
      <c r="N20" s="61">
        <v>8.2119999999999997</v>
      </c>
      <c r="O20" s="100">
        <v>8.2880000000000003</v>
      </c>
      <c r="P20" s="100">
        <v>8.1960000000000015</v>
      </c>
      <c r="Q20" s="100">
        <v>8.3279999999999994</v>
      </c>
      <c r="R20" s="100">
        <v>8.3040000000000003</v>
      </c>
    </row>
    <row r="21" spans="1:18" x14ac:dyDescent="0.3">
      <c r="A21" s="8" t="s">
        <v>283</v>
      </c>
      <c r="B21" s="8" t="s">
        <v>174</v>
      </c>
      <c r="C21" s="7" t="s">
        <v>269</v>
      </c>
      <c r="D21" s="7" t="s">
        <v>206</v>
      </c>
      <c r="E21" s="7" t="s">
        <v>208</v>
      </c>
      <c r="F21" s="7">
        <v>271494</v>
      </c>
      <c r="G21" s="7" t="s">
        <v>7</v>
      </c>
      <c r="H21" s="7" t="s">
        <v>8</v>
      </c>
      <c r="I21" s="7">
        <v>4</v>
      </c>
      <c r="J21" s="132">
        <v>8.3000000000000007</v>
      </c>
      <c r="K21" s="103">
        <v>7.88</v>
      </c>
      <c r="L21" s="126" t="s">
        <v>147</v>
      </c>
      <c r="M21" s="132">
        <v>8.5500000000000007</v>
      </c>
      <c r="N21" s="132">
        <v>8.19</v>
      </c>
      <c r="O21" s="132">
        <v>8.66</v>
      </c>
      <c r="P21" s="146">
        <v>8.69</v>
      </c>
      <c r="Q21" s="146">
        <v>8.44</v>
      </c>
      <c r="R21" s="113">
        <v>8.43</v>
      </c>
    </row>
    <row r="22" spans="1:18" x14ac:dyDescent="0.3">
      <c r="A22" s="145" t="s">
        <v>283</v>
      </c>
      <c r="B22" s="145" t="s">
        <v>174</v>
      </c>
      <c r="C22" s="141" t="s">
        <v>273</v>
      </c>
      <c r="D22" s="141" t="s">
        <v>206</v>
      </c>
      <c r="E22" s="7" t="s">
        <v>209</v>
      </c>
      <c r="F22" s="141">
        <v>271007</v>
      </c>
      <c r="G22" s="141" t="s">
        <v>7</v>
      </c>
      <c r="H22" s="141" t="s">
        <v>11</v>
      </c>
      <c r="I22" s="7">
        <v>4</v>
      </c>
      <c r="J22" s="105">
        <v>7.79</v>
      </c>
      <c r="K22" s="105">
        <v>7.86</v>
      </c>
      <c r="L22" s="127" t="s">
        <v>147</v>
      </c>
      <c r="M22" s="105">
        <v>7.93</v>
      </c>
      <c r="N22" s="105">
        <v>7.99</v>
      </c>
      <c r="O22" s="105">
        <v>7.75</v>
      </c>
      <c r="P22" s="107">
        <v>7.74</v>
      </c>
      <c r="Q22" s="59">
        <v>8.09</v>
      </c>
      <c r="R22" s="114">
        <v>8.24</v>
      </c>
    </row>
    <row r="23" spans="1:18" x14ac:dyDescent="0.3">
      <c r="A23" s="145" t="s">
        <v>283</v>
      </c>
      <c r="B23" s="145" t="s">
        <v>174</v>
      </c>
      <c r="C23" s="141" t="s">
        <v>9</v>
      </c>
      <c r="D23" s="141" t="s">
        <v>206</v>
      </c>
      <c r="E23" s="7" t="s">
        <v>208</v>
      </c>
      <c r="F23" s="141">
        <v>111849</v>
      </c>
      <c r="G23" s="141" t="s">
        <v>7</v>
      </c>
      <c r="H23" s="141" t="s">
        <v>8</v>
      </c>
      <c r="I23" s="7">
        <v>4</v>
      </c>
      <c r="J23" s="105">
        <v>7.95</v>
      </c>
      <c r="K23" s="125">
        <v>8.15</v>
      </c>
      <c r="L23" s="127" t="s">
        <v>147</v>
      </c>
      <c r="M23" s="125">
        <v>8.76</v>
      </c>
      <c r="N23" s="125">
        <v>8.3800000000000008</v>
      </c>
      <c r="O23" s="125">
        <v>8.5399999999999991</v>
      </c>
      <c r="P23" s="59">
        <v>8.4499999999999993</v>
      </c>
      <c r="Q23" s="59">
        <v>8.43</v>
      </c>
      <c r="R23" s="114">
        <v>8.43</v>
      </c>
    </row>
    <row r="24" spans="1:18" x14ac:dyDescent="0.3">
      <c r="A24" s="145" t="s">
        <v>283</v>
      </c>
      <c r="B24" s="145" t="s">
        <v>174</v>
      </c>
      <c r="C24" s="141" t="s">
        <v>13</v>
      </c>
      <c r="D24" s="141" t="s">
        <v>206</v>
      </c>
      <c r="E24" s="7" t="s">
        <v>209</v>
      </c>
      <c r="F24" s="141">
        <v>113001</v>
      </c>
      <c r="G24" s="141" t="s">
        <v>7</v>
      </c>
      <c r="H24" s="141" t="s">
        <v>8</v>
      </c>
      <c r="I24" s="7">
        <v>4</v>
      </c>
      <c r="J24" s="125">
        <v>8.43</v>
      </c>
      <c r="K24" s="125">
        <v>8.09</v>
      </c>
      <c r="L24" s="127" t="s">
        <v>147</v>
      </c>
      <c r="M24" s="125">
        <v>8.8699999999999992</v>
      </c>
      <c r="N24" s="125">
        <v>8.48</v>
      </c>
      <c r="O24" s="125">
        <v>8.23</v>
      </c>
      <c r="P24" s="107">
        <v>7.99</v>
      </c>
      <c r="Q24" s="59">
        <v>8.56</v>
      </c>
      <c r="R24" s="114">
        <v>8.42</v>
      </c>
    </row>
    <row r="25" spans="1:18" ht="15" thickBot="1" x14ac:dyDescent="0.35">
      <c r="A25" s="3" t="s">
        <v>283</v>
      </c>
      <c r="B25" s="3" t="s">
        <v>174</v>
      </c>
      <c r="C25" s="4" t="s">
        <v>16</v>
      </c>
      <c r="D25" s="4" t="s">
        <v>206</v>
      </c>
      <c r="E25" s="7" t="s">
        <v>209</v>
      </c>
      <c r="F25" s="4">
        <v>384008</v>
      </c>
      <c r="G25" s="4" t="s">
        <v>7</v>
      </c>
      <c r="H25" s="4" t="s">
        <v>8</v>
      </c>
      <c r="I25" s="174">
        <v>4</v>
      </c>
      <c r="J25" s="108">
        <v>7.7</v>
      </c>
      <c r="K25" s="60">
        <v>8.06</v>
      </c>
      <c r="L25" s="17" t="s">
        <v>147</v>
      </c>
      <c r="M25" s="60">
        <v>8.1</v>
      </c>
      <c r="N25" s="60">
        <v>8.02</v>
      </c>
      <c r="O25" s="60">
        <v>8.26</v>
      </c>
      <c r="P25" s="147">
        <v>8.11</v>
      </c>
      <c r="Q25" s="147">
        <v>8.1199999999999992</v>
      </c>
      <c r="R25" s="115">
        <v>8</v>
      </c>
    </row>
    <row r="26" spans="1:18" ht="15" thickBot="1" x14ac:dyDescent="0.35">
      <c r="A26" s="25" t="s">
        <v>283</v>
      </c>
      <c r="B26" s="25" t="s">
        <v>177</v>
      </c>
      <c r="C26" s="26" t="s">
        <v>151</v>
      </c>
      <c r="D26" s="26"/>
      <c r="E26" s="26" t="s">
        <v>212</v>
      </c>
      <c r="F26" s="26"/>
      <c r="G26" s="26" t="s">
        <v>7</v>
      </c>
      <c r="H26" s="26"/>
      <c r="I26" s="174">
        <v>0</v>
      </c>
      <c r="J26" s="58">
        <v>8.2200000000000006</v>
      </c>
      <c r="K26" s="58">
        <v>8.145999999999999</v>
      </c>
      <c r="L26" s="58" t="s">
        <v>147</v>
      </c>
      <c r="M26" s="58">
        <v>8.1479999999999997</v>
      </c>
      <c r="N26" s="56">
        <v>8.2720000000000002</v>
      </c>
      <c r="O26" s="57">
        <v>8.2739999999999991</v>
      </c>
      <c r="P26" s="57">
        <v>8.1959999999999997</v>
      </c>
      <c r="Q26" s="57">
        <v>8.25</v>
      </c>
      <c r="R26" s="57">
        <v>8.3219999999999992</v>
      </c>
    </row>
    <row r="27" spans="1:18" x14ac:dyDescent="0.3">
      <c r="A27" s="8" t="s">
        <v>283</v>
      </c>
      <c r="B27" s="8" t="s">
        <v>177</v>
      </c>
      <c r="C27" s="7" t="s">
        <v>10</v>
      </c>
      <c r="D27" s="7" t="s">
        <v>206</v>
      </c>
      <c r="E27" s="7" t="s">
        <v>208</v>
      </c>
      <c r="F27" s="7">
        <v>393702</v>
      </c>
      <c r="G27" s="7" t="s">
        <v>7</v>
      </c>
      <c r="H27" s="7" t="s">
        <v>8</v>
      </c>
      <c r="I27" s="7">
        <v>0</v>
      </c>
      <c r="J27" s="132">
        <v>8.6300000000000008</v>
      </c>
      <c r="K27" s="132">
        <v>8.42</v>
      </c>
      <c r="L27" s="126" t="s">
        <v>147</v>
      </c>
      <c r="M27" s="132">
        <v>8.24</v>
      </c>
      <c r="N27" s="132">
        <v>8.56</v>
      </c>
      <c r="O27" s="132">
        <v>8.32</v>
      </c>
      <c r="P27" s="146">
        <v>8.33</v>
      </c>
      <c r="Q27" s="146">
        <v>8.9</v>
      </c>
      <c r="R27" s="113">
        <v>8.58</v>
      </c>
    </row>
    <row r="28" spans="1:18" x14ac:dyDescent="0.3">
      <c r="A28" s="145" t="s">
        <v>283</v>
      </c>
      <c r="B28" s="145" t="s">
        <v>177</v>
      </c>
      <c r="C28" s="141" t="s">
        <v>276</v>
      </c>
      <c r="D28" s="141" t="s">
        <v>206</v>
      </c>
      <c r="E28" s="141" t="s">
        <v>209</v>
      </c>
      <c r="F28" s="141">
        <v>547000</v>
      </c>
      <c r="G28" s="141" t="s">
        <v>7</v>
      </c>
      <c r="H28" s="141" t="s">
        <v>11</v>
      </c>
      <c r="I28" s="7">
        <v>4</v>
      </c>
      <c r="J28" s="125">
        <v>8.31</v>
      </c>
      <c r="K28" s="105">
        <v>7.83</v>
      </c>
      <c r="L28" s="127" t="s">
        <v>147</v>
      </c>
      <c r="M28" s="125">
        <v>8.16</v>
      </c>
      <c r="N28" s="125">
        <v>8.07</v>
      </c>
      <c r="O28" s="125">
        <v>8.08</v>
      </c>
      <c r="P28" s="59">
        <v>8.14</v>
      </c>
      <c r="Q28" s="107">
        <v>7.91</v>
      </c>
      <c r="R28" s="138">
        <v>7.95</v>
      </c>
    </row>
    <row r="29" spans="1:18" x14ac:dyDescent="0.3">
      <c r="A29" s="145" t="s">
        <v>283</v>
      </c>
      <c r="B29" s="145" t="s">
        <v>177</v>
      </c>
      <c r="C29" s="141" t="s">
        <v>12</v>
      </c>
      <c r="D29" s="141" t="s">
        <v>206</v>
      </c>
      <c r="E29" s="7" t="s">
        <v>210</v>
      </c>
      <c r="F29" s="141">
        <v>686667</v>
      </c>
      <c r="G29" s="141" t="s">
        <v>7</v>
      </c>
      <c r="H29" s="141" t="s">
        <v>8</v>
      </c>
      <c r="I29" s="7">
        <v>0</v>
      </c>
      <c r="J29" s="125">
        <v>8.33</v>
      </c>
      <c r="K29" s="125">
        <v>8.5399999999999991</v>
      </c>
      <c r="L29" s="127" t="s">
        <v>147</v>
      </c>
      <c r="M29" s="125">
        <v>8.9600000000000009</v>
      </c>
      <c r="N29" s="125">
        <v>8.7100000000000009</v>
      </c>
      <c r="O29" s="125">
        <v>8.5399999999999991</v>
      </c>
      <c r="P29" s="59">
        <v>8.61</v>
      </c>
      <c r="Q29" s="59">
        <v>8.42</v>
      </c>
      <c r="R29" s="114">
        <v>8.5399999999999991</v>
      </c>
    </row>
    <row r="30" spans="1:18" x14ac:dyDescent="0.3">
      <c r="A30" s="145" t="s">
        <v>283</v>
      </c>
      <c r="B30" s="145" t="s">
        <v>177</v>
      </c>
      <c r="C30" s="141" t="s">
        <v>275</v>
      </c>
      <c r="D30" s="141" t="s">
        <v>206</v>
      </c>
      <c r="E30" s="141" t="s">
        <v>209</v>
      </c>
      <c r="F30" s="141">
        <v>686006</v>
      </c>
      <c r="G30" s="141" t="s">
        <v>7</v>
      </c>
      <c r="H30" s="141" t="s">
        <v>14</v>
      </c>
      <c r="I30" s="7">
        <v>4</v>
      </c>
      <c r="J30" s="105">
        <v>7.87</v>
      </c>
      <c r="K30" s="105">
        <v>7.93</v>
      </c>
      <c r="L30" s="127" t="s">
        <v>147</v>
      </c>
      <c r="M30" s="105">
        <v>7.9</v>
      </c>
      <c r="N30" s="125">
        <v>8.06</v>
      </c>
      <c r="O30" s="125">
        <v>8.2200000000000006</v>
      </c>
      <c r="P30" s="107">
        <v>7.87</v>
      </c>
      <c r="Q30" s="107">
        <v>7.86</v>
      </c>
      <c r="R30" s="114">
        <v>8.07</v>
      </c>
    </row>
    <row r="31" spans="1:18" ht="15" thickBot="1" x14ac:dyDescent="0.35">
      <c r="A31" s="145" t="s">
        <v>283</v>
      </c>
      <c r="B31" s="145" t="s">
        <v>177</v>
      </c>
      <c r="C31" s="141" t="s">
        <v>15</v>
      </c>
      <c r="D31" s="141" t="s">
        <v>206</v>
      </c>
      <c r="E31" s="141" t="s">
        <v>209</v>
      </c>
      <c r="F31" s="141">
        <v>391003</v>
      </c>
      <c r="G31" s="141" t="s">
        <v>7</v>
      </c>
      <c r="H31" s="141" t="s">
        <v>8</v>
      </c>
      <c r="I31" s="7">
        <v>0</v>
      </c>
      <c r="J31" s="105">
        <v>7.96</v>
      </c>
      <c r="K31" s="125">
        <v>8.01</v>
      </c>
      <c r="L31" s="127" t="s">
        <v>147</v>
      </c>
      <c r="M31" s="105">
        <v>7.48</v>
      </c>
      <c r="N31" s="105">
        <v>7.96</v>
      </c>
      <c r="O31" s="125">
        <v>8.2100000000000009</v>
      </c>
      <c r="P31" s="59">
        <v>8.0299999999999994</v>
      </c>
      <c r="Q31" s="59">
        <v>8.16</v>
      </c>
      <c r="R31" s="114">
        <v>8.4700000000000006</v>
      </c>
    </row>
    <row r="32" spans="1:18" ht="15" thickTop="1" x14ac:dyDescent="0.3">
      <c r="A32" s="23" t="s">
        <v>226</v>
      </c>
      <c r="B32" s="23" t="s">
        <v>201</v>
      </c>
      <c r="C32" s="24" t="s">
        <v>150</v>
      </c>
      <c r="D32" s="24"/>
      <c r="E32" s="24" t="s">
        <v>212</v>
      </c>
      <c r="F32" s="24"/>
      <c r="G32" s="24" t="s">
        <v>7</v>
      </c>
      <c r="H32" s="24" t="s">
        <v>8</v>
      </c>
      <c r="I32" s="19">
        <v>0</v>
      </c>
      <c r="J32" s="62">
        <v>8.4673913043478262</v>
      </c>
      <c r="K32" s="63">
        <v>8.519166666666667</v>
      </c>
      <c r="L32" s="63" t="s">
        <v>147</v>
      </c>
      <c r="M32" s="63">
        <v>8.737297297297296</v>
      </c>
      <c r="N32" s="55">
        <v>8.8040909090909096</v>
      </c>
      <c r="O32" s="55">
        <v>8.6289189189189184</v>
      </c>
      <c r="P32" s="55">
        <v>8.6823809523809512</v>
      </c>
      <c r="Q32" s="55">
        <v>8.7156756756756764</v>
      </c>
      <c r="R32" s="55">
        <v>8.8243478260869566</v>
      </c>
    </row>
    <row r="33" spans="1:18" ht="15" thickBot="1" x14ac:dyDescent="0.35">
      <c r="A33" s="27" t="s">
        <v>226</v>
      </c>
      <c r="B33" s="27" t="s">
        <v>201</v>
      </c>
      <c r="C33" s="28" t="s">
        <v>151</v>
      </c>
      <c r="D33" s="28"/>
      <c r="E33" s="28" t="s">
        <v>212</v>
      </c>
      <c r="F33" s="28"/>
      <c r="G33" s="28" t="s">
        <v>7</v>
      </c>
      <c r="H33" s="28" t="s">
        <v>8</v>
      </c>
      <c r="I33" s="174">
        <v>0</v>
      </c>
      <c r="J33" s="64">
        <v>8.4404545454545445</v>
      </c>
      <c r="K33" s="64">
        <v>8.5555000000000003</v>
      </c>
      <c r="L33" s="64" t="s">
        <v>147</v>
      </c>
      <c r="M33" s="64">
        <v>8.8266666666666662</v>
      </c>
      <c r="N33" s="64">
        <v>8.8079999999999998</v>
      </c>
      <c r="O33" s="64">
        <v>8.6450000000000014</v>
      </c>
      <c r="P33" s="64">
        <v>8.68</v>
      </c>
      <c r="Q33" s="64">
        <v>8.8127777777777769</v>
      </c>
      <c r="R33" s="64">
        <v>8.7870588235294118</v>
      </c>
    </row>
    <row r="34" spans="1:18" x14ac:dyDescent="0.3">
      <c r="A34" s="155" t="s">
        <v>226</v>
      </c>
      <c r="B34" s="155" t="s">
        <v>201</v>
      </c>
      <c r="C34" s="156" t="s">
        <v>216</v>
      </c>
      <c r="D34" s="156"/>
      <c r="E34" s="156" t="s">
        <v>209</v>
      </c>
      <c r="F34" s="156"/>
      <c r="G34" s="156" t="s">
        <v>7</v>
      </c>
      <c r="H34" s="156" t="s">
        <v>8</v>
      </c>
      <c r="I34" s="7">
        <v>0</v>
      </c>
      <c r="J34" s="75"/>
      <c r="K34" s="75"/>
      <c r="L34" s="75"/>
      <c r="M34" s="75"/>
      <c r="N34" s="73"/>
      <c r="O34" s="157"/>
      <c r="P34" s="157"/>
      <c r="Q34" s="158">
        <v>8.6649999999999991</v>
      </c>
      <c r="R34" s="158">
        <v>8.5399999999999991</v>
      </c>
    </row>
    <row r="35" spans="1:18" x14ac:dyDescent="0.3">
      <c r="A35" s="145" t="s">
        <v>226</v>
      </c>
      <c r="B35" s="145" t="s">
        <v>201</v>
      </c>
      <c r="C35" s="141" t="s">
        <v>217</v>
      </c>
      <c r="D35" s="141"/>
      <c r="E35" s="141" t="s">
        <v>208</v>
      </c>
      <c r="F35" s="141"/>
      <c r="G35" s="141" t="s">
        <v>7</v>
      </c>
      <c r="H35" s="141" t="s">
        <v>8</v>
      </c>
      <c r="I35" s="7">
        <v>0</v>
      </c>
      <c r="J35" s="124"/>
      <c r="K35" s="124"/>
      <c r="L35" s="124"/>
      <c r="M35" s="124"/>
      <c r="N35" s="124"/>
      <c r="O35" s="154"/>
      <c r="P35" s="154"/>
      <c r="Q35" s="154">
        <v>8.9500000000000011</v>
      </c>
      <c r="R35" s="154">
        <v>9.0083333333333329</v>
      </c>
    </row>
    <row r="36" spans="1:18" ht="15" thickBot="1" x14ac:dyDescent="0.35">
      <c r="A36" s="43" t="s">
        <v>226</v>
      </c>
      <c r="B36" s="43" t="s">
        <v>201</v>
      </c>
      <c r="C36" s="44" t="s">
        <v>218</v>
      </c>
      <c r="D36" s="44"/>
      <c r="E36" s="44" t="s">
        <v>210</v>
      </c>
      <c r="F36" s="44"/>
      <c r="G36" s="44" t="s">
        <v>7</v>
      </c>
      <c r="H36" s="44" t="s">
        <v>8</v>
      </c>
      <c r="I36" s="174">
        <v>0</v>
      </c>
      <c r="J36" s="76"/>
      <c r="K36" s="76"/>
      <c r="L36" s="76"/>
      <c r="M36" s="76"/>
      <c r="N36" s="76"/>
      <c r="O36" s="159"/>
      <c r="P36" s="159"/>
      <c r="Q36" s="159">
        <v>8.7837500000000013</v>
      </c>
      <c r="R36" s="159">
        <v>8.7385714285714293</v>
      </c>
    </row>
    <row r="37" spans="1:18" x14ac:dyDescent="0.3">
      <c r="A37" s="18" t="s">
        <v>226</v>
      </c>
      <c r="B37" s="18" t="s">
        <v>178</v>
      </c>
      <c r="C37" s="19" t="s">
        <v>151</v>
      </c>
      <c r="D37" s="19"/>
      <c r="E37" s="19" t="s">
        <v>212</v>
      </c>
      <c r="F37" s="19"/>
      <c r="G37" s="19" t="s">
        <v>7</v>
      </c>
      <c r="H37" s="19" t="s">
        <v>8</v>
      </c>
      <c r="I37" s="19">
        <v>0</v>
      </c>
      <c r="J37" s="65">
        <v>8.362857142857143</v>
      </c>
      <c r="K37" s="66">
        <v>8.532</v>
      </c>
      <c r="L37" s="66" t="s">
        <v>147</v>
      </c>
      <c r="M37" s="66">
        <v>8.8024999999999984</v>
      </c>
      <c r="N37" s="66">
        <v>8.8733333333333331</v>
      </c>
      <c r="O37" s="66">
        <v>8.7000000000000011</v>
      </c>
      <c r="P37" s="66">
        <v>8.6333333333333346</v>
      </c>
      <c r="Q37" s="66">
        <v>8.9050000000000011</v>
      </c>
      <c r="R37" s="66">
        <v>8.8524999999999991</v>
      </c>
    </row>
    <row r="38" spans="1:18" x14ac:dyDescent="0.3">
      <c r="A38" s="145" t="s">
        <v>226</v>
      </c>
      <c r="B38" s="145" t="s">
        <v>182</v>
      </c>
      <c r="C38" s="141" t="s">
        <v>151</v>
      </c>
      <c r="D38" s="141"/>
      <c r="E38" s="141" t="s">
        <v>212</v>
      </c>
      <c r="F38" s="141"/>
      <c r="G38" s="141" t="s">
        <v>7</v>
      </c>
      <c r="H38" s="141" t="s">
        <v>8</v>
      </c>
      <c r="I38" s="7">
        <v>0</v>
      </c>
      <c r="J38" s="124">
        <v>8.7249999999999996</v>
      </c>
      <c r="K38" s="124">
        <v>8.61</v>
      </c>
      <c r="L38" s="124" t="s">
        <v>147</v>
      </c>
      <c r="M38" s="124">
        <v>9.1649999999999991</v>
      </c>
      <c r="N38" s="124">
        <v>8.8000000000000007</v>
      </c>
      <c r="O38" s="124">
        <v>8.6150000000000002</v>
      </c>
      <c r="P38" s="124">
        <v>8.67</v>
      </c>
      <c r="Q38" s="124">
        <v>8.7899999999999991</v>
      </c>
      <c r="R38" s="124">
        <v>9.2100000000000009</v>
      </c>
    </row>
    <row r="39" spans="1:18" x14ac:dyDescent="0.3">
      <c r="A39" s="145" t="s">
        <v>226</v>
      </c>
      <c r="B39" s="145" t="s">
        <v>180</v>
      </c>
      <c r="C39" s="141" t="s">
        <v>151</v>
      </c>
      <c r="D39" s="141"/>
      <c r="E39" s="141" t="s">
        <v>212</v>
      </c>
      <c r="F39" s="141"/>
      <c r="G39" s="141" t="s">
        <v>7</v>
      </c>
      <c r="H39" s="141" t="s">
        <v>8</v>
      </c>
      <c r="I39" s="7">
        <v>0</v>
      </c>
      <c r="J39" s="124">
        <v>8.6042857142857141</v>
      </c>
      <c r="K39" s="124">
        <v>8.6785714285714288</v>
      </c>
      <c r="L39" s="124" t="s">
        <v>147</v>
      </c>
      <c r="M39" s="124">
        <v>8.9171428571428581</v>
      </c>
      <c r="N39" s="124">
        <v>8.9028571428571421</v>
      </c>
      <c r="O39" s="124">
        <v>8.7171428571428571</v>
      </c>
      <c r="P39" s="124">
        <v>8.8442857142857143</v>
      </c>
      <c r="Q39" s="124">
        <v>8.9</v>
      </c>
      <c r="R39" s="124">
        <v>8.8012499999999996</v>
      </c>
    </row>
    <row r="40" spans="1:18" ht="15" thickBot="1" x14ac:dyDescent="0.35">
      <c r="A40" s="27" t="s">
        <v>226</v>
      </c>
      <c r="B40" s="27" t="s">
        <v>181</v>
      </c>
      <c r="C40" s="28" t="s">
        <v>151</v>
      </c>
      <c r="D40" s="28"/>
      <c r="E40" s="28" t="s">
        <v>212</v>
      </c>
      <c r="F40" s="28"/>
      <c r="G40" s="28" t="s">
        <v>7</v>
      </c>
      <c r="H40" s="28" t="s">
        <v>8</v>
      </c>
      <c r="I40" s="174">
        <v>0</v>
      </c>
      <c r="J40" s="64">
        <v>8.2449999999999992</v>
      </c>
      <c r="K40" s="64">
        <v>8.413333333333334</v>
      </c>
      <c r="L40" s="64" t="s">
        <v>147</v>
      </c>
      <c r="M40" s="64">
        <v>8.5839999999999996</v>
      </c>
      <c r="N40" s="64">
        <v>8.6</v>
      </c>
      <c r="O40" s="64">
        <v>8.5119999999999987</v>
      </c>
      <c r="P40" s="64">
        <v>8.51</v>
      </c>
      <c r="Q40" s="64">
        <v>8.6259999999999994</v>
      </c>
      <c r="R40" s="64">
        <v>8.5874999999999986</v>
      </c>
    </row>
    <row r="41" spans="1:18" x14ac:dyDescent="0.3">
      <c r="A41" s="8" t="s">
        <v>226</v>
      </c>
      <c r="B41" s="8" t="s">
        <v>178</v>
      </c>
      <c r="C41" s="7" t="s">
        <v>18</v>
      </c>
      <c r="D41" s="7" t="s">
        <v>17</v>
      </c>
      <c r="E41" s="7" t="s">
        <v>210</v>
      </c>
      <c r="F41" s="7">
        <v>741132</v>
      </c>
      <c r="G41" s="7" t="s">
        <v>7</v>
      </c>
      <c r="H41" s="7" t="s">
        <v>8</v>
      </c>
      <c r="I41" s="7">
        <v>0</v>
      </c>
      <c r="J41" s="67">
        <v>9.06</v>
      </c>
      <c r="K41" s="132">
        <v>8.34</v>
      </c>
      <c r="L41" s="126" t="s">
        <v>147</v>
      </c>
      <c r="M41" s="132">
        <v>8.7200000000000006</v>
      </c>
      <c r="N41" s="67">
        <v>9</v>
      </c>
      <c r="O41" s="132">
        <v>8.9600000000000009</v>
      </c>
      <c r="P41" s="126" t="s">
        <v>147</v>
      </c>
      <c r="Q41" s="146">
        <v>8.7899999999999991</v>
      </c>
      <c r="R41" s="169" t="s">
        <v>147</v>
      </c>
    </row>
    <row r="42" spans="1:18" x14ac:dyDescent="0.3">
      <c r="A42" s="145" t="s">
        <v>226</v>
      </c>
      <c r="B42" s="145" t="s">
        <v>178</v>
      </c>
      <c r="C42" s="141" t="s">
        <v>153</v>
      </c>
      <c r="D42" s="141" t="s">
        <v>17</v>
      </c>
      <c r="E42" s="141" t="s">
        <v>210</v>
      </c>
      <c r="F42" s="141">
        <v>743716</v>
      </c>
      <c r="G42" s="141" t="s">
        <v>7</v>
      </c>
      <c r="H42" s="141" t="s">
        <v>8</v>
      </c>
      <c r="I42" s="7">
        <v>0</v>
      </c>
      <c r="J42" s="127" t="s">
        <v>147</v>
      </c>
      <c r="K42" s="125">
        <v>8.3699999999999992</v>
      </c>
      <c r="L42" s="127" t="s">
        <v>147</v>
      </c>
      <c r="M42" s="125">
        <v>8.06</v>
      </c>
      <c r="N42" s="127" t="s">
        <v>147</v>
      </c>
      <c r="O42" s="125">
        <v>8.48</v>
      </c>
      <c r="P42" s="127" t="s">
        <v>147</v>
      </c>
      <c r="Q42" s="59">
        <v>8.52</v>
      </c>
      <c r="R42" s="140" t="s">
        <v>147</v>
      </c>
    </row>
    <row r="43" spans="1:18" x14ac:dyDescent="0.3">
      <c r="A43" s="145" t="s">
        <v>226</v>
      </c>
      <c r="B43" s="145" t="s">
        <v>178</v>
      </c>
      <c r="C43" s="141" t="s">
        <v>19</v>
      </c>
      <c r="D43" s="141" t="s">
        <v>152</v>
      </c>
      <c r="E43" s="141" t="s">
        <v>210</v>
      </c>
      <c r="F43" s="141">
        <v>746008</v>
      </c>
      <c r="G43" s="141" t="s">
        <v>7</v>
      </c>
      <c r="H43" s="141" t="s">
        <v>8</v>
      </c>
      <c r="I43" s="7">
        <v>0</v>
      </c>
      <c r="J43" s="125">
        <v>8.3000000000000007</v>
      </c>
      <c r="K43" s="125">
        <v>8.7899999999999991</v>
      </c>
      <c r="L43" s="127" t="s">
        <v>147</v>
      </c>
      <c r="M43" s="125">
        <v>8.7200000000000006</v>
      </c>
      <c r="N43" s="125">
        <v>8.77</v>
      </c>
      <c r="O43" s="125">
        <v>8.3000000000000007</v>
      </c>
      <c r="P43" s="125">
        <v>8.9</v>
      </c>
      <c r="Q43" s="59">
        <v>8.82</v>
      </c>
      <c r="R43" s="114">
        <v>8.99</v>
      </c>
    </row>
    <row r="44" spans="1:18" x14ac:dyDescent="0.3">
      <c r="A44" s="145" t="s">
        <v>226</v>
      </c>
      <c r="B44" s="145" t="s">
        <v>178</v>
      </c>
      <c r="C44" s="141" t="s">
        <v>179</v>
      </c>
      <c r="D44" s="141" t="s">
        <v>17</v>
      </c>
      <c r="E44" s="141" t="s">
        <v>210</v>
      </c>
      <c r="F44" s="141">
        <v>745497</v>
      </c>
      <c r="G44" s="141" t="s">
        <v>7</v>
      </c>
      <c r="H44" s="141" t="s">
        <v>8</v>
      </c>
      <c r="I44" s="7">
        <v>0</v>
      </c>
      <c r="J44" s="127" t="s">
        <v>147</v>
      </c>
      <c r="K44" s="127" t="s">
        <v>147</v>
      </c>
      <c r="L44" s="127" t="s">
        <v>147</v>
      </c>
      <c r="M44" s="125">
        <v>8.52</v>
      </c>
      <c r="N44" s="127" t="s">
        <v>147</v>
      </c>
      <c r="O44" s="125">
        <v>8.24</v>
      </c>
      <c r="P44" s="127" t="s">
        <v>147</v>
      </c>
      <c r="Q44" s="59">
        <v>8.69</v>
      </c>
      <c r="R44" s="140" t="s">
        <v>147</v>
      </c>
    </row>
    <row r="45" spans="1:18" x14ac:dyDescent="0.3">
      <c r="A45" s="145" t="s">
        <v>226</v>
      </c>
      <c r="B45" s="145" t="s">
        <v>180</v>
      </c>
      <c r="C45" s="141" t="s">
        <v>155</v>
      </c>
      <c r="D45" s="141" t="s">
        <v>17</v>
      </c>
      <c r="E45" s="141" t="s">
        <v>210</v>
      </c>
      <c r="F45" s="141">
        <v>713545</v>
      </c>
      <c r="G45" s="141" t="s">
        <v>7</v>
      </c>
      <c r="H45" s="141" t="s">
        <v>8</v>
      </c>
      <c r="I45" s="7">
        <v>0</v>
      </c>
      <c r="J45" s="127" t="s">
        <v>147</v>
      </c>
      <c r="K45" s="125">
        <v>8.64</v>
      </c>
      <c r="L45" s="127" t="s">
        <v>147</v>
      </c>
      <c r="M45" s="133">
        <v>9.31</v>
      </c>
      <c r="N45" s="127" t="s">
        <v>147</v>
      </c>
      <c r="O45" s="125">
        <v>8.98</v>
      </c>
      <c r="P45" s="127" t="s">
        <v>147</v>
      </c>
      <c r="Q45" s="59">
        <v>8.6199999999999992</v>
      </c>
      <c r="R45" s="140" t="s">
        <v>147</v>
      </c>
    </row>
    <row r="46" spans="1:18" x14ac:dyDescent="0.3">
      <c r="A46" s="145" t="s">
        <v>226</v>
      </c>
      <c r="B46" s="145" t="s">
        <v>180</v>
      </c>
      <c r="C46" s="141" t="s">
        <v>20</v>
      </c>
      <c r="D46" s="141" t="s">
        <v>152</v>
      </c>
      <c r="E46" s="141" t="s">
        <v>208</v>
      </c>
      <c r="F46" s="141">
        <v>300822</v>
      </c>
      <c r="G46" s="141" t="s">
        <v>7</v>
      </c>
      <c r="H46" s="141" t="s">
        <v>8</v>
      </c>
      <c r="I46" s="7">
        <v>0</v>
      </c>
      <c r="J46" s="125">
        <v>8.39</v>
      </c>
      <c r="K46" s="133">
        <v>9.34</v>
      </c>
      <c r="L46" s="127" t="s">
        <v>147</v>
      </c>
      <c r="M46" s="133">
        <v>9.2100000000000009</v>
      </c>
      <c r="N46" s="133">
        <v>9.3699999999999992</v>
      </c>
      <c r="O46" s="125">
        <v>8.84</v>
      </c>
      <c r="P46" s="133">
        <v>9.1300000000000008</v>
      </c>
      <c r="Q46" s="170">
        <v>9.0299999999999994</v>
      </c>
      <c r="R46" s="148">
        <v>9.44</v>
      </c>
    </row>
    <row r="47" spans="1:18" x14ac:dyDescent="0.3">
      <c r="A47" s="145" t="s">
        <v>226</v>
      </c>
      <c r="B47" s="145" t="s">
        <v>180</v>
      </c>
      <c r="C47" s="141" t="s">
        <v>156</v>
      </c>
      <c r="D47" s="141" t="s">
        <v>17</v>
      </c>
      <c r="E47" s="141" t="s">
        <v>210</v>
      </c>
      <c r="F47" s="141">
        <v>184002</v>
      </c>
      <c r="G47" s="141" t="s">
        <v>7</v>
      </c>
      <c r="H47" s="141" t="s">
        <v>8</v>
      </c>
      <c r="I47" s="7">
        <v>0</v>
      </c>
      <c r="J47" s="127" t="s">
        <v>147</v>
      </c>
      <c r="K47" s="125">
        <v>8.5399999999999991</v>
      </c>
      <c r="L47" s="127" t="s">
        <v>147</v>
      </c>
      <c r="M47" s="125">
        <v>8.02</v>
      </c>
      <c r="N47" s="127" t="s">
        <v>147</v>
      </c>
      <c r="O47" s="125">
        <v>8.67</v>
      </c>
      <c r="P47" s="127" t="s">
        <v>147</v>
      </c>
      <c r="Q47" s="59">
        <v>8.39</v>
      </c>
      <c r="R47" s="140" t="s">
        <v>147</v>
      </c>
    </row>
    <row r="48" spans="1:18" x14ac:dyDescent="0.3">
      <c r="A48" s="145" t="s">
        <v>226</v>
      </c>
      <c r="B48" s="145" t="s">
        <v>178</v>
      </c>
      <c r="C48" s="141" t="s">
        <v>21</v>
      </c>
      <c r="D48" s="141" t="s">
        <v>152</v>
      </c>
      <c r="E48" s="141" t="s">
        <v>210</v>
      </c>
      <c r="F48" s="141">
        <v>745000</v>
      </c>
      <c r="G48" s="141" t="s">
        <v>7</v>
      </c>
      <c r="H48" s="141" t="s">
        <v>8</v>
      </c>
      <c r="I48" s="7">
        <v>0</v>
      </c>
      <c r="J48" s="125">
        <v>8.4</v>
      </c>
      <c r="K48" s="125">
        <v>8.4</v>
      </c>
      <c r="L48" s="127" t="s">
        <v>147</v>
      </c>
      <c r="M48" s="125">
        <v>8.09</v>
      </c>
      <c r="N48" s="127" t="s">
        <v>147</v>
      </c>
      <c r="O48" s="125">
        <v>8.3000000000000007</v>
      </c>
      <c r="P48" s="127" t="s">
        <v>147</v>
      </c>
      <c r="Q48" s="59">
        <v>8.82</v>
      </c>
      <c r="R48" s="114">
        <v>8.76</v>
      </c>
    </row>
    <row r="49" spans="1:18" x14ac:dyDescent="0.3">
      <c r="A49" s="145" t="s">
        <v>226</v>
      </c>
      <c r="B49" s="145" t="s">
        <v>180</v>
      </c>
      <c r="C49" s="141" t="s">
        <v>22</v>
      </c>
      <c r="D49" s="141" t="s">
        <v>152</v>
      </c>
      <c r="E49" s="141" t="s">
        <v>208</v>
      </c>
      <c r="F49" s="141">
        <v>300863</v>
      </c>
      <c r="G49" s="141" t="s">
        <v>7</v>
      </c>
      <c r="H49" s="141" t="s">
        <v>8</v>
      </c>
      <c r="I49" s="7">
        <v>0</v>
      </c>
      <c r="J49" s="125">
        <v>8.8800000000000008</v>
      </c>
      <c r="K49" s="125">
        <v>8.6199999999999992</v>
      </c>
      <c r="L49" s="127" t="s">
        <v>147</v>
      </c>
      <c r="M49" s="133">
        <v>9.1</v>
      </c>
      <c r="N49" s="125">
        <v>8.69</v>
      </c>
      <c r="O49" s="125">
        <v>8.61</v>
      </c>
      <c r="P49" s="125">
        <v>8.73</v>
      </c>
      <c r="Q49" s="59">
        <v>8.5500000000000007</v>
      </c>
      <c r="R49" s="114">
        <v>8.99</v>
      </c>
    </row>
    <row r="50" spans="1:18" x14ac:dyDescent="0.3">
      <c r="A50" s="145" t="s">
        <v>226</v>
      </c>
      <c r="B50" s="145" t="s">
        <v>180</v>
      </c>
      <c r="C50" s="141" t="s">
        <v>23</v>
      </c>
      <c r="D50" s="141" t="s">
        <v>152</v>
      </c>
      <c r="E50" s="141" t="s">
        <v>210</v>
      </c>
      <c r="F50" s="141">
        <v>718007</v>
      </c>
      <c r="G50" s="141" t="s">
        <v>7</v>
      </c>
      <c r="H50" s="141" t="s">
        <v>8</v>
      </c>
      <c r="I50" s="7">
        <v>0</v>
      </c>
      <c r="J50" s="125">
        <v>8.4499999999999993</v>
      </c>
      <c r="K50" s="125">
        <v>8.5399999999999991</v>
      </c>
      <c r="L50" s="127" t="s">
        <v>147</v>
      </c>
      <c r="M50" s="125">
        <v>8.66</v>
      </c>
      <c r="N50" s="125">
        <v>8.5500000000000007</v>
      </c>
      <c r="O50" s="125">
        <v>8.84</v>
      </c>
      <c r="P50" s="125">
        <v>8.8000000000000007</v>
      </c>
      <c r="Q50" s="59">
        <v>8.59</v>
      </c>
      <c r="R50" s="114">
        <v>8.86</v>
      </c>
    </row>
    <row r="51" spans="1:18" x14ac:dyDescent="0.3">
      <c r="A51" s="145" t="s">
        <v>226</v>
      </c>
      <c r="B51" s="145" t="s">
        <v>178</v>
      </c>
      <c r="C51" s="141" t="s">
        <v>24</v>
      </c>
      <c r="D51" s="141" t="s">
        <v>17</v>
      </c>
      <c r="E51" s="141" t="s">
        <v>210</v>
      </c>
      <c r="F51" s="141">
        <v>743005</v>
      </c>
      <c r="G51" s="141" t="s">
        <v>7</v>
      </c>
      <c r="H51" s="141" t="s">
        <v>8</v>
      </c>
      <c r="I51" s="7">
        <v>0</v>
      </c>
      <c r="J51" s="125">
        <v>8.56</v>
      </c>
      <c r="K51" s="125">
        <v>8.7799999999999994</v>
      </c>
      <c r="L51" s="127" t="s">
        <v>147</v>
      </c>
      <c r="M51" s="125">
        <v>8.86</v>
      </c>
      <c r="N51" s="133">
        <v>9.07</v>
      </c>
      <c r="O51" s="125">
        <v>8.9700000000000006</v>
      </c>
      <c r="P51" s="133">
        <v>9.09</v>
      </c>
      <c r="Q51" s="170">
        <v>9.0299999999999994</v>
      </c>
      <c r="R51" s="148">
        <v>9.24</v>
      </c>
    </row>
    <row r="52" spans="1:18" x14ac:dyDescent="0.3">
      <c r="A52" s="145" t="s">
        <v>226</v>
      </c>
      <c r="B52" s="145" t="s">
        <v>178</v>
      </c>
      <c r="C52" s="141" t="s">
        <v>25</v>
      </c>
      <c r="D52" s="141" t="s">
        <v>17</v>
      </c>
      <c r="E52" s="141" t="s">
        <v>210</v>
      </c>
      <c r="F52" s="141">
        <v>741793</v>
      </c>
      <c r="G52" s="141" t="s">
        <v>7</v>
      </c>
      <c r="H52" s="141" t="s">
        <v>8</v>
      </c>
      <c r="I52" s="7">
        <v>0</v>
      </c>
      <c r="J52" s="125">
        <v>8.48</v>
      </c>
      <c r="K52" s="127" t="s">
        <v>147</v>
      </c>
      <c r="L52" s="125">
        <v>8.82</v>
      </c>
      <c r="M52" s="127" t="s">
        <v>147</v>
      </c>
      <c r="N52" s="133">
        <v>9.1999999999999993</v>
      </c>
      <c r="O52" s="127" t="s">
        <v>147</v>
      </c>
      <c r="P52" s="125">
        <v>8.6300000000000008</v>
      </c>
      <c r="Q52" s="140" t="s">
        <v>147</v>
      </c>
      <c r="R52" s="148">
        <v>9.08</v>
      </c>
    </row>
    <row r="53" spans="1:18" x14ac:dyDescent="0.3">
      <c r="A53" s="145" t="s">
        <v>226</v>
      </c>
      <c r="B53" s="145" t="s">
        <v>181</v>
      </c>
      <c r="C53" s="141" t="s">
        <v>157</v>
      </c>
      <c r="D53" s="141" t="s">
        <v>17</v>
      </c>
      <c r="E53" s="141" t="s">
        <v>210</v>
      </c>
      <c r="F53" s="141">
        <v>723429</v>
      </c>
      <c r="G53" s="141" t="s">
        <v>7</v>
      </c>
      <c r="H53" s="141" t="s">
        <v>8</v>
      </c>
      <c r="I53" s="7">
        <v>0</v>
      </c>
      <c r="J53" s="127" t="s">
        <v>147</v>
      </c>
      <c r="K53" s="125">
        <v>8.1300000000000008</v>
      </c>
      <c r="L53" s="127" t="s">
        <v>147</v>
      </c>
      <c r="M53" s="125">
        <v>8.6199999999999992</v>
      </c>
      <c r="N53" s="125">
        <v>8.5299999999999994</v>
      </c>
      <c r="O53" s="125">
        <v>8.7100000000000009</v>
      </c>
      <c r="P53" s="127" t="s">
        <v>147</v>
      </c>
      <c r="Q53" s="59">
        <v>8.75</v>
      </c>
      <c r="R53" s="140" t="s">
        <v>147</v>
      </c>
    </row>
    <row r="54" spans="1:18" x14ac:dyDescent="0.3">
      <c r="A54" s="145" t="s">
        <v>226</v>
      </c>
      <c r="B54" s="145" t="s">
        <v>180</v>
      </c>
      <c r="C54" s="141" t="s">
        <v>158</v>
      </c>
      <c r="D54" s="141" t="s">
        <v>17</v>
      </c>
      <c r="E54" s="141" t="s">
        <v>210</v>
      </c>
      <c r="F54" s="141">
        <v>725002</v>
      </c>
      <c r="G54" s="141" t="s">
        <v>7</v>
      </c>
      <c r="H54" s="141" t="s">
        <v>8</v>
      </c>
      <c r="I54" s="7">
        <v>0</v>
      </c>
      <c r="J54" s="127" t="s">
        <v>147</v>
      </c>
      <c r="K54" s="125">
        <v>8.02</v>
      </c>
      <c r="L54" s="127" t="s">
        <v>147</v>
      </c>
      <c r="M54" s="125">
        <v>8.43</v>
      </c>
      <c r="N54" s="127" t="s">
        <v>147</v>
      </c>
      <c r="O54" s="125">
        <v>8.85</v>
      </c>
      <c r="P54" s="127" t="s">
        <v>147</v>
      </c>
      <c r="Q54" s="59">
        <v>8.23</v>
      </c>
      <c r="R54" s="140" t="s">
        <v>147</v>
      </c>
    </row>
    <row r="55" spans="1:18" x14ac:dyDescent="0.3">
      <c r="A55" s="145" t="s">
        <v>226</v>
      </c>
      <c r="B55" s="145" t="s">
        <v>178</v>
      </c>
      <c r="C55" s="141" t="s">
        <v>26</v>
      </c>
      <c r="D55" s="141" t="s">
        <v>152</v>
      </c>
      <c r="E55" s="141" t="s">
        <v>210</v>
      </c>
      <c r="F55" s="141">
        <v>741009</v>
      </c>
      <c r="G55" s="141" t="s">
        <v>7</v>
      </c>
      <c r="H55" s="141" t="s">
        <v>8</v>
      </c>
      <c r="I55" s="7">
        <v>4</v>
      </c>
      <c r="J55" s="125">
        <v>8.11</v>
      </c>
      <c r="K55" s="125">
        <v>8.32</v>
      </c>
      <c r="L55" s="127" t="s">
        <v>147</v>
      </c>
      <c r="M55" s="125">
        <v>8.7899999999999991</v>
      </c>
      <c r="N55" s="125">
        <v>8.82</v>
      </c>
      <c r="O55" s="125">
        <v>8.56</v>
      </c>
      <c r="P55" s="125">
        <v>8.68</v>
      </c>
      <c r="Q55" s="59">
        <v>8.85</v>
      </c>
      <c r="R55" s="114">
        <v>8.76</v>
      </c>
    </row>
    <row r="56" spans="1:18" x14ac:dyDescent="0.3">
      <c r="A56" s="145" t="s">
        <v>226</v>
      </c>
      <c r="B56" s="145" t="s">
        <v>182</v>
      </c>
      <c r="C56" s="141" t="s">
        <v>27</v>
      </c>
      <c r="D56" s="141" t="s">
        <v>152</v>
      </c>
      <c r="E56" s="141" t="s">
        <v>210</v>
      </c>
      <c r="F56" s="141">
        <v>734004</v>
      </c>
      <c r="G56" s="141" t="s">
        <v>7</v>
      </c>
      <c r="H56" s="141" t="s">
        <v>8</v>
      </c>
      <c r="I56" s="7">
        <v>0</v>
      </c>
      <c r="J56" s="125">
        <v>8.85</v>
      </c>
      <c r="K56" s="125">
        <v>8.7100000000000009</v>
      </c>
      <c r="L56" s="127" t="s">
        <v>147</v>
      </c>
      <c r="M56" s="133">
        <v>9.07</v>
      </c>
      <c r="N56" s="125">
        <v>8.74</v>
      </c>
      <c r="O56" s="125">
        <v>8.76</v>
      </c>
      <c r="P56" s="125">
        <v>8.89</v>
      </c>
      <c r="Q56" s="170">
        <v>9.07</v>
      </c>
      <c r="R56" s="148">
        <v>9.2100000000000009</v>
      </c>
    </row>
    <row r="57" spans="1:18" x14ac:dyDescent="0.3">
      <c r="A57" s="145" t="s">
        <v>226</v>
      </c>
      <c r="B57" s="145" t="s">
        <v>180</v>
      </c>
      <c r="C57" s="141" t="s">
        <v>28</v>
      </c>
      <c r="D57" s="141" t="s">
        <v>207</v>
      </c>
      <c r="E57" s="141" t="s">
        <v>209</v>
      </c>
      <c r="F57" s="141">
        <v>713040</v>
      </c>
      <c r="G57" s="141" t="s">
        <v>7</v>
      </c>
      <c r="H57" s="141" t="s">
        <v>8</v>
      </c>
      <c r="I57" s="7">
        <v>2</v>
      </c>
      <c r="J57" s="125">
        <v>8.49</v>
      </c>
      <c r="K57" s="125">
        <v>8.8000000000000007</v>
      </c>
      <c r="L57" s="127" t="s">
        <v>147</v>
      </c>
      <c r="M57" s="133">
        <v>9</v>
      </c>
      <c r="N57" s="125">
        <v>8.92</v>
      </c>
      <c r="O57" s="125">
        <v>8.6199999999999992</v>
      </c>
      <c r="P57" s="133">
        <v>9.0299999999999994</v>
      </c>
      <c r="Q57" s="170">
        <v>9.18</v>
      </c>
      <c r="R57" s="114">
        <v>8.56</v>
      </c>
    </row>
    <row r="58" spans="1:18" x14ac:dyDescent="0.3">
      <c r="A58" s="145" t="s">
        <v>226</v>
      </c>
      <c r="B58" s="145" t="s">
        <v>178</v>
      </c>
      <c r="C58" s="141" t="s">
        <v>29</v>
      </c>
      <c r="D58" s="141" t="s">
        <v>207</v>
      </c>
      <c r="E58" s="141" t="s">
        <v>209</v>
      </c>
      <c r="F58" s="141">
        <v>747006</v>
      </c>
      <c r="G58" s="141" t="s">
        <v>7</v>
      </c>
      <c r="H58" s="141" t="s">
        <v>8</v>
      </c>
      <c r="I58" s="7">
        <v>4</v>
      </c>
      <c r="J58" s="125">
        <v>8.26</v>
      </c>
      <c r="K58" s="125">
        <v>8.3699999999999992</v>
      </c>
      <c r="L58" s="127" t="s">
        <v>147</v>
      </c>
      <c r="M58" s="125">
        <v>8.84</v>
      </c>
      <c r="N58" s="125">
        <v>8.4</v>
      </c>
      <c r="O58" s="125">
        <v>8.9700000000000006</v>
      </c>
      <c r="P58" s="125">
        <v>8.42</v>
      </c>
      <c r="Q58" s="59">
        <v>8.92</v>
      </c>
      <c r="R58" s="114">
        <v>8.9</v>
      </c>
    </row>
    <row r="59" spans="1:18" x14ac:dyDescent="0.3">
      <c r="A59" s="145" t="s">
        <v>226</v>
      </c>
      <c r="B59" s="145" t="s">
        <v>180</v>
      </c>
      <c r="C59" s="141" t="s">
        <v>30</v>
      </c>
      <c r="D59" s="141" t="s">
        <v>152</v>
      </c>
      <c r="E59" s="141" t="s">
        <v>208</v>
      </c>
      <c r="F59" s="141">
        <v>694109</v>
      </c>
      <c r="G59" s="141" t="s">
        <v>7</v>
      </c>
      <c r="H59" s="141" t="s">
        <v>8</v>
      </c>
      <c r="I59" s="7">
        <v>0</v>
      </c>
      <c r="J59" s="125">
        <v>8.64</v>
      </c>
      <c r="K59" s="125">
        <v>8.82</v>
      </c>
      <c r="L59" s="127" t="s">
        <v>147</v>
      </c>
      <c r="M59" s="133">
        <v>9</v>
      </c>
      <c r="N59" s="125">
        <v>8.83</v>
      </c>
      <c r="O59" s="125">
        <v>8.41</v>
      </c>
      <c r="P59" s="125">
        <v>8.61</v>
      </c>
      <c r="Q59" s="170">
        <v>9.2899999999999991</v>
      </c>
      <c r="R59" s="114">
        <v>8.94</v>
      </c>
    </row>
    <row r="60" spans="1:18" x14ac:dyDescent="0.3">
      <c r="A60" s="145" t="s">
        <v>226</v>
      </c>
      <c r="B60" s="145" t="s">
        <v>181</v>
      </c>
      <c r="C60" s="141" t="s">
        <v>31</v>
      </c>
      <c r="D60" s="141" t="s">
        <v>206</v>
      </c>
      <c r="E60" s="141" t="s">
        <v>209</v>
      </c>
      <c r="F60" s="141">
        <v>723197</v>
      </c>
      <c r="G60" s="141" t="s">
        <v>7</v>
      </c>
      <c r="H60" s="141" t="s">
        <v>8</v>
      </c>
      <c r="I60" s="7">
        <v>4</v>
      </c>
      <c r="J60" s="105">
        <v>7.69</v>
      </c>
      <c r="K60" s="105">
        <v>7.64</v>
      </c>
      <c r="L60" s="127" t="s">
        <v>147</v>
      </c>
      <c r="M60" s="125">
        <v>8.16</v>
      </c>
      <c r="N60" s="125">
        <v>8.19</v>
      </c>
      <c r="O60" s="105">
        <v>7.91</v>
      </c>
      <c r="P60" s="105">
        <v>7.76</v>
      </c>
      <c r="Q60" s="107">
        <v>7.95</v>
      </c>
      <c r="R60" s="114">
        <v>8.16</v>
      </c>
    </row>
    <row r="61" spans="1:18" x14ac:dyDescent="0.3">
      <c r="A61" s="145" t="s">
        <v>226</v>
      </c>
      <c r="B61" s="145" t="s">
        <v>181</v>
      </c>
      <c r="C61" s="141" t="s">
        <v>32</v>
      </c>
      <c r="D61" s="141" t="s">
        <v>206</v>
      </c>
      <c r="E61" s="141" t="s">
        <v>209</v>
      </c>
      <c r="F61" s="141">
        <v>722025</v>
      </c>
      <c r="G61" s="141" t="s">
        <v>7</v>
      </c>
      <c r="H61" s="141" t="s">
        <v>8</v>
      </c>
      <c r="I61" s="7">
        <v>0</v>
      </c>
      <c r="J61" s="125">
        <v>8.2200000000000006</v>
      </c>
      <c r="K61" s="125">
        <v>8.14</v>
      </c>
      <c r="L61" s="127" t="s">
        <v>147</v>
      </c>
      <c r="M61" s="125">
        <v>8.48</v>
      </c>
      <c r="N61" s="125">
        <v>8.5</v>
      </c>
      <c r="O61" s="125">
        <v>8.59</v>
      </c>
      <c r="P61" s="125">
        <v>8.56</v>
      </c>
      <c r="Q61" s="59">
        <v>8.61</v>
      </c>
      <c r="R61" s="114">
        <v>8.5399999999999991</v>
      </c>
    </row>
    <row r="62" spans="1:18" x14ac:dyDescent="0.3">
      <c r="A62" s="145" t="s">
        <v>226</v>
      </c>
      <c r="B62" s="145" t="s">
        <v>181</v>
      </c>
      <c r="C62" s="141" t="s">
        <v>33</v>
      </c>
      <c r="D62" s="141" t="s">
        <v>207</v>
      </c>
      <c r="E62" s="141" t="s">
        <v>208</v>
      </c>
      <c r="F62" s="141">
        <v>762906</v>
      </c>
      <c r="G62" s="141" t="s">
        <v>7</v>
      </c>
      <c r="H62" s="141" t="s">
        <v>8</v>
      </c>
      <c r="I62" s="7">
        <v>2</v>
      </c>
      <c r="J62" s="125">
        <v>8.1</v>
      </c>
      <c r="K62" s="125">
        <v>8.9700000000000006</v>
      </c>
      <c r="L62" s="127" t="s">
        <v>147</v>
      </c>
      <c r="M62" s="133">
        <v>9.2200000000000006</v>
      </c>
      <c r="N62" s="133">
        <v>9.08</v>
      </c>
      <c r="O62" s="125">
        <v>8.86</v>
      </c>
      <c r="P62" s="125">
        <v>8.74</v>
      </c>
      <c r="Q62" s="59">
        <v>8.91</v>
      </c>
      <c r="R62" s="114">
        <v>8.82</v>
      </c>
    </row>
    <row r="63" spans="1:18" x14ac:dyDescent="0.3">
      <c r="A63" s="145" t="s">
        <v>226</v>
      </c>
      <c r="B63" s="145" t="s">
        <v>181</v>
      </c>
      <c r="C63" s="141" t="s">
        <v>159</v>
      </c>
      <c r="D63" s="141" t="s">
        <v>17</v>
      </c>
      <c r="E63" s="141" t="s">
        <v>213</v>
      </c>
      <c r="F63" s="141">
        <v>721159</v>
      </c>
      <c r="G63" s="141" t="s">
        <v>7</v>
      </c>
      <c r="H63" s="141" t="s">
        <v>8</v>
      </c>
      <c r="I63" s="7">
        <v>0</v>
      </c>
      <c r="J63" s="127" t="s">
        <v>147</v>
      </c>
      <c r="K63" s="133">
        <v>9.02</v>
      </c>
      <c r="L63" s="127" t="s">
        <v>147</v>
      </c>
      <c r="M63" s="125">
        <v>8.9700000000000006</v>
      </c>
      <c r="N63" s="127" t="s">
        <v>147</v>
      </c>
      <c r="O63" s="125">
        <v>8.83</v>
      </c>
      <c r="P63" s="127" t="s">
        <v>147</v>
      </c>
      <c r="Q63" s="59">
        <v>8.92</v>
      </c>
      <c r="R63" s="140" t="s">
        <v>147</v>
      </c>
    </row>
    <row r="64" spans="1:18" x14ac:dyDescent="0.3">
      <c r="A64" s="145" t="s">
        <v>226</v>
      </c>
      <c r="B64" s="145" t="s">
        <v>180</v>
      </c>
      <c r="C64" s="141" t="s">
        <v>34</v>
      </c>
      <c r="D64" s="141" t="s">
        <v>152</v>
      </c>
      <c r="E64" s="141" t="s">
        <v>208</v>
      </c>
      <c r="F64" s="141">
        <v>725705</v>
      </c>
      <c r="G64" s="141" t="s">
        <v>7</v>
      </c>
      <c r="H64" s="141" t="s">
        <v>8</v>
      </c>
      <c r="I64" s="7">
        <v>2</v>
      </c>
      <c r="J64" s="133">
        <v>9.2899999999999991</v>
      </c>
      <c r="K64" s="125">
        <v>8.3699999999999992</v>
      </c>
      <c r="L64" s="127" t="s">
        <v>147</v>
      </c>
      <c r="M64" s="125">
        <v>8.74</v>
      </c>
      <c r="N64" s="133">
        <v>9.01</v>
      </c>
      <c r="O64" s="133">
        <v>9.0399999999999991</v>
      </c>
      <c r="P64" s="125">
        <v>8.86</v>
      </c>
      <c r="Q64" s="170">
        <v>9.0299999999999994</v>
      </c>
      <c r="R64" s="148">
        <v>9.0299999999999994</v>
      </c>
    </row>
    <row r="65" spans="1:18" x14ac:dyDescent="0.3">
      <c r="A65" s="145" t="s">
        <v>226</v>
      </c>
      <c r="B65" s="145" t="s">
        <v>180</v>
      </c>
      <c r="C65" s="141" t="s">
        <v>160</v>
      </c>
      <c r="D65" s="141" t="s">
        <v>17</v>
      </c>
      <c r="E65" s="141" t="s">
        <v>210</v>
      </c>
      <c r="F65" s="141">
        <v>725689</v>
      </c>
      <c r="G65" s="141" t="s">
        <v>7</v>
      </c>
      <c r="H65" s="141" t="s">
        <v>8</v>
      </c>
      <c r="I65" s="7">
        <v>0</v>
      </c>
      <c r="J65" s="127" t="s">
        <v>147</v>
      </c>
      <c r="K65" s="125">
        <v>8.66</v>
      </c>
      <c r="L65" s="127" t="s">
        <v>147</v>
      </c>
      <c r="M65" s="125">
        <v>8.9600000000000009</v>
      </c>
      <c r="N65" s="127" t="s">
        <v>147</v>
      </c>
      <c r="O65" s="125">
        <v>8.4600000000000009</v>
      </c>
      <c r="P65" s="127" t="s">
        <v>147</v>
      </c>
      <c r="Q65" s="107">
        <v>7.81</v>
      </c>
      <c r="R65" s="140" t="s">
        <v>147</v>
      </c>
    </row>
    <row r="66" spans="1:18" x14ac:dyDescent="0.3">
      <c r="A66" s="145" t="s">
        <v>226</v>
      </c>
      <c r="B66" s="145" t="s">
        <v>181</v>
      </c>
      <c r="C66" s="141" t="s">
        <v>35</v>
      </c>
      <c r="D66" s="141" t="s">
        <v>17</v>
      </c>
      <c r="E66" s="141" t="s">
        <v>210</v>
      </c>
      <c r="F66" s="141">
        <v>764001</v>
      </c>
      <c r="G66" s="141" t="s">
        <v>7</v>
      </c>
      <c r="H66" s="141" t="s">
        <v>8</v>
      </c>
      <c r="I66" s="7">
        <v>0</v>
      </c>
      <c r="J66" s="125">
        <v>8.69</v>
      </c>
      <c r="K66" s="125">
        <v>8.1</v>
      </c>
      <c r="L66" s="127" t="s">
        <v>147</v>
      </c>
      <c r="M66" s="133">
        <v>9.24</v>
      </c>
      <c r="N66" s="127" t="s">
        <v>147</v>
      </c>
      <c r="O66" s="125">
        <v>8.5299999999999994</v>
      </c>
      <c r="P66" s="127" t="s">
        <v>147</v>
      </c>
      <c r="Q66" s="170">
        <v>9</v>
      </c>
      <c r="R66" s="140" t="s">
        <v>147</v>
      </c>
    </row>
    <row r="67" spans="1:18" x14ac:dyDescent="0.3">
      <c r="A67" s="145" t="s">
        <v>226</v>
      </c>
      <c r="B67" s="145" t="s">
        <v>182</v>
      </c>
      <c r="C67" s="141" t="s">
        <v>161</v>
      </c>
      <c r="D67" s="141" t="s">
        <v>17</v>
      </c>
      <c r="E67" s="141" t="s">
        <v>210</v>
      </c>
      <c r="F67" s="141">
        <v>696328</v>
      </c>
      <c r="G67" s="141" t="s">
        <v>7</v>
      </c>
      <c r="H67" s="141" t="s">
        <v>8</v>
      </c>
      <c r="I67" s="7">
        <v>0</v>
      </c>
      <c r="J67" s="127" t="s">
        <v>147</v>
      </c>
      <c r="K67" s="125">
        <v>8.35</v>
      </c>
      <c r="L67" s="127" t="s">
        <v>147</v>
      </c>
      <c r="M67" s="133">
        <v>9.23</v>
      </c>
      <c r="N67" s="127" t="s">
        <v>147</v>
      </c>
      <c r="O67" s="125">
        <v>8.31</v>
      </c>
      <c r="P67" s="127" t="s">
        <v>147</v>
      </c>
      <c r="Q67" s="59">
        <v>8.82</v>
      </c>
      <c r="R67" s="140" t="s">
        <v>147</v>
      </c>
    </row>
    <row r="68" spans="1:18" x14ac:dyDescent="0.3">
      <c r="A68" s="145" t="s">
        <v>226</v>
      </c>
      <c r="B68" s="145" t="s">
        <v>178</v>
      </c>
      <c r="C68" s="141" t="s">
        <v>36</v>
      </c>
      <c r="D68" s="141" t="s">
        <v>17</v>
      </c>
      <c r="E68" s="141" t="s">
        <v>210</v>
      </c>
      <c r="F68" s="141">
        <v>741728</v>
      </c>
      <c r="G68" s="141" t="s">
        <v>7</v>
      </c>
      <c r="H68" s="141" t="s">
        <v>8</v>
      </c>
      <c r="I68" s="7">
        <v>4</v>
      </c>
      <c r="J68" s="125">
        <v>8.43</v>
      </c>
      <c r="K68" s="127" t="s">
        <v>147</v>
      </c>
      <c r="L68" s="125">
        <v>8.43</v>
      </c>
      <c r="M68" s="127" t="s">
        <v>147</v>
      </c>
      <c r="N68" s="125">
        <v>8.98</v>
      </c>
      <c r="O68" s="127" t="s">
        <v>147</v>
      </c>
      <c r="P68" s="125">
        <v>8.08</v>
      </c>
      <c r="Q68" s="140" t="s">
        <v>147</v>
      </c>
      <c r="R68" s="114">
        <v>8.68</v>
      </c>
    </row>
    <row r="69" spans="1:18" x14ac:dyDescent="0.3">
      <c r="A69" s="145" t="s">
        <v>226</v>
      </c>
      <c r="B69" s="145" t="s">
        <v>180</v>
      </c>
      <c r="C69" s="141" t="s">
        <v>37</v>
      </c>
      <c r="D69" s="141" t="s">
        <v>152</v>
      </c>
      <c r="E69" s="141" t="s">
        <v>210</v>
      </c>
      <c r="F69" s="141">
        <v>696005</v>
      </c>
      <c r="G69" s="141" t="s">
        <v>7</v>
      </c>
      <c r="H69" s="141" t="s">
        <v>8</v>
      </c>
      <c r="I69" s="7">
        <v>0</v>
      </c>
      <c r="J69" s="125">
        <v>8.09</v>
      </c>
      <c r="K69" s="125">
        <v>8.26</v>
      </c>
      <c r="L69" s="127" t="s">
        <v>147</v>
      </c>
      <c r="M69" s="125">
        <v>8.7100000000000009</v>
      </c>
      <c r="N69" s="125">
        <v>8.9499999999999993</v>
      </c>
      <c r="O69" s="125">
        <v>8.66</v>
      </c>
      <c r="P69" s="125">
        <v>8.75</v>
      </c>
      <c r="Q69" s="59">
        <v>8.6300000000000008</v>
      </c>
      <c r="R69" s="114">
        <v>8.6300000000000008</v>
      </c>
    </row>
    <row r="70" spans="1:18" x14ac:dyDescent="0.3">
      <c r="A70" s="145" t="s">
        <v>226</v>
      </c>
      <c r="B70" s="145" t="s">
        <v>182</v>
      </c>
      <c r="C70" s="141" t="s">
        <v>163</v>
      </c>
      <c r="D70" s="141" t="s">
        <v>17</v>
      </c>
      <c r="E70" s="141" t="s">
        <v>210</v>
      </c>
      <c r="F70" s="141">
        <v>734053</v>
      </c>
      <c r="G70" s="141" t="s">
        <v>7</v>
      </c>
      <c r="H70" s="141" t="s">
        <v>8</v>
      </c>
      <c r="I70" s="7">
        <v>0</v>
      </c>
      <c r="J70" s="127" t="s">
        <v>147</v>
      </c>
      <c r="K70" s="125">
        <v>8.7799999999999994</v>
      </c>
      <c r="L70" s="127" t="s">
        <v>147</v>
      </c>
      <c r="M70" s="133">
        <v>9.1999999999999993</v>
      </c>
      <c r="N70" s="127" t="s">
        <v>147</v>
      </c>
      <c r="O70" s="133">
        <v>9.1300000000000008</v>
      </c>
      <c r="P70" s="127" t="s">
        <v>147</v>
      </c>
      <c r="Q70" s="59">
        <v>8.9499999999999993</v>
      </c>
      <c r="R70" s="140" t="s">
        <v>147</v>
      </c>
    </row>
    <row r="71" spans="1:18" x14ac:dyDescent="0.3">
      <c r="A71" s="145" t="s">
        <v>226</v>
      </c>
      <c r="B71" s="145" t="s">
        <v>181</v>
      </c>
      <c r="C71" s="141" t="s">
        <v>164</v>
      </c>
      <c r="D71" s="141" t="s">
        <v>17</v>
      </c>
      <c r="E71" s="141" t="s">
        <v>213</v>
      </c>
      <c r="F71" s="141">
        <v>726802</v>
      </c>
      <c r="G71" s="141" t="s">
        <v>7</v>
      </c>
      <c r="H71" s="141" t="s">
        <v>8</v>
      </c>
      <c r="I71" s="7">
        <v>0</v>
      </c>
      <c r="J71" s="127" t="s">
        <v>147</v>
      </c>
      <c r="K71" s="125">
        <v>8.76</v>
      </c>
      <c r="L71" s="127" t="s">
        <v>147</v>
      </c>
      <c r="M71" s="133">
        <v>9.15</v>
      </c>
      <c r="N71" s="127" t="s">
        <v>147</v>
      </c>
      <c r="O71" s="125">
        <v>8.82</v>
      </c>
      <c r="P71" s="127" t="s">
        <v>147</v>
      </c>
      <c r="Q71" s="59">
        <v>8.77</v>
      </c>
      <c r="R71" s="140" t="s">
        <v>147</v>
      </c>
    </row>
    <row r="72" spans="1:18" x14ac:dyDescent="0.3">
      <c r="A72" s="145" t="s">
        <v>226</v>
      </c>
      <c r="B72" s="145" t="s">
        <v>180</v>
      </c>
      <c r="C72" s="141" t="s">
        <v>165</v>
      </c>
      <c r="D72" s="141" t="s">
        <v>152</v>
      </c>
      <c r="E72" s="141" t="s">
        <v>210</v>
      </c>
      <c r="F72" s="141">
        <v>683003</v>
      </c>
      <c r="G72" s="141" t="s">
        <v>7</v>
      </c>
      <c r="H72" s="141" t="s">
        <v>8</v>
      </c>
      <c r="I72" s="7">
        <v>0</v>
      </c>
      <c r="J72" s="127" t="s">
        <v>147</v>
      </c>
      <c r="K72" s="125">
        <v>8.4600000000000009</v>
      </c>
      <c r="L72" s="127" t="s">
        <v>147</v>
      </c>
      <c r="M72" s="125">
        <v>8.59</v>
      </c>
      <c r="N72" s="127" t="s">
        <v>147</v>
      </c>
      <c r="O72" s="125">
        <v>8.4499999999999993</v>
      </c>
      <c r="P72" s="127" t="s">
        <v>147</v>
      </c>
      <c r="Q72" s="59">
        <v>8.06</v>
      </c>
      <c r="R72" s="138">
        <v>7.96</v>
      </c>
    </row>
    <row r="73" spans="1:18" x14ac:dyDescent="0.3">
      <c r="A73" s="145" t="s">
        <v>226</v>
      </c>
      <c r="B73" s="145" t="s">
        <v>181</v>
      </c>
      <c r="C73" s="141" t="s">
        <v>38</v>
      </c>
      <c r="D73" s="141" t="s">
        <v>17</v>
      </c>
      <c r="E73" s="141" t="s">
        <v>210</v>
      </c>
      <c r="F73" s="141">
        <v>726000</v>
      </c>
      <c r="G73" s="141" t="s">
        <v>7</v>
      </c>
      <c r="H73" s="141" t="s">
        <v>8</v>
      </c>
      <c r="I73" s="7">
        <v>0</v>
      </c>
      <c r="J73" s="125">
        <v>8.65</v>
      </c>
      <c r="K73" s="125">
        <v>8.86</v>
      </c>
      <c r="L73" s="127" t="s">
        <v>147</v>
      </c>
      <c r="M73" s="125">
        <v>8.4700000000000006</v>
      </c>
      <c r="N73" s="125">
        <v>8.42</v>
      </c>
      <c r="O73" s="125">
        <v>8.69</v>
      </c>
      <c r="P73" s="125">
        <v>8.69</v>
      </c>
      <c r="Q73" s="59">
        <v>8.77</v>
      </c>
      <c r="R73" s="114">
        <v>8.89</v>
      </c>
    </row>
    <row r="74" spans="1:18" x14ac:dyDescent="0.3">
      <c r="A74" s="145" t="s">
        <v>226</v>
      </c>
      <c r="B74" s="145" t="s">
        <v>181</v>
      </c>
      <c r="C74" s="141" t="s">
        <v>39</v>
      </c>
      <c r="D74" s="141" t="s">
        <v>207</v>
      </c>
      <c r="E74" s="141" t="s">
        <v>208</v>
      </c>
      <c r="F74" s="141">
        <v>763029</v>
      </c>
      <c r="G74" s="141" t="s">
        <v>7</v>
      </c>
      <c r="H74" s="141" t="s">
        <v>8</v>
      </c>
      <c r="I74" s="7">
        <v>2</v>
      </c>
      <c r="J74" s="125">
        <v>8.1199999999999992</v>
      </c>
      <c r="K74" s="125">
        <v>8.77</v>
      </c>
      <c r="L74" s="127" t="s">
        <v>147</v>
      </c>
      <c r="M74" s="125">
        <v>8.59</v>
      </c>
      <c r="N74" s="125">
        <v>8.81</v>
      </c>
      <c r="O74" s="125">
        <v>8.51</v>
      </c>
      <c r="P74" s="125">
        <v>8.8000000000000007</v>
      </c>
      <c r="Q74" s="59">
        <v>8.89</v>
      </c>
      <c r="R74" s="114">
        <v>8.83</v>
      </c>
    </row>
    <row r="75" spans="1:18" x14ac:dyDescent="0.3">
      <c r="A75" s="145" t="s">
        <v>226</v>
      </c>
      <c r="B75" s="145" t="s">
        <v>181</v>
      </c>
      <c r="C75" s="141" t="s">
        <v>168</v>
      </c>
      <c r="D75" s="141" t="s">
        <v>17</v>
      </c>
      <c r="E75" s="141" t="s">
        <v>210</v>
      </c>
      <c r="F75" s="141">
        <v>761007</v>
      </c>
      <c r="G75" s="141" t="s">
        <v>7</v>
      </c>
      <c r="H75" s="141" t="s">
        <v>8</v>
      </c>
      <c r="I75" s="7">
        <v>0</v>
      </c>
      <c r="J75" s="127" t="s">
        <v>147</v>
      </c>
      <c r="K75" s="125">
        <v>8.31</v>
      </c>
      <c r="L75" s="127" t="s">
        <v>147</v>
      </c>
      <c r="M75" s="105">
        <v>7.04</v>
      </c>
      <c r="N75" s="127" t="s">
        <v>147</v>
      </c>
      <c r="O75" s="125">
        <v>8.2100000000000009</v>
      </c>
      <c r="P75" s="125">
        <v>8.73</v>
      </c>
      <c r="Q75" s="59">
        <v>8.3800000000000008</v>
      </c>
      <c r="R75" s="140" t="s">
        <v>147</v>
      </c>
    </row>
    <row r="76" spans="1:18" x14ac:dyDescent="0.3">
      <c r="A76" s="145" t="s">
        <v>226</v>
      </c>
      <c r="B76" s="145" t="s">
        <v>182</v>
      </c>
      <c r="C76" s="141" t="s">
        <v>40</v>
      </c>
      <c r="D76" s="141" t="s">
        <v>17</v>
      </c>
      <c r="E76" s="141" t="s">
        <v>210</v>
      </c>
      <c r="F76" s="141">
        <v>732008</v>
      </c>
      <c r="G76" s="141" t="s">
        <v>7</v>
      </c>
      <c r="H76" s="141" t="s">
        <v>8</v>
      </c>
      <c r="I76" s="7">
        <v>2</v>
      </c>
      <c r="J76" s="125">
        <v>8.6</v>
      </c>
      <c r="K76" s="125">
        <v>8.51</v>
      </c>
      <c r="L76" s="127" t="s">
        <v>147</v>
      </c>
      <c r="M76" s="133">
        <v>9.26</v>
      </c>
      <c r="N76" s="125">
        <v>8.86</v>
      </c>
      <c r="O76" s="125">
        <v>8.4700000000000006</v>
      </c>
      <c r="P76" s="125">
        <v>8.4499999999999993</v>
      </c>
      <c r="Q76" s="59">
        <v>8.51</v>
      </c>
      <c r="R76" s="114">
        <v>8.98</v>
      </c>
    </row>
    <row r="77" spans="1:18" x14ac:dyDescent="0.3">
      <c r="A77" s="145" t="s">
        <v>226</v>
      </c>
      <c r="B77" s="145" t="s">
        <v>181</v>
      </c>
      <c r="C77" s="141" t="s">
        <v>170</v>
      </c>
      <c r="D77" s="141" t="s">
        <v>17</v>
      </c>
      <c r="E77" s="141" t="s">
        <v>210</v>
      </c>
      <c r="F77" s="141">
        <v>722587</v>
      </c>
      <c r="G77" s="141" t="s">
        <v>7</v>
      </c>
      <c r="H77" s="141" t="s">
        <v>8</v>
      </c>
      <c r="I77" s="7">
        <v>0</v>
      </c>
      <c r="J77" s="127" t="s">
        <v>147</v>
      </c>
      <c r="K77" s="125">
        <v>8.41</v>
      </c>
      <c r="L77" s="127" t="s">
        <v>147</v>
      </c>
      <c r="M77" s="125">
        <v>8.48</v>
      </c>
      <c r="N77" s="127" t="s">
        <v>147</v>
      </c>
      <c r="O77" s="125">
        <v>8.18</v>
      </c>
      <c r="P77" s="127" t="s">
        <v>147</v>
      </c>
      <c r="Q77" s="59">
        <v>8.91</v>
      </c>
      <c r="R77" s="140" t="s">
        <v>147</v>
      </c>
    </row>
    <row r="78" spans="1:18" x14ac:dyDescent="0.3">
      <c r="A78" s="145" t="s">
        <v>226</v>
      </c>
      <c r="B78" s="145" t="s">
        <v>181</v>
      </c>
      <c r="C78" s="141" t="s">
        <v>171</v>
      </c>
      <c r="D78" s="141" t="s">
        <v>17</v>
      </c>
      <c r="E78" s="141" t="s">
        <v>210</v>
      </c>
      <c r="F78" s="141">
        <v>721332</v>
      </c>
      <c r="G78" s="141" t="s">
        <v>7</v>
      </c>
      <c r="H78" s="141" t="s">
        <v>8</v>
      </c>
      <c r="I78" s="7">
        <v>2</v>
      </c>
      <c r="J78" s="127" t="s">
        <v>147</v>
      </c>
      <c r="K78" s="125">
        <v>8.0500000000000007</v>
      </c>
      <c r="L78" s="127" t="s">
        <v>147</v>
      </c>
      <c r="M78" s="125">
        <v>8.75</v>
      </c>
      <c r="N78" s="127" t="s">
        <v>147</v>
      </c>
      <c r="O78" s="125">
        <v>8.5500000000000007</v>
      </c>
      <c r="P78" s="127" t="s">
        <v>147</v>
      </c>
      <c r="Q78" s="59">
        <v>8.48</v>
      </c>
      <c r="R78" s="114">
        <v>8.7100000000000009</v>
      </c>
    </row>
    <row r="79" spans="1:18" ht="15" thickBot="1" x14ac:dyDescent="0.35">
      <c r="A79" s="145" t="s">
        <v>226</v>
      </c>
      <c r="B79" s="145" t="s">
        <v>178</v>
      </c>
      <c r="C79" s="141" t="s">
        <v>172</v>
      </c>
      <c r="D79" s="141" t="s">
        <v>17</v>
      </c>
      <c r="E79" s="141" t="s">
        <v>210</v>
      </c>
      <c r="F79" s="141">
        <v>747287</v>
      </c>
      <c r="G79" s="141" t="s">
        <v>7</v>
      </c>
      <c r="H79" s="141" t="s">
        <v>8</v>
      </c>
      <c r="I79" s="7">
        <v>0</v>
      </c>
      <c r="J79" s="127" t="s">
        <v>147</v>
      </c>
      <c r="K79" s="125">
        <v>8.74</v>
      </c>
      <c r="L79" s="127" t="s">
        <v>147</v>
      </c>
      <c r="M79" s="133">
        <v>9.02</v>
      </c>
      <c r="N79" s="127" t="s">
        <v>147</v>
      </c>
      <c r="O79" s="133">
        <v>9</v>
      </c>
      <c r="P79" s="127" t="s">
        <v>147</v>
      </c>
      <c r="Q79" s="59">
        <v>8.94</v>
      </c>
      <c r="R79" s="140" t="s">
        <v>147</v>
      </c>
    </row>
    <row r="80" spans="1:18" ht="15" thickTop="1" x14ac:dyDescent="0.3">
      <c r="A80" s="23" t="s">
        <v>224</v>
      </c>
      <c r="B80" s="23" t="s">
        <v>201</v>
      </c>
      <c r="C80" s="24" t="s">
        <v>150</v>
      </c>
      <c r="D80" s="24"/>
      <c r="E80" s="24" t="s">
        <v>212</v>
      </c>
      <c r="F80" s="24"/>
      <c r="G80" s="24" t="s">
        <v>7</v>
      </c>
      <c r="H80" s="24" t="s">
        <v>8</v>
      </c>
      <c r="I80" s="19">
        <v>0</v>
      </c>
      <c r="J80" s="62">
        <v>8.3268000000000004</v>
      </c>
      <c r="K80" s="63">
        <v>8.5119230769230771</v>
      </c>
      <c r="L80" s="63" t="s">
        <v>147</v>
      </c>
      <c r="M80" s="63">
        <v>8.6936000000000018</v>
      </c>
      <c r="N80" s="55">
        <v>8.8150000000000013</v>
      </c>
      <c r="O80" s="55">
        <v>8.8287999999999993</v>
      </c>
      <c r="P80" s="55">
        <v>8.8599999999999977</v>
      </c>
      <c r="Q80" s="55">
        <v>8.8635999999999981</v>
      </c>
      <c r="R80" s="55">
        <v>8.7762962962962963</v>
      </c>
    </row>
    <row r="81" spans="1:18" ht="15" thickBot="1" x14ac:dyDescent="0.35">
      <c r="A81" s="27" t="s">
        <v>224</v>
      </c>
      <c r="B81" s="27" t="s">
        <v>201</v>
      </c>
      <c r="C81" s="28" t="s">
        <v>151</v>
      </c>
      <c r="D81" s="28"/>
      <c r="E81" s="28" t="s">
        <v>212</v>
      </c>
      <c r="F81" s="28"/>
      <c r="G81" s="28" t="s">
        <v>7</v>
      </c>
      <c r="H81" s="28" t="s">
        <v>8</v>
      </c>
      <c r="I81" s="174">
        <v>0</v>
      </c>
      <c r="J81" s="64">
        <v>8.3267999999999986</v>
      </c>
      <c r="K81" s="64">
        <v>8.51</v>
      </c>
      <c r="L81" s="64" t="s">
        <v>147</v>
      </c>
      <c r="M81" s="64">
        <v>8.6875</v>
      </c>
      <c r="N81" s="64">
        <v>8.8313043478260891</v>
      </c>
      <c r="O81" s="64">
        <v>8.8543478260869559</v>
      </c>
      <c r="P81" s="64">
        <v>8.8739130434782592</v>
      </c>
      <c r="Q81" s="64">
        <v>8.8726086956521719</v>
      </c>
      <c r="R81" s="64">
        <v>8.762631578947369</v>
      </c>
    </row>
    <row r="82" spans="1:18" x14ac:dyDescent="0.3">
      <c r="A82" s="155" t="s">
        <v>224</v>
      </c>
      <c r="B82" s="155" t="s">
        <v>201</v>
      </c>
      <c r="C82" s="156" t="s">
        <v>216</v>
      </c>
      <c r="D82" s="156"/>
      <c r="E82" s="156" t="s">
        <v>209</v>
      </c>
      <c r="F82" s="156"/>
      <c r="G82" s="156" t="s">
        <v>7</v>
      </c>
      <c r="H82" s="156" t="s">
        <v>8</v>
      </c>
      <c r="I82" s="7">
        <v>0</v>
      </c>
      <c r="J82" s="75"/>
      <c r="K82" s="75"/>
      <c r="L82" s="75"/>
      <c r="M82" s="75"/>
      <c r="N82" s="73"/>
      <c r="O82" s="157"/>
      <c r="P82" s="157"/>
      <c r="Q82" s="158">
        <v>8.7650000000000006</v>
      </c>
      <c r="R82" s="158">
        <v>8.7749999999999986</v>
      </c>
    </row>
    <row r="83" spans="1:18" x14ac:dyDescent="0.3">
      <c r="A83" s="145" t="s">
        <v>224</v>
      </c>
      <c r="B83" s="145" t="s">
        <v>201</v>
      </c>
      <c r="C83" s="141" t="s">
        <v>217</v>
      </c>
      <c r="D83" s="141"/>
      <c r="E83" s="141" t="s">
        <v>208</v>
      </c>
      <c r="F83" s="141"/>
      <c r="G83" s="141" t="s">
        <v>7</v>
      </c>
      <c r="H83" s="141" t="s">
        <v>8</v>
      </c>
      <c r="I83" s="7">
        <v>0</v>
      </c>
      <c r="J83" s="124"/>
      <c r="K83" s="124"/>
      <c r="L83" s="124"/>
      <c r="M83" s="124"/>
      <c r="N83" s="124"/>
      <c r="O83" s="154"/>
      <c r="P83" s="154"/>
      <c r="Q83" s="154">
        <v>8.99</v>
      </c>
      <c r="R83" s="154">
        <v>8.68</v>
      </c>
    </row>
    <row r="84" spans="1:18" ht="15" thickBot="1" x14ac:dyDescent="0.35">
      <c r="A84" s="43" t="s">
        <v>224</v>
      </c>
      <c r="B84" s="43" t="s">
        <v>201</v>
      </c>
      <c r="C84" s="44" t="s">
        <v>218</v>
      </c>
      <c r="D84" s="44"/>
      <c r="E84" s="44" t="s">
        <v>210</v>
      </c>
      <c r="F84" s="44"/>
      <c r="G84" s="44" t="s">
        <v>7</v>
      </c>
      <c r="H84" s="44" t="s">
        <v>8</v>
      </c>
      <c r="I84" s="174">
        <v>0</v>
      </c>
      <c r="J84" s="76"/>
      <c r="K84" s="76"/>
      <c r="L84" s="76"/>
      <c r="M84" s="76"/>
      <c r="N84" s="76"/>
      <c r="O84" s="159"/>
      <c r="P84" s="159"/>
      <c r="Q84" s="159">
        <v>8.8774999999999977</v>
      </c>
      <c r="R84" s="159">
        <v>8.7662499999999994</v>
      </c>
    </row>
    <row r="85" spans="1:18" x14ac:dyDescent="0.3">
      <c r="A85" s="18" t="s">
        <v>224</v>
      </c>
      <c r="B85" s="18" t="s">
        <v>184</v>
      </c>
      <c r="C85" s="19" t="s">
        <v>151</v>
      </c>
      <c r="D85" s="19"/>
      <c r="E85" s="19" t="s">
        <v>212</v>
      </c>
      <c r="F85" s="19"/>
      <c r="G85" s="19" t="s">
        <v>7</v>
      </c>
      <c r="H85" s="19" t="s">
        <v>8</v>
      </c>
      <c r="I85" s="19">
        <v>0</v>
      </c>
      <c r="J85" s="65">
        <v>8.4033333333333324</v>
      </c>
      <c r="K85" s="66">
        <v>8.5233333333333334</v>
      </c>
      <c r="L85" s="66" t="s">
        <v>147</v>
      </c>
      <c r="M85" s="66">
        <v>8.6944444444444446</v>
      </c>
      <c r="N85" s="66">
        <v>8.8122222222222213</v>
      </c>
      <c r="O85" s="66">
        <v>8.7488888888888887</v>
      </c>
      <c r="P85" s="66">
        <v>8.9588888888888878</v>
      </c>
      <c r="Q85" s="66">
        <v>8.8811111111111121</v>
      </c>
      <c r="R85" s="66">
        <v>8.78125</v>
      </c>
    </row>
    <row r="86" spans="1:18" x14ac:dyDescent="0.3">
      <c r="A86" s="145" t="s">
        <v>224</v>
      </c>
      <c r="B86" s="145" t="s">
        <v>185</v>
      </c>
      <c r="C86" s="141" t="s">
        <v>151</v>
      </c>
      <c r="D86" s="141"/>
      <c r="E86" s="141" t="s">
        <v>212</v>
      </c>
      <c r="F86" s="141"/>
      <c r="G86" s="141" t="s">
        <v>7</v>
      </c>
      <c r="H86" s="141" t="s">
        <v>8</v>
      </c>
      <c r="I86" s="7">
        <v>0</v>
      </c>
      <c r="J86" s="124">
        <v>8.232222222222223</v>
      </c>
      <c r="K86" s="124">
        <v>8.6266666666666652</v>
      </c>
      <c r="L86" s="124" t="s">
        <v>147</v>
      </c>
      <c r="M86" s="124">
        <v>8.5422222222222217</v>
      </c>
      <c r="N86" s="124">
        <v>8.8049999999999997</v>
      </c>
      <c r="O86" s="124">
        <v>9.0062499999999996</v>
      </c>
      <c r="P86" s="124">
        <v>8.7575000000000003</v>
      </c>
      <c r="Q86" s="124">
        <v>8.8362499999999997</v>
      </c>
      <c r="R86" s="124">
        <v>8.7728571428571431</v>
      </c>
    </row>
    <row r="87" spans="1:18" ht="15" thickBot="1" x14ac:dyDescent="0.35">
      <c r="A87" s="27" t="s">
        <v>224</v>
      </c>
      <c r="B87" s="27" t="s">
        <v>183</v>
      </c>
      <c r="C87" s="28" t="s">
        <v>151</v>
      </c>
      <c r="D87" s="28"/>
      <c r="E87" s="28" t="s">
        <v>212</v>
      </c>
      <c r="F87" s="29"/>
      <c r="G87" s="29" t="s">
        <v>7</v>
      </c>
      <c r="H87" s="29" t="s">
        <v>8</v>
      </c>
      <c r="I87" s="174">
        <v>0</v>
      </c>
      <c r="J87" s="64">
        <v>8.35</v>
      </c>
      <c r="K87" s="64">
        <v>8.3428571428571434</v>
      </c>
      <c r="L87" s="64" t="s">
        <v>147</v>
      </c>
      <c r="M87" s="64">
        <v>8.8949999999999996</v>
      </c>
      <c r="N87" s="64">
        <v>8.8949999999999996</v>
      </c>
      <c r="O87" s="64">
        <v>8.81</v>
      </c>
      <c r="P87" s="64">
        <v>8.9016666666666655</v>
      </c>
      <c r="Q87" s="64">
        <v>8.9083333333333332</v>
      </c>
      <c r="R87" s="64">
        <v>8.7074999999999996</v>
      </c>
    </row>
    <row r="88" spans="1:18" ht="15" thickTop="1" x14ac:dyDescent="0.3">
      <c r="A88" s="9" t="s">
        <v>224</v>
      </c>
      <c r="B88" s="9" t="s">
        <v>183</v>
      </c>
      <c r="C88" s="5" t="s">
        <v>41</v>
      </c>
      <c r="D88" s="5" t="s">
        <v>207</v>
      </c>
      <c r="E88" s="5" t="s">
        <v>210</v>
      </c>
      <c r="F88" s="7">
        <v>484006</v>
      </c>
      <c r="G88" s="7" t="s">
        <v>7</v>
      </c>
      <c r="H88" s="7" t="s">
        <v>8</v>
      </c>
      <c r="I88" s="7">
        <v>0</v>
      </c>
      <c r="J88" s="134">
        <v>8.65</v>
      </c>
      <c r="K88" s="134">
        <v>8.64</v>
      </c>
      <c r="L88" s="128" t="s">
        <v>147</v>
      </c>
      <c r="M88" s="134">
        <v>8.6999999999999993</v>
      </c>
      <c r="N88" s="134">
        <v>8.8699999999999992</v>
      </c>
      <c r="O88" s="134">
        <v>8.89</v>
      </c>
      <c r="P88" s="134">
        <v>8.9600000000000009</v>
      </c>
      <c r="Q88" s="171">
        <v>8.57</v>
      </c>
      <c r="R88" s="149">
        <v>8.48</v>
      </c>
    </row>
    <row r="89" spans="1:18" x14ac:dyDescent="0.3">
      <c r="A89" s="145" t="s">
        <v>224</v>
      </c>
      <c r="B89" s="145" t="s">
        <v>184</v>
      </c>
      <c r="C89" s="141" t="s">
        <v>42</v>
      </c>
      <c r="D89" s="141" t="s">
        <v>152</v>
      </c>
      <c r="E89" s="141" t="s">
        <v>210</v>
      </c>
      <c r="F89" s="141">
        <v>476200</v>
      </c>
      <c r="G89" s="141" t="s">
        <v>7</v>
      </c>
      <c r="H89" s="141" t="s">
        <v>8</v>
      </c>
      <c r="I89" s="7">
        <v>2</v>
      </c>
      <c r="J89" s="125">
        <v>8.0399999999999991</v>
      </c>
      <c r="K89" s="125">
        <v>8.32</v>
      </c>
      <c r="L89" s="127" t="s">
        <v>147</v>
      </c>
      <c r="M89" s="125">
        <v>8.6999999999999993</v>
      </c>
      <c r="N89" s="125">
        <v>8.25</v>
      </c>
      <c r="O89" s="125">
        <v>8.25</v>
      </c>
      <c r="P89" s="125">
        <v>8.6999999999999993</v>
      </c>
      <c r="Q89" s="59">
        <v>8.64</v>
      </c>
      <c r="R89" s="114">
        <v>8.7899999999999991</v>
      </c>
    </row>
    <row r="90" spans="1:18" x14ac:dyDescent="0.3">
      <c r="A90" s="145" t="s">
        <v>224</v>
      </c>
      <c r="B90" s="145" t="s">
        <v>185</v>
      </c>
      <c r="C90" s="141" t="s">
        <v>43</v>
      </c>
      <c r="D90" s="141" t="s">
        <v>17</v>
      </c>
      <c r="E90" s="141" t="s">
        <v>210</v>
      </c>
      <c r="F90" s="141">
        <v>574004</v>
      </c>
      <c r="G90" s="141" t="s">
        <v>7</v>
      </c>
      <c r="H90" s="141" t="s">
        <v>8</v>
      </c>
      <c r="I90" s="7">
        <v>0</v>
      </c>
      <c r="J90" s="125">
        <v>8.3699999999999992</v>
      </c>
      <c r="K90" s="125">
        <v>8.56</v>
      </c>
      <c r="L90" s="127" t="s">
        <v>147</v>
      </c>
      <c r="M90" s="105">
        <v>7.69</v>
      </c>
      <c r="N90" s="125">
        <v>8.17</v>
      </c>
      <c r="O90" s="125">
        <v>8.77</v>
      </c>
      <c r="P90" s="125">
        <v>8.3699999999999992</v>
      </c>
      <c r="Q90" s="59">
        <v>8.3800000000000008</v>
      </c>
      <c r="R90" s="114">
        <v>8.51</v>
      </c>
    </row>
    <row r="91" spans="1:18" x14ac:dyDescent="0.3">
      <c r="A91" s="145" t="s">
        <v>224</v>
      </c>
      <c r="B91" s="145" t="s">
        <v>185</v>
      </c>
      <c r="C91" s="141" t="s">
        <v>44</v>
      </c>
      <c r="D91" s="141" t="s">
        <v>17</v>
      </c>
      <c r="E91" s="141" t="s">
        <v>210</v>
      </c>
      <c r="F91" s="141">
        <v>576207</v>
      </c>
      <c r="G91" s="141" t="s">
        <v>7</v>
      </c>
      <c r="H91" s="141" t="s">
        <v>8</v>
      </c>
      <c r="I91" s="7">
        <v>0</v>
      </c>
      <c r="J91" s="105">
        <v>7.65</v>
      </c>
      <c r="K91" s="105">
        <v>7.84</v>
      </c>
      <c r="L91" s="127" t="s">
        <v>147</v>
      </c>
      <c r="M91" s="125">
        <v>8.6199999999999992</v>
      </c>
      <c r="N91" s="125">
        <v>8.91</v>
      </c>
      <c r="O91" s="125">
        <v>8.92</v>
      </c>
      <c r="P91" s="125">
        <v>8.7799999999999994</v>
      </c>
      <c r="Q91" s="59">
        <v>8.77</v>
      </c>
      <c r="R91" s="114">
        <v>8.8699999999999992</v>
      </c>
    </row>
    <row r="92" spans="1:18" x14ac:dyDescent="0.3">
      <c r="A92" s="145" t="s">
        <v>224</v>
      </c>
      <c r="B92" s="145" t="s">
        <v>184</v>
      </c>
      <c r="C92" s="141" t="s">
        <v>45</v>
      </c>
      <c r="D92" s="141" t="s">
        <v>152</v>
      </c>
      <c r="E92" s="141" t="s">
        <v>210</v>
      </c>
      <c r="F92" s="141">
        <v>474007</v>
      </c>
      <c r="G92" s="141" t="s">
        <v>7</v>
      </c>
      <c r="H92" s="141" t="s">
        <v>8</v>
      </c>
      <c r="I92" s="7">
        <v>0</v>
      </c>
      <c r="J92" s="125">
        <v>8.74</v>
      </c>
      <c r="K92" s="125">
        <v>8.8000000000000007</v>
      </c>
      <c r="L92" s="127" t="s">
        <v>147</v>
      </c>
      <c r="M92" s="125">
        <v>8.76</v>
      </c>
      <c r="N92" s="125">
        <v>8.9600000000000009</v>
      </c>
      <c r="O92" s="125">
        <v>8.98</v>
      </c>
      <c r="P92" s="133">
        <v>9.34</v>
      </c>
      <c r="Q92" s="170">
        <v>9.07</v>
      </c>
      <c r="R92" s="148">
        <v>9.1300000000000008</v>
      </c>
    </row>
    <row r="93" spans="1:18" x14ac:dyDescent="0.3">
      <c r="A93" s="145" t="s">
        <v>224</v>
      </c>
      <c r="B93" s="145" t="s">
        <v>185</v>
      </c>
      <c r="C93" s="141" t="s">
        <v>46</v>
      </c>
      <c r="D93" s="141" t="s">
        <v>17</v>
      </c>
      <c r="E93" s="141" t="s">
        <v>210</v>
      </c>
      <c r="F93" s="141">
        <v>597005</v>
      </c>
      <c r="G93" s="141" t="s">
        <v>7</v>
      </c>
      <c r="H93" s="141" t="s">
        <v>8</v>
      </c>
      <c r="I93" s="7">
        <v>0</v>
      </c>
      <c r="J93" s="105">
        <v>7.79</v>
      </c>
      <c r="K93" s="125">
        <v>8.51</v>
      </c>
      <c r="L93" s="127" t="s">
        <v>147</v>
      </c>
      <c r="M93" s="125">
        <v>8.5399999999999991</v>
      </c>
      <c r="N93" s="125">
        <v>8.98</v>
      </c>
      <c r="O93" s="133">
        <v>9.39</v>
      </c>
      <c r="P93" s="125">
        <v>8.9</v>
      </c>
      <c r="Q93" s="170">
        <v>9.15</v>
      </c>
      <c r="R93" s="114">
        <v>8.98</v>
      </c>
    </row>
    <row r="94" spans="1:18" x14ac:dyDescent="0.3">
      <c r="A94" s="145" t="s">
        <v>224</v>
      </c>
      <c r="B94" s="145" t="s">
        <v>185</v>
      </c>
      <c r="C94" s="141" t="s">
        <v>186</v>
      </c>
      <c r="D94" s="141" t="s">
        <v>17</v>
      </c>
      <c r="E94" s="141" t="s">
        <v>210</v>
      </c>
      <c r="F94" s="141">
        <v>394007</v>
      </c>
      <c r="G94" s="141" t="s">
        <v>7</v>
      </c>
      <c r="H94" s="141" t="s">
        <v>8</v>
      </c>
      <c r="I94" s="7">
        <v>0</v>
      </c>
      <c r="J94" s="127" t="s">
        <v>147</v>
      </c>
      <c r="K94" s="127" t="s">
        <v>147</v>
      </c>
      <c r="L94" s="127" t="s">
        <v>147</v>
      </c>
      <c r="M94" s="105">
        <v>7.9</v>
      </c>
      <c r="N94" s="125">
        <v>8.44</v>
      </c>
      <c r="O94" s="125">
        <v>8.35</v>
      </c>
      <c r="P94" s="125">
        <v>8.5399999999999991</v>
      </c>
      <c r="Q94" s="59">
        <v>8.67</v>
      </c>
      <c r="R94" s="114">
        <v>8.33</v>
      </c>
    </row>
    <row r="95" spans="1:18" x14ac:dyDescent="0.3">
      <c r="A95" s="145" t="s">
        <v>224</v>
      </c>
      <c r="B95" s="22" t="s">
        <v>184</v>
      </c>
      <c r="C95" s="141" t="s">
        <v>47</v>
      </c>
      <c r="D95" s="141" t="s">
        <v>17</v>
      </c>
      <c r="E95" s="141" t="s">
        <v>210</v>
      </c>
      <c r="F95" s="141">
        <v>473207</v>
      </c>
      <c r="G95" s="141" t="s">
        <v>7</v>
      </c>
      <c r="H95" s="141" t="s">
        <v>8</v>
      </c>
      <c r="I95" s="7">
        <v>0</v>
      </c>
      <c r="J95" s="127" t="s">
        <v>147</v>
      </c>
      <c r="K95" s="125">
        <v>8.56</v>
      </c>
      <c r="L95" s="127" t="s">
        <v>147</v>
      </c>
      <c r="M95" s="125">
        <v>8.84</v>
      </c>
      <c r="N95" s="127" t="s">
        <v>147</v>
      </c>
      <c r="O95" s="125">
        <v>8.7200000000000006</v>
      </c>
      <c r="P95" s="127" t="s">
        <v>147</v>
      </c>
      <c r="Q95" s="59">
        <v>8.85</v>
      </c>
      <c r="R95" s="140" t="s">
        <v>147</v>
      </c>
    </row>
    <row r="96" spans="1:18" x14ac:dyDescent="0.3">
      <c r="A96" s="145" t="s">
        <v>224</v>
      </c>
      <c r="B96" s="145" t="s">
        <v>183</v>
      </c>
      <c r="C96" s="141" t="s">
        <v>48</v>
      </c>
      <c r="D96" s="141" t="s">
        <v>17</v>
      </c>
      <c r="E96" s="141" t="s">
        <v>210</v>
      </c>
      <c r="F96" s="141">
        <v>481754</v>
      </c>
      <c r="G96" s="141" t="s">
        <v>7</v>
      </c>
      <c r="H96" s="141" t="s">
        <v>8</v>
      </c>
      <c r="I96" s="7">
        <v>0</v>
      </c>
      <c r="J96" s="105">
        <v>7.6</v>
      </c>
      <c r="K96" s="125">
        <v>8.65</v>
      </c>
      <c r="L96" s="127" t="s">
        <v>147</v>
      </c>
      <c r="M96" s="133">
        <v>9.08</v>
      </c>
      <c r="N96" s="125">
        <v>8.98</v>
      </c>
      <c r="O96" s="125">
        <v>8.9600000000000009</v>
      </c>
      <c r="P96" s="133">
        <v>9.15</v>
      </c>
      <c r="Q96" s="170">
        <v>9.24</v>
      </c>
      <c r="R96" s="148">
        <v>9.1199999999999992</v>
      </c>
    </row>
    <row r="97" spans="1:18" x14ac:dyDescent="0.3">
      <c r="A97" s="145" t="s">
        <v>224</v>
      </c>
      <c r="B97" s="145" t="s">
        <v>183</v>
      </c>
      <c r="C97" s="141" t="s">
        <v>49</v>
      </c>
      <c r="D97" s="141" t="s">
        <v>17</v>
      </c>
      <c r="E97" s="141" t="s">
        <v>210</v>
      </c>
      <c r="F97" s="141">
        <v>486019</v>
      </c>
      <c r="G97" s="141" t="s">
        <v>7</v>
      </c>
      <c r="H97" s="141" t="s">
        <v>8</v>
      </c>
      <c r="I97" s="7">
        <v>0</v>
      </c>
      <c r="J97" s="125">
        <v>8.59</v>
      </c>
      <c r="K97" s="125">
        <v>8.64</v>
      </c>
      <c r="L97" s="127" t="s">
        <v>147</v>
      </c>
      <c r="M97" s="127" t="s">
        <v>147</v>
      </c>
      <c r="N97" s="127" t="s">
        <v>147</v>
      </c>
      <c r="O97" s="127" t="s">
        <v>147</v>
      </c>
      <c r="P97" s="127" t="s">
        <v>147</v>
      </c>
      <c r="Q97" s="59">
        <v>8.89</v>
      </c>
      <c r="R97" s="114">
        <v>8.73</v>
      </c>
    </row>
    <row r="98" spans="1:18" x14ac:dyDescent="0.3">
      <c r="A98" s="145" t="s">
        <v>224</v>
      </c>
      <c r="B98" s="145" t="s">
        <v>183</v>
      </c>
      <c r="C98" s="141" t="s">
        <v>50</v>
      </c>
      <c r="D98" s="141" t="s">
        <v>152</v>
      </c>
      <c r="E98" s="141" t="s">
        <v>210</v>
      </c>
      <c r="F98" s="141">
        <v>478404</v>
      </c>
      <c r="G98" s="141" t="s">
        <v>7</v>
      </c>
      <c r="H98" s="141" t="s">
        <v>8</v>
      </c>
      <c r="I98" s="7">
        <v>0</v>
      </c>
      <c r="J98" s="125">
        <v>8.3699999999999992</v>
      </c>
      <c r="K98" s="125">
        <v>8.5299999999999994</v>
      </c>
      <c r="L98" s="127" t="s">
        <v>147</v>
      </c>
      <c r="M98" s="125">
        <v>8.7899999999999991</v>
      </c>
      <c r="N98" s="125">
        <v>8.82</v>
      </c>
      <c r="O98" s="125">
        <v>8.73</v>
      </c>
      <c r="P98" s="125">
        <v>8.69</v>
      </c>
      <c r="Q98" s="59">
        <v>8.99</v>
      </c>
      <c r="R98" s="114">
        <v>8.83</v>
      </c>
    </row>
    <row r="99" spans="1:18" x14ac:dyDescent="0.3">
      <c r="A99" s="145" t="s">
        <v>224</v>
      </c>
      <c r="B99" s="145" t="s">
        <v>183</v>
      </c>
      <c r="C99" s="141" t="s">
        <v>51</v>
      </c>
      <c r="D99" s="141" t="s">
        <v>152</v>
      </c>
      <c r="E99" s="141" t="s">
        <v>210</v>
      </c>
      <c r="F99" s="141">
        <v>396002</v>
      </c>
      <c r="G99" s="141" t="s">
        <v>7</v>
      </c>
      <c r="H99" s="141" t="s">
        <v>8</v>
      </c>
      <c r="I99" s="7">
        <v>0</v>
      </c>
      <c r="J99" s="125">
        <v>8.44</v>
      </c>
      <c r="K99" s="125">
        <v>8.27</v>
      </c>
      <c r="L99" s="127" t="s">
        <v>147</v>
      </c>
      <c r="M99" s="125">
        <v>8.98</v>
      </c>
      <c r="N99" s="125">
        <v>8.7899999999999991</v>
      </c>
      <c r="O99" s="125">
        <v>8.76</v>
      </c>
      <c r="P99" s="125">
        <v>8.8800000000000008</v>
      </c>
      <c r="Q99" s="59">
        <v>8.93</v>
      </c>
      <c r="R99" s="114">
        <v>8.82</v>
      </c>
    </row>
    <row r="100" spans="1:18" x14ac:dyDescent="0.3">
      <c r="A100" s="145" t="s">
        <v>224</v>
      </c>
      <c r="B100" s="145" t="s">
        <v>185</v>
      </c>
      <c r="C100" s="141" t="s">
        <v>52</v>
      </c>
      <c r="D100" s="141" t="s">
        <v>152</v>
      </c>
      <c r="E100" s="141" t="s">
        <v>210</v>
      </c>
      <c r="F100" s="141">
        <v>543017</v>
      </c>
      <c r="G100" s="141" t="s">
        <v>7</v>
      </c>
      <c r="H100" s="141" t="s">
        <v>8</v>
      </c>
      <c r="I100" s="7">
        <v>0</v>
      </c>
      <c r="J100" s="125">
        <v>8.5500000000000007</v>
      </c>
      <c r="K100" s="125">
        <v>8.5500000000000007</v>
      </c>
      <c r="L100" s="127" t="s">
        <v>147</v>
      </c>
      <c r="M100" s="125">
        <v>8.76</v>
      </c>
      <c r="N100" s="125">
        <v>8.17</v>
      </c>
      <c r="O100" s="125">
        <v>8.6300000000000008</v>
      </c>
      <c r="P100" s="125">
        <v>8.67</v>
      </c>
      <c r="Q100" s="59">
        <v>8.75</v>
      </c>
      <c r="R100" s="148">
        <v>9.06</v>
      </c>
    </row>
    <row r="101" spans="1:18" x14ac:dyDescent="0.3">
      <c r="A101" s="145" t="s">
        <v>224</v>
      </c>
      <c r="B101" s="145" t="s">
        <v>184</v>
      </c>
      <c r="C101" s="141" t="s">
        <v>146</v>
      </c>
      <c r="D101" s="141" t="s">
        <v>152</v>
      </c>
      <c r="E101" s="141" t="s">
        <v>210</v>
      </c>
      <c r="F101" s="141">
        <v>476002</v>
      </c>
      <c r="G101" s="141" t="s">
        <v>7</v>
      </c>
      <c r="H101" s="141" t="s">
        <v>8</v>
      </c>
      <c r="I101" s="7">
        <v>0</v>
      </c>
      <c r="J101" s="125">
        <v>8.2200000000000006</v>
      </c>
      <c r="K101" s="125">
        <v>8.67</v>
      </c>
      <c r="L101" s="127" t="s">
        <v>147</v>
      </c>
      <c r="M101" s="125">
        <v>8.61</v>
      </c>
      <c r="N101" s="125">
        <v>8.4700000000000006</v>
      </c>
      <c r="O101" s="125">
        <v>8.84</v>
      </c>
      <c r="P101" s="133">
        <v>9.31</v>
      </c>
      <c r="Q101" s="170">
        <v>9.18</v>
      </c>
      <c r="R101" s="148">
        <v>9.09</v>
      </c>
    </row>
    <row r="102" spans="1:18" x14ac:dyDescent="0.3">
      <c r="A102" s="145" t="s">
        <v>224</v>
      </c>
      <c r="B102" s="145" t="s">
        <v>185</v>
      </c>
      <c r="C102" s="141" t="s">
        <v>278</v>
      </c>
      <c r="D102" s="141" t="s">
        <v>152</v>
      </c>
      <c r="E102" s="141" t="s">
        <v>210</v>
      </c>
      <c r="F102" s="141">
        <v>684001</v>
      </c>
      <c r="G102" s="141" t="s">
        <v>7</v>
      </c>
      <c r="H102" s="141" t="s">
        <v>8</v>
      </c>
      <c r="I102" s="7">
        <v>0</v>
      </c>
      <c r="J102" s="125"/>
      <c r="K102" s="125"/>
      <c r="L102" s="127"/>
      <c r="M102" s="125"/>
      <c r="N102" s="125"/>
      <c r="O102" s="133"/>
      <c r="P102" s="133"/>
      <c r="Q102" s="170"/>
      <c r="R102" s="114">
        <v>8.2100000000000009</v>
      </c>
    </row>
    <row r="103" spans="1:18" x14ac:dyDescent="0.3">
      <c r="A103" s="145" t="s">
        <v>224</v>
      </c>
      <c r="B103" s="145" t="s">
        <v>184</v>
      </c>
      <c r="C103" s="141" t="s">
        <v>53</v>
      </c>
      <c r="D103" s="141" t="s">
        <v>17</v>
      </c>
      <c r="E103" s="141" t="s">
        <v>210</v>
      </c>
      <c r="F103" s="141">
        <v>474338</v>
      </c>
      <c r="G103" s="141" t="s">
        <v>7</v>
      </c>
      <c r="H103" s="141" t="s">
        <v>8</v>
      </c>
      <c r="I103" s="7">
        <v>0</v>
      </c>
      <c r="J103" s="125">
        <v>8.35</v>
      </c>
      <c r="K103" s="125">
        <v>8.34</v>
      </c>
      <c r="L103" s="127" t="s">
        <v>147</v>
      </c>
      <c r="M103" s="125">
        <v>8.5399999999999991</v>
      </c>
      <c r="N103" s="125">
        <v>8.82</v>
      </c>
      <c r="O103" s="133">
        <v>9.0500000000000007</v>
      </c>
      <c r="P103" s="133">
        <v>9.0399999999999991</v>
      </c>
      <c r="Q103" s="170">
        <v>9.02</v>
      </c>
      <c r="R103" s="114">
        <v>8.81</v>
      </c>
    </row>
    <row r="104" spans="1:18" x14ac:dyDescent="0.3">
      <c r="A104" s="145" t="s">
        <v>224</v>
      </c>
      <c r="B104" s="145" t="s">
        <v>183</v>
      </c>
      <c r="C104" s="141" t="s">
        <v>54</v>
      </c>
      <c r="D104" s="141" t="s">
        <v>206</v>
      </c>
      <c r="E104" s="141" t="s">
        <v>209</v>
      </c>
      <c r="F104" s="141">
        <v>481002</v>
      </c>
      <c r="G104" s="141" t="s">
        <v>7</v>
      </c>
      <c r="H104" s="141" t="s">
        <v>8</v>
      </c>
      <c r="I104" s="7">
        <v>4</v>
      </c>
      <c r="J104" s="105">
        <v>7.78</v>
      </c>
      <c r="K104" s="105">
        <v>7.47</v>
      </c>
      <c r="L104" s="127" t="s">
        <v>147</v>
      </c>
      <c r="M104" s="125">
        <v>8.5299999999999994</v>
      </c>
      <c r="N104" s="125">
        <v>8.98</v>
      </c>
      <c r="O104" s="125">
        <v>8.84</v>
      </c>
      <c r="P104" s="125">
        <v>8.69</v>
      </c>
      <c r="Q104" s="59">
        <v>8.58</v>
      </c>
      <c r="R104" s="114">
        <v>8.6999999999999993</v>
      </c>
    </row>
    <row r="105" spans="1:18" x14ac:dyDescent="0.3">
      <c r="A105" s="145" t="s">
        <v>224</v>
      </c>
      <c r="B105" s="145" t="s">
        <v>185</v>
      </c>
      <c r="C105" s="141" t="s">
        <v>55</v>
      </c>
      <c r="D105" s="141" t="s">
        <v>152</v>
      </c>
      <c r="E105" s="141" t="s">
        <v>210</v>
      </c>
      <c r="F105" s="141">
        <v>543009</v>
      </c>
      <c r="G105" s="141" t="s">
        <v>7</v>
      </c>
      <c r="H105" s="141" t="s">
        <v>8</v>
      </c>
      <c r="I105" s="7">
        <v>0</v>
      </c>
      <c r="J105" s="125">
        <v>8.69</v>
      </c>
      <c r="K105" s="133">
        <v>9.08</v>
      </c>
      <c r="L105" s="127" t="s">
        <v>147</v>
      </c>
      <c r="M105" s="125">
        <v>8.59</v>
      </c>
      <c r="N105" s="133">
        <v>9.19</v>
      </c>
      <c r="O105" s="125">
        <v>8.9700000000000006</v>
      </c>
      <c r="P105" s="125">
        <v>8.8800000000000008</v>
      </c>
      <c r="Q105" s="59">
        <v>8.77</v>
      </c>
      <c r="R105" s="148">
        <v>9.0500000000000007</v>
      </c>
    </row>
    <row r="106" spans="1:18" x14ac:dyDescent="0.3">
      <c r="A106" s="145" t="s">
        <v>224</v>
      </c>
      <c r="B106" s="145" t="s">
        <v>184</v>
      </c>
      <c r="C106" s="141" t="s">
        <v>56</v>
      </c>
      <c r="D106" s="141" t="s">
        <v>152</v>
      </c>
      <c r="E106" s="141" t="s">
        <v>210</v>
      </c>
      <c r="F106" s="141">
        <v>474098</v>
      </c>
      <c r="G106" s="141" t="s">
        <v>7</v>
      </c>
      <c r="H106" s="141" t="s">
        <v>8</v>
      </c>
      <c r="I106" s="7">
        <v>4</v>
      </c>
      <c r="J106" s="105">
        <v>7.71</v>
      </c>
      <c r="K106" s="105">
        <v>7.93</v>
      </c>
      <c r="L106" s="127" t="s">
        <v>147</v>
      </c>
      <c r="M106" s="133">
        <v>9.14</v>
      </c>
      <c r="N106" s="133">
        <v>9.17</v>
      </c>
      <c r="O106" s="125">
        <v>8.4</v>
      </c>
      <c r="P106" s="125">
        <v>8.77</v>
      </c>
      <c r="Q106" s="59">
        <v>8.6</v>
      </c>
      <c r="R106" s="138">
        <v>7.89</v>
      </c>
    </row>
    <row r="107" spans="1:18" x14ac:dyDescent="0.3">
      <c r="A107" s="145" t="s">
        <v>224</v>
      </c>
      <c r="B107" s="145" t="s">
        <v>184</v>
      </c>
      <c r="C107" s="141" t="s">
        <v>57</v>
      </c>
      <c r="D107" s="141" t="s">
        <v>206</v>
      </c>
      <c r="E107" s="141" t="s">
        <v>209</v>
      </c>
      <c r="F107" s="141">
        <v>471003</v>
      </c>
      <c r="G107" s="141" t="s">
        <v>7</v>
      </c>
      <c r="H107" s="141" t="s">
        <v>8</v>
      </c>
      <c r="I107" s="7">
        <v>0</v>
      </c>
      <c r="J107" s="125">
        <v>8.5399999999999991</v>
      </c>
      <c r="K107" s="125">
        <v>8.61</v>
      </c>
      <c r="L107" s="127" t="s">
        <v>147</v>
      </c>
      <c r="M107" s="125">
        <v>8.23</v>
      </c>
      <c r="N107" s="125">
        <v>8.86</v>
      </c>
      <c r="O107" s="125">
        <v>8.49</v>
      </c>
      <c r="P107" s="125">
        <v>8.67</v>
      </c>
      <c r="Q107" s="59">
        <v>8.9499999999999993</v>
      </c>
      <c r="R107" s="114">
        <v>8.85</v>
      </c>
    </row>
    <row r="108" spans="1:18" x14ac:dyDescent="0.3">
      <c r="A108" s="145" t="s">
        <v>224</v>
      </c>
      <c r="B108" s="145" t="s">
        <v>184</v>
      </c>
      <c r="C108" s="141" t="s">
        <v>58</v>
      </c>
      <c r="D108" s="141" t="s">
        <v>152</v>
      </c>
      <c r="E108" s="141" t="s">
        <v>210</v>
      </c>
      <c r="F108" s="141">
        <v>473009</v>
      </c>
      <c r="G108" s="141" t="s">
        <v>7</v>
      </c>
      <c r="H108" s="141" t="s">
        <v>8</v>
      </c>
      <c r="I108" s="7">
        <v>0</v>
      </c>
      <c r="J108" s="125">
        <v>8.49</v>
      </c>
      <c r="K108" s="125">
        <v>8.6300000000000008</v>
      </c>
      <c r="L108" s="127" t="s">
        <v>147</v>
      </c>
      <c r="M108" s="125">
        <v>8.08</v>
      </c>
      <c r="N108" s="125">
        <v>8.91</v>
      </c>
      <c r="O108" s="125">
        <v>8.92</v>
      </c>
      <c r="P108" s="133">
        <v>9.11</v>
      </c>
      <c r="Q108" s="59">
        <v>8.92</v>
      </c>
      <c r="R108" s="114">
        <v>8.9499999999999993</v>
      </c>
    </row>
    <row r="109" spans="1:18" x14ac:dyDescent="0.3">
      <c r="A109" s="145" t="s">
        <v>224</v>
      </c>
      <c r="B109" s="145" t="s">
        <v>184</v>
      </c>
      <c r="C109" s="141" t="s">
        <v>59</v>
      </c>
      <c r="D109" s="141" t="s">
        <v>152</v>
      </c>
      <c r="E109" s="141" t="s">
        <v>210</v>
      </c>
      <c r="F109" s="141">
        <v>478107</v>
      </c>
      <c r="G109" s="141" t="s">
        <v>7</v>
      </c>
      <c r="H109" s="141" t="s">
        <v>8</v>
      </c>
      <c r="I109" s="7">
        <v>0</v>
      </c>
      <c r="J109" s="125">
        <v>8.77</v>
      </c>
      <c r="K109" s="133">
        <v>9.0299999999999994</v>
      </c>
      <c r="L109" s="127" t="s">
        <v>147</v>
      </c>
      <c r="M109" s="133">
        <v>9.3000000000000007</v>
      </c>
      <c r="N109" s="133">
        <v>9.16</v>
      </c>
      <c r="O109" s="133">
        <v>9.06</v>
      </c>
      <c r="P109" s="133">
        <v>9.07</v>
      </c>
      <c r="Q109" s="170">
        <v>9.06</v>
      </c>
      <c r="R109" s="148">
        <v>9.09</v>
      </c>
    </row>
    <row r="110" spans="1:18" x14ac:dyDescent="0.3">
      <c r="A110" s="145" t="s">
        <v>224</v>
      </c>
      <c r="B110" s="145" t="s">
        <v>183</v>
      </c>
      <c r="C110" s="141" t="s">
        <v>60</v>
      </c>
      <c r="D110" s="141" t="s">
        <v>17</v>
      </c>
      <c r="E110" s="141" t="s">
        <v>210</v>
      </c>
      <c r="F110" s="141">
        <v>481705</v>
      </c>
      <c r="G110" s="141" t="s">
        <v>7</v>
      </c>
      <c r="H110" s="141" t="s">
        <v>8</v>
      </c>
      <c r="I110" s="7">
        <v>0</v>
      </c>
      <c r="J110" s="133">
        <v>9.02</v>
      </c>
      <c r="K110" s="125">
        <v>8.1999999999999993</v>
      </c>
      <c r="L110" s="127" t="s">
        <v>147</v>
      </c>
      <c r="M110" s="133">
        <v>9.2899999999999991</v>
      </c>
      <c r="N110" s="125">
        <v>8.93</v>
      </c>
      <c r="O110" s="125">
        <v>8.68</v>
      </c>
      <c r="P110" s="133">
        <v>9.0399999999999991</v>
      </c>
      <c r="Q110" s="170">
        <v>9.14</v>
      </c>
      <c r="R110" s="148">
        <v>9.1199999999999992</v>
      </c>
    </row>
    <row r="111" spans="1:18" x14ac:dyDescent="0.3">
      <c r="A111" s="145" t="s">
        <v>224</v>
      </c>
      <c r="B111" s="145" t="s">
        <v>185</v>
      </c>
      <c r="C111" s="141" t="s">
        <v>61</v>
      </c>
      <c r="D111" s="141" t="s">
        <v>207</v>
      </c>
      <c r="E111" s="141" t="s">
        <v>210</v>
      </c>
      <c r="F111" s="141">
        <v>571240</v>
      </c>
      <c r="G111" s="141" t="s">
        <v>7</v>
      </c>
      <c r="H111" s="141" t="s">
        <v>8</v>
      </c>
      <c r="I111" s="7">
        <v>0</v>
      </c>
      <c r="J111" s="105">
        <v>7.95</v>
      </c>
      <c r="K111" s="125">
        <v>8.61</v>
      </c>
      <c r="L111" s="127" t="s">
        <v>147</v>
      </c>
      <c r="M111" s="125">
        <v>8.82</v>
      </c>
      <c r="N111" s="125">
        <v>8.73</v>
      </c>
      <c r="O111" s="125">
        <v>8.8000000000000007</v>
      </c>
      <c r="P111" s="125">
        <v>8.43</v>
      </c>
      <c r="Q111" s="59">
        <v>8.76</v>
      </c>
      <c r="R111" s="114">
        <v>8.7799999999999994</v>
      </c>
    </row>
    <row r="112" spans="1:18" x14ac:dyDescent="0.3">
      <c r="A112" s="145" t="s">
        <v>224</v>
      </c>
      <c r="B112" s="145" t="s">
        <v>185</v>
      </c>
      <c r="C112" s="141" t="s">
        <v>62</v>
      </c>
      <c r="D112" s="141" t="s">
        <v>207</v>
      </c>
      <c r="E112" s="141" t="s">
        <v>210</v>
      </c>
      <c r="F112" s="141">
        <v>571000</v>
      </c>
      <c r="G112" s="141" t="s">
        <v>7</v>
      </c>
      <c r="H112" s="141" t="s">
        <v>8</v>
      </c>
      <c r="I112" s="7">
        <v>0</v>
      </c>
      <c r="J112" s="125">
        <v>8.83</v>
      </c>
      <c r="K112" s="133">
        <v>9.14</v>
      </c>
      <c r="L112" s="127" t="s">
        <v>147</v>
      </c>
      <c r="M112" s="133">
        <v>9.16</v>
      </c>
      <c r="N112" s="133">
        <v>9.1199999999999992</v>
      </c>
      <c r="O112" s="133">
        <v>9.3800000000000008</v>
      </c>
      <c r="P112" s="125">
        <v>8.81</v>
      </c>
      <c r="Q112" s="170">
        <v>9.1199999999999992</v>
      </c>
      <c r="R112" s="148">
        <v>9.25</v>
      </c>
    </row>
    <row r="113" spans="1:18" x14ac:dyDescent="0.3">
      <c r="A113" s="145" t="s">
        <v>224</v>
      </c>
      <c r="B113" s="145" t="s">
        <v>184</v>
      </c>
      <c r="C113" s="141" t="s">
        <v>63</v>
      </c>
      <c r="D113" s="141" t="s">
        <v>152</v>
      </c>
      <c r="E113" s="141" t="s">
        <v>210</v>
      </c>
      <c r="F113" s="141">
        <v>476606</v>
      </c>
      <c r="G113" s="141" t="s">
        <v>7</v>
      </c>
      <c r="H113" s="141" t="s">
        <v>8</v>
      </c>
      <c r="I113" s="7">
        <v>0</v>
      </c>
      <c r="J113" s="125">
        <v>8.77</v>
      </c>
      <c r="K113" s="125">
        <v>8.3800000000000008</v>
      </c>
      <c r="L113" s="127" t="s">
        <v>147</v>
      </c>
      <c r="M113" s="125">
        <v>8.89</v>
      </c>
      <c r="N113" s="125">
        <v>8.7100000000000009</v>
      </c>
      <c r="O113" s="125">
        <v>8.75</v>
      </c>
      <c r="P113" s="125">
        <v>8.6199999999999992</v>
      </c>
      <c r="Q113" s="59">
        <v>8.49</v>
      </c>
      <c r="R113" s="114">
        <v>8.4600000000000009</v>
      </c>
    </row>
    <row r="114" spans="1:18" x14ac:dyDescent="0.3">
      <c r="A114" s="145" t="s">
        <v>224</v>
      </c>
      <c r="B114" s="145" t="s">
        <v>185</v>
      </c>
      <c r="C114" s="141" t="s">
        <v>64</v>
      </c>
      <c r="D114" s="141" t="s">
        <v>152</v>
      </c>
      <c r="E114" s="141" t="s">
        <v>208</v>
      </c>
      <c r="F114" s="141">
        <v>571216</v>
      </c>
      <c r="G114" s="141" t="s">
        <v>7</v>
      </c>
      <c r="H114" s="141" t="s">
        <v>8</v>
      </c>
      <c r="I114" s="7">
        <v>0</v>
      </c>
      <c r="J114" s="125">
        <v>8.41</v>
      </c>
      <c r="K114" s="125">
        <v>8.83</v>
      </c>
      <c r="L114" s="127" t="s">
        <v>147</v>
      </c>
      <c r="M114" s="125">
        <v>8.8000000000000007</v>
      </c>
      <c r="N114" s="133">
        <v>9.17</v>
      </c>
      <c r="O114" s="133">
        <v>9.19</v>
      </c>
      <c r="P114" s="133">
        <v>9.2200000000000006</v>
      </c>
      <c r="Q114" s="59">
        <v>8.99</v>
      </c>
      <c r="R114" s="114">
        <v>8.68</v>
      </c>
    </row>
    <row r="115" spans="1:18" ht="15" thickBot="1" x14ac:dyDescent="0.35">
      <c r="A115" s="3" t="s">
        <v>224</v>
      </c>
      <c r="B115" s="3" t="s">
        <v>185</v>
      </c>
      <c r="C115" s="28" t="s">
        <v>65</v>
      </c>
      <c r="D115" s="4" t="s">
        <v>152</v>
      </c>
      <c r="E115" s="4" t="s">
        <v>210</v>
      </c>
      <c r="F115" s="4">
        <v>576009</v>
      </c>
      <c r="G115" s="4" t="s">
        <v>7</v>
      </c>
      <c r="H115" s="4" t="s">
        <v>8</v>
      </c>
      <c r="I115" s="174">
        <v>0</v>
      </c>
      <c r="J115" s="108">
        <v>7.85</v>
      </c>
      <c r="K115" s="60">
        <v>8.52</v>
      </c>
      <c r="L115" s="17" t="s">
        <v>147</v>
      </c>
      <c r="M115" s="17" t="s">
        <v>147</v>
      </c>
      <c r="N115" s="17" t="s">
        <v>147</v>
      </c>
      <c r="O115" s="17" t="s">
        <v>147</v>
      </c>
      <c r="P115" s="17" t="s">
        <v>147</v>
      </c>
      <c r="Q115" s="147">
        <v>8.31</v>
      </c>
      <c r="R115" s="115">
        <v>8.3800000000000008</v>
      </c>
    </row>
    <row r="116" spans="1:18" ht="15" thickTop="1" x14ac:dyDescent="0.3">
      <c r="A116" s="23" t="s">
        <v>187</v>
      </c>
      <c r="B116" s="23" t="s">
        <v>201</v>
      </c>
      <c r="C116" s="24" t="s">
        <v>150</v>
      </c>
      <c r="D116" s="24"/>
      <c r="E116" s="24" t="s">
        <v>212</v>
      </c>
      <c r="F116" s="24"/>
      <c r="G116" s="24" t="s">
        <v>7</v>
      </c>
      <c r="H116" s="24" t="s">
        <v>8</v>
      </c>
      <c r="I116" s="19">
        <v>0</v>
      </c>
      <c r="J116" s="62">
        <v>8.6133333333333333</v>
      </c>
      <c r="K116" s="63">
        <v>8.7316666666666674</v>
      </c>
      <c r="L116" s="63" t="s">
        <v>147</v>
      </c>
      <c r="M116" s="63">
        <v>8.8058333333333341</v>
      </c>
      <c r="N116" s="55">
        <v>8.8725000000000005</v>
      </c>
      <c r="O116" s="55">
        <v>8.8849999999999998</v>
      </c>
      <c r="P116" s="55">
        <v>8.8666666666666654</v>
      </c>
      <c r="Q116" s="55">
        <v>8.8316666666666652</v>
      </c>
      <c r="R116" s="55">
        <v>8.8738461538461539</v>
      </c>
    </row>
    <row r="117" spans="1:18" ht="15" thickBot="1" x14ac:dyDescent="0.35">
      <c r="A117" s="27" t="s">
        <v>187</v>
      </c>
      <c r="B117" s="27" t="s">
        <v>201</v>
      </c>
      <c r="C117" s="28" t="s">
        <v>151</v>
      </c>
      <c r="D117" s="28"/>
      <c r="E117" s="28" t="s">
        <v>212</v>
      </c>
      <c r="F117" s="28"/>
      <c r="G117" s="28" t="s">
        <v>7</v>
      </c>
      <c r="H117" s="28" t="s">
        <v>8</v>
      </c>
      <c r="I117" s="174">
        <v>0</v>
      </c>
      <c r="J117" s="64">
        <v>8.6133333333333333</v>
      </c>
      <c r="K117" s="64">
        <v>8.7316666666666674</v>
      </c>
      <c r="L117" s="64" t="s">
        <v>147</v>
      </c>
      <c r="M117" s="64">
        <v>8.8058333333333341</v>
      </c>
      <c r="N117" s="64">
        <v>8.8572727272727274</v>
      </c>
      <c r="O117" s="64">
        <v>8.8827272727272728</v>
      </c>
      <c r="P117" s="64">
        <v>8.8672727272727272</v>
      </c>
      <c r="Q117" s="64">
        <v>8.85</v>
      </c>
      <c r="R117" s="64">
        <v>8.9344444444444449</v>
      </c>
    </row>
    <row r="118" spans="1:18" x14ac:dyDescent="0.3">
      <c r="A118" s="155" t="s">
        <v>187</v>
      </c>
      <c r="B118" s="155" t="s">
        <v>201</v>
      </c>
      <c r="C118" s="156" t="s">
        <v>216</v>
      </c>
      <c r="D118" s="156"/>
      <c r="E118" s="156" t="s">
        <v>209</v>
      </c>
      <c r="F118" s="156"/>
      <c r="G118" s="156" t="s">
        <v>7</v>
      </c>
      <c r="H118" s="156" t="s">
        <v>8</v>
      </c>
      <c r="I118" s="7">
        <v>0</v>
      </c>
      <c r="J118" s="75"/>
      <c r="K118" s="75"/>
      <c r="L118" s="75"/>
      <c r="M118" s="75"/>
      <c r="N118" s="73"/>
      <c r="O118" s="157"/>
      <c r="P118" s="157"/>
      <c r="Q118" s="158">
        <v>8.8633333333333315</v>
      </c>
      <c r="R118" s="158">
        <v>8.8866666666666685</v>
      </c>
    </row>
    <row r="119" spans="1:18" x14ac:dyDescent="0.3">
      <c r="A119" s="145" t="s">
        <v>187</v>
      </c>
      <c r="B119" s="145" t="s">
        <v>201</v>
      </c>
      <c r="C119" s="141" t="s">
        <v>217</v>
      </c>
      <c r="D119" s="141"/>
      <c r="E119" s="141" t="s">
        <v>208</v>
      </c>
      <c r="F119" s="141"/>
      <c r="G119" s="141" t="s">
        <v>7</v>
      </c>
      <c r="H119" s="141" t="s">
        <v>8</v>
      </c>
      <c r="I119" s="7">
        <v>0</v>
      </c>
      <c r="J119" s="124"/>
      <c r="K119" s="124"/>
      <c r="L119" s="124"/>
      <c r="M119" s="124"/>
      <c r="N119" s="124"/>
      <c r="O119" s="154"/>
      <c r="P119" s="154"/>
      <c r="Q119" s="154">
        <v>8.9266666666666676</v>
      </c>
      <c r="R119" s="154">
        <v>8.9033333333333342</v>
      </c>
    </row>
    <row r="120" spans="1:18" ht="15" thickBot="1" x14ac:dyDescent="0.35">
      <c r="A120" s="43" t="s">
        <v>187</v>
      </c>
      <c r="B120" s="43" t="s">
        <v>201</v>
      </c>
      <c r="C120" s="44" t="s">
        <v>218</v>
      </c>
      <c r="D120" s="44"/>
      <c r="E120" s="44" t="s">
        <v>210</v>
      </c>
      <c r="F120" s="44"/>
      <c r="G120" s="44" t="s">
        <v>7</v>
      </c>
      <c r="H120" s="44" t="s">
        <v>8</v>
      </c>
      <c r="I120" s="174">
        <v>0</v>
      </c>
      <c r="J120" s="76"/>
      <c r="K120" s="76"/>
      <c r="L120" s="76"/>
      <c r="M120" s="76"/>
      <c r="N120" s="76"/>
      <c r="O120" s="159"/>
      <c r="P120" s="159"/>
      <c r="Q120" s="159">
        <v>8.7959999999999994</v>
      </c>
      <c r="R120" s="159">
        <v>9.0133333333333336</v>
      </c>
    </row>
    <row r="121" spans="1:18" x14ac:dyDescent="0.3">
      <c r="A121" s="30" t="s">
        <v>187</v>
      </c>
      <c r="B121" s="30" t="s">
        <v>189</v>
      </c>
      <c r="C121" s="31" t="s">
        <v>151</v>
      </c>
      <c r="D121" s="31"/>
      <c r="E121" s="31" t="s">
        <v>212</v>
      </c>
      <c r="F121" s="31"/>
      <c r="G121" s="31" t="s">
        <v>7</v>
      </c>
      <c r="H121" s="31" t="s">
        <v>8</v>
      </c>
      <c r="I121" s="19">
        <v>0</v>
      </c>
      <c r="J121" s="69">
        <v>8.4633333333333329</v>
      </c>
      <c r="K121" s="70">
        <v>8.8933333333333326</v>
      </c>
      <c r="L121" s="70" t="s">
        <v>147</v>
      </c>
      <c r="M121" s="70">
        <v>8.9933333333333323</v>
      </c>
      <c r="N121" s="70">
        <v>8.8733333333333331</v>
      </c>
      <c r="O121" s="66">
        <v>8.7899999999999991</v>
      </c>
      <c r="P121" s="66">
        <v>8.9066666666666681</v>
      </c>
      <c r="Q121" s="66">
        <v>8.8166666666666647</v>
      </c>
      <c r="R121" s="66">
        <v>8.995000000000001</v>
      </c>
    </row>
    <row r="122" spans="1:18" x14ac:dyDescent="0.3">
      <c r="A122" s="145" t="s">
        <v>187</v>
      </c>
      <c r="B122" s="145" t="s">
        <v>188</v>
      </c>
      <c r="C122" s="141" t="s">
        <v>151</v>
      </c>
      <c r="D122" s="141"/>
      <c r="E122" s="141" t="s">
        <v>212</v>
      </c>
      <c r="F122" s="141"/>
      <c r="G122" s="141" t="s">
        <v>7</v>
      </c>
      <c r="H122" s="141" t="s">
        <v>8</v>
      </c>
      <c r="I122" s="7">
        <v>0</v>
      </c>
      <c r="J122" s="124">
        <v>8.6074999999999999</v>
      </c>
      <c r="K122" s="124">
        <v>8.7724999999999991</v>
      </c>
      <c r="L122" s="124" t="s">
        <v>147</v>
      </c>
      <c r="M122" s="124">
        <v>8.76</v>
      </c>
      <c r="N122" s="124">
        <v>8.7233333333333345</v>
      </c>
      <c r="O122" s="124">
        <v>8.7999999999999989</v>
      </c>
      <c r="P122" s="124">
        <v>8.9033333333333342</v>
      </c>
      <c r="Q122" s="124">
        <v>8.7999999999999989</v>
      </c>
      <c r="R122" s="124">
        <v>8.9733333333333345</v>
      </c>
    </row>
    <row r="123" spans="1:18" ht="15" thickBot="1" x14ac:dyDescent="0.35">
      <c r="A123" s="32" t="s">
        <v>187</v>
      </c>
      <c r="B123" s="32" t="s">
        <v>190</v>
      </c>
      <c r="C123" s="33" t="s">
        <v>151</v>
      </c>
      <c r="D123" s="33"/>
      <c r="E123" s="33" t="s">
        <v>212</v>
      </c>
      <c r="F123" s="33"/>
      <c r="G123" s="33" t="s">
        <v>7</v>
      </c>
      <c r="H123" s="33" t="s">
        <v>8</v>
      </c>
      <c r="I123" s="174">
        <v>0</v>
      </c>
      <c r="J123" s="71">
        <v>8.7080000000000002</v>
      </c>
      <c r="K123" s="71">
        <v>8.6020000000000003</v>
      </c>
      <c r="L123" s="71" t="s">
        <v>147</v>
      </c>
      <c r="M123" s="71">
        <v>8.73</v>
      </c>
      <c r="N123" s="71">
        <v>8.9280000000000008</v>
      </c>
      <c r="O123" s="64">
        <v>8.9879999999999995</v>
      </c>
      <c r="P123" s="64">
        <v>8.8219999999999992</v>
      </c>
      <c r="Q123" s="64">
        <v>8.9</v>
      </c>
      <c r="R123" s="64">
        <v>8.875</v>
      </c>
    </row>
    <row r="124" spans="1:18" x14ac:dyDescent="0.3">
      <c r="A124" s="8" t="s">
        <v>187</v>
      </c>
      <c r="B124" s="8" t="s">
        <v>188</v>
      </c>
      <c r="C124" s="7" t="s">
        <v>66</v>
      </c>
      <c r="D124" s="7" t="s">
        <v>152</v>
      </c>
      <c r="E124" s="7" t="s">
        <v>208</v>
      </c>
      <c r="F124" s="7">
        <v>171926</v>
      </c>
      <c r="G124" s="7" t="s">
        <v>7</v>
      </c>
      <c r="H124" s="7" t="s">
        <v>8</v>
      </c>
      <c r="I124" s="7">
        <v>0</v>
      </c>
      <c r="J124" s="132">
        <v>8.61</v>
      </c>
      <c r="K124" s="132">
        <v>8.7200000000000006</v>
      </c>
      <c r="L124" s="126" t="s">
        <v>147</v>
      </c>
      <c r="M124" s="132">
        <v>8.86</v>
      </c>
      <c r="N124" s="132">
        <v>8.81</v>
      </c>
      <c r="O124" s="67">
        <v>9.0500000000000007</v>
      </c>
      <c r="P124" s="132">
        <v>8.9700000000000006</v>
      </c>
      <c r="Q124" s="146">
        <v>8.86</v>
      </c>
      <c r="R124" s="113">
        <v>8.98</v>
      </c>
    </row>
    <row r="125" spans="1:18" x14ac:dyDescent="0.3">
      <c r="A125" s="145" t="s">
        <v>187</v>
      </c>
      <c r="B125" s="145" t="s">
        <v>188</v>
      </c>
      <c r="C125" s="141" t="s">
        <v>67</v>
      </c>
      <c r="D125" s="141" t="s">
        <v>17</v>
      </c>
      <c r="E125" s="141" t="s">
        <v>210</v>
      </c>
      <c r="F125" s="141">
        <v>172007</v>
      </c>
      <c r="G125" s="141" t="s">
        <v>7</v>
      </c>
      <c r="H125" s="141" t="s">
        <v>8</v>
      </c>
      <c r="I125" s="7">
        <v>0</v>
      </c>
      <c r="J125" s="125">
        <v>8.85</v>
      </c>
      <c r="K125" s="125">
        <v>8.5</v>
      </c>
      <c r="L125" s="127" t="s">
        <v>147</v>
      </c>
      <c r="M125" s="125">
        <v>8.77</v>
      </c>
      <c r="N125" s="133">
        <v>9.0399999999999991</v>
      </c>
      <c r="O125" s="125">
        <v>8.91</v>
      </c>
      <c r="P125" s="125">
        <v>8.86</v>
      </c>
      <c r="Q125" s="59">
        <v>8.6300000000000008</v>
      </c>
      <c r="R125" s="114">
        <v>8.98</v>
      </c>
    </row>
    <row r="126" spans="1:18" x14ac:dyDescent="0.3">
      <c r="A126" s="145" t="s">
        <v>187</v>
      </c>
      <c r="B126" s="145" t="s">
        <v>188</v>
      </c>
      <c r="C126" s="141" t="s">
        <v>279</v>
      </c>
      <c r="D126" s="141" t="s">
        <v>17</v>
      </c>
      <c r="E126" s="141" t="s">
        <v>213</v>
      </c>
      <c r="F126" s="141">
        <v>142000</v>
      </c>
      <c r="G126" s="141" t="s">
        <v>7</v>
      </c>
      <c r="H126" s="141" t="s">
        <v>8</v>
      </c>
      <c r="I126" s="7">
        <v>0</v>
      </c>
      <c r="J126" s="125"/>
      <c r="K126" s="125"/>
      <c r="L126" s="127"/>
      <c r="M126" s="125"/>
      <c r="N126" s="133"/>
      <c r="O126" s="125"/>
      <c r="P126" s="125"/>
      <c r="Q126" s="59"/>
      <c r="R126" s="114">
        <v>8.85</v>
      </c>
    </row>
    <row r="127" spans="1:18" x14ac:dyDescent="0.3">
      <c r="A127" s="18" t="s">
        <v>187</v>
      </c>
      <c r="B127" s="18" t="s">
        <v>189</v>
      </c>
      <c r="C127" s="19" t="s">
        <v>68</v>
      </c>
      <c r="D127" s="19" t="s">
        <v>17</v>
      </c>
      <c r="E127" s="19" t="s">
        <v>210</v>
      </c>
      <c r="F127" s="19">
        <v>182014</v>
      </c>
      <c r="G127" s="19" t="s">
        <v>7</v>
      </c>
      <c r="H127" s="19" t="s">
        <v>8</v>
      </c>
      <c r="I127" s="19">
        <v>0</v>
      </c>
      <c r="J127" s="112">
        <v>7.97</v>
      </c>
      <c r="K127" s="101">
        <v>8.66</v>
      </c>
      <c r="L127" s="102" t="s">
        <v>147</v>
      </c>
      <c r="M127" s="101">
        <v>8.8699999999999992</v>
      </c>
      <c r="N127" s="116">
        <v>9.01</v>
      </c>
      <c r="O127" s="101">
        <v>8.9</v>
      </c>
      <c r="P127" s="150">
        <v>8.8000000000000007</v>
      </c>
      <c r="Q127" s="172">
        <v>8.76</v>
      </c>
      <c r="R127" s="151">
        <v>8.85</v>
      </c>
    </row>
    <row r="128" spans="1:18" x14ac:dyDescent="0.3">
      <c r="A128" s="145" t="s">
        <v>187</v>
      </c>
      <c r="B128" s="145" t="s">
        <v>190</v>
      </c>
      <c r="C128" s="141" t="s">
        <v>69</v>
      </c>
      <c r="D128" s="141" t="s">
        <v>152</v>
      </c>
      <c r="E128" s="141" t="s">
        <v>208</v>
      </c>
      <c r="F128" s="141">
        <v>142109</v>
      </c>
      <c r="G128" s="141" t="s">
        <v>7</v>
      </c>
      <c r="H128" s="141" t="s">
        <v>8</v>
      </c>
      <c r="I128" s="7">
        <v>2</v>
      </c>
      <c r="J128" s="125">
        <v>8.92</v>
      </c>
      <c r="K128" s="125">
        <v>8.91</v>
      </c>
      <c r="L128" s="127" t="s">
        <v>147</v>
      </c>
      <c r="M128" s="133">
        <v>9.0299999999999994</v>
      </c>
      <c r="N128" s="133">
        <v>9.18</v>
      </c>
      <c r="O128" s="133">
        <v>9.5500000000000007</v>
      </c>
      <c r="P128" s="133">
        <v>9.08</v>
      </c>
      <c r="Q128" s="170">
        <v>9.41</v>
      </c>
      <c r="R128" s="148">
        <v>9.17</v>
      </c>
    </row>
    <row r="129" spans="1:18" x14ac:dyDescent="0.3">
      <c r="A129" s="145" t="s">
        <v>187</v>
      </c>
      <c r="B129" s="145" t="s">
        <v>190</v>
      </c>
      <c r="C129" s="141" t="s">
        <v>70</v>
      </c>
      <c r="D129" s="141" t="s">
        <v>207</v>
      </c>
      <c r="E129" s="141" t="s">
        <v>209</v>
      </c>
      <c r="F129" s="141">
        <v>192039</v>
      </c>
      <c r="G129" s="141" t="s">
        <v>7</v>
      </c>
      <c r="H129" s="141" t="s">
        <v>8</v>
      </c>
      <c r="I129" s="7">
        <v>0</v>
      </c>
      <c r="J129" s="125">
        <v>8.75</v>
      </c>
      <c r="K129" s="125">
        <v>8.41</v>
      </c>
      <c r="L129" s="127" t="s">
        <v>147</v>
      </c>
      <c r="M129" s="125">
        <v>8.35</v>
      </c>
      <c r="N129" s="125">
        <v>8.6</v>
      </c>
      <c r="O129" s="125">
        <v>8.9499999999999993</v>
      </c>
      <c r="P129" s="125">
        <v>8.91</v>
      </c>
      <c r="Q129" s="59">
        <v>8.94</v>
      </c>
      <c r="R129" s="114">
        <v>8.92</v>
      </c>
    </row>
    <row r="130" spans="1:18" x14ac:dyDescent="0.3">
      <c r="A130" s="145" t="s">
        <v>187</v>
      </c>
      <c r="B130" s="145" t="s">
        <v>190</v>
      </c>
      <c r="C130" s="141" t="s">
        <v>71</v>
      </c>
      <c r="D130" s="141" t="s">
        <v>152</v>
      </c>
      <c r="E130" s="141" t="s">
        <v>208</v>
      </c>
      <c r="F130" s="141">
        <v>147322</v>
      </c>
      <c r="G130" s="141" t="s">
        <v>7</v>
      </c>
      <c r="H130" s="141" t="s">
        <v>8</v>
      </c>
      <c r="I130" s="7">
        <v>0</v>
      </c>
      <c r="J130" s="125">
        <v>8.25</v>
      </c>
      <c r="K130" s="125">
        <v>8.56</v>
      </c>
      <c r="L130" s="127" t="s">
        <v>147</v>
      </c>
      <c r="M130" s="133">
        <v>9.19</v>
      </c>
      <c r="N130" s="133">
        <v>9.1199999999999992</v>
      </c>
      <c r="O130" s="125">
        <v>8.9499999999999993</v>
      </c>
      <c r="P130" s="125">
        <v>8.34</v>
      </c>
      <c r="Q130" s="59">
        <v>8.51</v>
      </c>
      <c r="R130" s="114">
        <v>8.56</v>
      </c>
    </row>
    <row r="131" spans="1:18" x14ac:dyDescent="0.3">
      <c r="A131" s="145" t="s">
        <v>187</v>
      </c>
      <c r="B131" s="145" t="s">
        <v>189</v>
      </c>
      <c r="C131" s="141" t="s">
        <v>72</v>
      </c>
      <c r="D131" s="141" t="s">
        <v>207</v>
      </c>
      <c r="E131" s="141" t="s">
        <v>210</v>
      </c>
      <c r="F131" s="141">
        <v>182063</v>
      </c>
      <c r="G131" s="141" t="s">
        <v>7</v>
      </c>
      <c r="H131" s="141" t="s">
        <v>8</v>
      </c>
      <c r="I131" s="7">
        <v>0</v>
      </c>
      <c r="J131" s="125">
        <v>8.69</v>
      </c>
      <c r="K131" s="133">
        <v>9.23</v>
      </c>
      <c r="L131" s="127" t="s">
        <v>147</v>
      </c>
      <c r="M131" s="133">
        <v>9.25</v>
      </c>
      <c r="N131" s="125">
        <v>8.8699999999999992</v>
      </c>
      <c r="O131" s="125">
        <v>8.66</v>
      </c>
      <c r="P131" s="133">
        <v>9.14</v>
      </c>
      <c r="Q131" s="59">
        <v>8.83</v>
      </c>
      <c r="R131" s="148">
        <v>9.1</v>
      </c>
    </row>
    <row r="132" spans="1:18" x14ac:dyDescent="0.3">
      <c r="A132" s="145" t="s">
        <v>187</v>
      </c>
      <c r="B132" s="145" t="s">
        <v>190</v>
      </c>
      <c r="C132" s="141" t="s">
        <v>73</v>
      </c>
      <c r="D132" s="141" t="s">
        <v>206</v>
      </c>
      <c r="E132" s="141" t="s">
        <v>209</v>
      </c>
      <c r="F132" s="141">
        <v>141002</v>
      </c>
      <c r="G132" s="141" t="s">
        <v>7</v>
      </c>
      <c r="H132" s="141" t="s">
        <v>8</v>
      </c>
      <c r="I132" s="7">
        <v>0</v>
      </c>
      <c r="J132" s="125">
        <v>8.9700000000000006</v>
      </c>
      <c r="K132" s="125">
        <v>8.5299999999999994</v>
      </c>
      <c r="L132" s="127" t="s">
        <v>147</v>
      </c>
      <c r="M132" s="125">
        <v>8.7100000000000009</v>
      </c>
      <c r="N132" s="125">
        <v>8.82</v>
      </c>
      <c r="O132" s="125">
        <v>8.73</v>
      </c>
      <c r="P132" s="125">
        <v>8.8800000000000008</v>
      </c>
      <c r="Q132" s="59">
        <v>8.7899999999999991</v>
      </c>
      <c r="R132" s="114">
        <v>8.85</v>
      </c>
    </row>
    <row r="133" spans="1:18" x14ac:dyDescent="0.3">
      <c r="A133" s="145" t="s">
        <v>187</v>
      </c>
      <c r="B133" s="145" t="s">
        <v>188</v>
      </c>
      <c r="C133" s="141" t="s">
        <v>74</v>
      </c>
      <c r="D133" s="141" t="s">
        <v>207</v>
      </c>
      <c r="E133" s="141" t="s">
        <v>210</v>
      </c>
      <c r="F133" s="141">
        <v>171009</v>
      </c>
      <c r="G133" s="141" t="s">
        <v>7</v>
      </c>
      <c r="H133" s="141" t="s">
        <v>8</v>
      </c>
      <c r="I133" s="7">
        <v>0</v>
      </c>
      <c r="J133" s="125">
        <v>8.9499999999999993</v>
      </c>
      <c r="K133" s="133">
        <v>9.19</v>
      </c>
      <c r="L133" s="127" t="s">
        <v>147</v>
      </c>
      <c r="M133" s="133">
        <v>9.39</v>
      </c>
      <c r="N133" s="133">
        <v>9.01</v>
      </c>
      <c r="O133" s="125">
        <v>8.99</v>
      </c>
      <c r="P133" s="133">
        <v>9.31</v>
      </c>
      <c r="Q133" s="170">
        <v>9.07</v>
      </c>
      <c r="R133" s="148">
        <v>9.08</v>
      </c>
    </row>
    <row r="134" spans="1:18" x14ac:dyDescent="0.3">
      <c r="A134" s="145" t="s">
        <v>187</v>
      </c>
      <c r="B134" s="145" t="s">
        <v>189</v>
      </c>
      <c r="C134" s="141" t="s">
        <v>75</v>
      </c>
      <c r="D134" s="141" t="s">
        <v>206</v>
      </c>
      <c r="E134" s="141" t="s">
        <v>209</v>
      </c>
      <c r="F134" s="141">
        <v>212027</v>
      </c>
      <c r="G134" s="141" t="s">
        <v>7</v>
      </c>
      <c r="H134" s="141" t="s">
        <v>8</v>
      </c>
      <c r="I134" s="7">
        <v>0</v>
      </c>
      <c r="J134" s="125">
        <v>8.73</v>
      </c>
      <c r="K134" s="125">
        <v>8.7899999999999991</v>
      </c>
      <c r="L134" s="127" t="s">
        <v>147</v>
      </c>
      <c r="M134" s="125">
        <v>8.86</v>
      </c>
      <c r="N134" s="125">
        <v>8.74</v>
      </c>
      <c r="O134" s="125">
        <v>8.81</v>
      </c>
      <c r="P134" s="125">
        <v>8.7799999999999994</v>
      </c>
      <c r="Q134" s="59">
        <v>8.86</v>
      </c>
      <c r="R134" s="114">
        <v>8.89</v>
      </c>
    </row>
    <row r="135" spans="1:18" x14ac:dyDescent="0.3">
      <c r="A135" s="145" t="s">
        <v>187</v>
      </c>
      <c r="B135" s="145" t="s">
        <v>190</v>
      </c>
      <c r="C135" s="141" t="s">
        <v>76</v>
      </c>
      <c r="D135" s="141" t="s">
        <v>17</v>
      </c>
      <c r="E135" s="141" t="s">
        <v>210</v>
      </c>
      <c r="F135" s="141">
        <v>191007</v>
      </c>
      <c r="G135" s="141" t="s">
        <v>7</v>
      </c>
      <c r="H135" s="141" t="s">
        <v>8</v>
      </c>
      <c r="I135" s="7">
        <v>4</v>
      </c>
      <c r="J135" s="125">
        <v>8.65</v>
      </c>
      <c r="K135" s="125">
        <v>8.6</v>
      </c>
      <c r="L135" s="127" t="s">
        <v>147</v>
      </c>
      <c r="M135" s="125">
        <v>8.3699999999999992</v>
      </c>
      <c r="N135" s="125">
        <v>8.92</v>
      </c>
      <c r="O135" s="125">
        <v>8.76</v>
      </c>
      <c r="P135" s="125">
        <v>8.9</v>
      </c>
      <c r="Q135" s="59">
        <v>8.85</v>
      </c>
      <c r="R135" s="114">
        <v>8.27</v>
      </c>
    </row>
    <row r="136" spans="1:18" ht="15" thickBot="1" x14ac:dyDescent="0.35">
      <c r="A136" s="145" t="s">
        <v>187</v>
      </c>
      <c r="B136" s="145" t="s">
        <v>188</v>
      </c>
      <c r="C136" s="141" t="s">
        <v>77</v>
      </c>
      <c r="D136" s="141" t="s">
        <v>152</v>
      </c>
      <c r="E136" s="141" t="s">
        <v>210</v>
      </c>
      <c r="F136" s="141">
        <v>118000</v>
      </c>
      <c r="G136" s="141" t="s">
        <v>7</v>
      </c>
      <c r="H136" s="141" t="s">
        <v>8</v>
      </c>
      <c r="I136" s="7">
        <v>0</v>
      </c>
      <c r="J136" s="125">
        <v>8.02</v>
      </c>
      <c r="K136" s="125">
        <v>8.68</v>
      </c>
      <c r="L136" s="127" t="s">
        <v>147</v>
      </c>
      <c r="M136" s="125">
        <v>8.02</v>
      </c>
      <c r="N136" s="125">
        <v>8.35</v>
      </c>
      <c r="O136" s="125">
        <v>8.36</v>
      </c>
      <c r="P136" s="125">
        <v>8.43</v>
      </c>
      <c r="Q136" s="59">
        <v>8.4700000000000006</v>
      </c>
      <c r="R136" s="114">
        <v>8.86</v>
      </c>
    </row>
    <row r="137" spans="1:18" ht="15" thickTop="1" x14ac:dyDescent="0.3">
      <c r="A137" s="23" t="s">
        <v>225</v>
      </c>
      <c r="B137" s="23" t="s">
        <v>201</v>
      </c>
      <c r="C137" s="24" t="s">
        <v>150</v>
      </c>
      <c r="D137" s="24"/>
      <c r="E137" s="24" t="s">
        <v>212</v>
      </c>
      <c r="F137" s="24"/>
      <c r="G137" s="24" t="s">
        <v>7</v>
      </c>
      <c r="H137" s="24" t="s">
        <v>8</v>
      </c>
      <c r="I137" s="19">
        <v>0</v>
      </c>
      <c r="J137" s="62">
        <v>8.3117391304347841</v>
      </c>
      <c r="K137" s="63">
        <v>8.4210714285714285</v>
      </c>
      <c r="L137" s="63" t="s">
        <v>147</v>
      </c>
      <c r="M137" s="63">
        <v>8.7311999999999994</v>
      </c>
      <c r="N137" s="55">
        <v>8.57</v>
      </c>
      <c r="O137" s="55">
        <v>8.5510714285714293</v>
      </c>
      <c r="P137" s="55">
        <v>8.5526086956521734</v>
      </c>
      <c r="Q137" s="55">
        <v>8.0250000000000004</v>
      </c>
      <c r="R137" s="55">
        <v>8.5236363636363635</v>
      </c>
    </row>
    <row r="138" spans="1:18" ht="15" thickBot="1" x14ac:dyDescent="0.35">
      <c r="A138" s="27" t="s">
        <v>225</v>
      </c>
      <c r="B138" s="27" t="s">
        <v>201</v>
      </c>
      <c r="C138" s="28" t="s">
        <v>151</v>
      </c>
      <c r="D138" s="28"/>
      <c r="E138" s="28" t="s">
        <v>212</v>
      </c>
      <c r="F138" s="28"/>
      <c r="G138" s="28" t="s">
        <v>7</v>
      </c>
      <c r="H138" s="28" t="s">
        <v>8</v>
      </c>
      <c r="I138" s="174">
        <v>0</v>
      </c>
      <c r="J138" s="64">
        <v>8.2872727272727271</v>
      </c>
      <c r="K138" s="64">
        <v>8.3831818181818178</v>
      </c>
      <c r="L138" s="64" t="s">
        <v>147</v>
      </c>
      <c r="M138" s="64">
        <v>8.7226086956521733</v>
      </c>
      <c r="N138" s="64">
        <v>8.5459090909090918</v>
      </c>
      <c r="O138" s="64">
        <v>8.5622727272727275</v>
      </c>
      <c r="P138" s="64">
        <v>8.5931818181818187</v>
      </c>
      <c r="Q138" s="64">
        <v>8.6536363636363642</v>
      </c>
      <c r="R138" s="64">
        <v>8.573888888888888</v>
      </c>
    </row>
    <row r="139" spans="1:18" x14ac:dyDescent="0.3">
      <c r="A139" s="155" t="s">
        <v>225</v>
      </c>
      <c r="B139" s="155" t="s">
        <v>201</v>
      </c>
      <c r="C139" s="156" t="s">
        <v>216</v>
      </c>
      <c r="D139" s="156"/>
      <c r="E139" s="156" t="s">
        <v>209</v>
      </c>
      <c r="F139" s="156"/>
      <c r="G139" s="156" t="s">
        <v>7</v>
      </c>
      <c r="H139" s="156" t="s">
        <v>8</v>
      </c>
      <c r="I139" s="7">
        <v>0</v>
      </c>
      <c r="J139" s="75"/>
      <c r="K139" s="75"/>
      <c r="L139" s="75"/>
      <c r="M139" s="75"/>
      <c r="N139" s="73"/>
      <c r="O139" s="157"/>
      <c r="P139" s="157"/>
      <c r="Q139" s="158">
        <v>8.42</v>
      </c>
      <c r="R139" s="158">
        <v>8.3549999999999986</v>
      </c>
    </row>
    <row r="140" spans="1:18" x14ac:dyDescent="0.3">
      <c r="A140" s="145" t="s">
        <v>225</v>
      </c>
      <c r="B140" s="145" t="s">
        <v>201</v>
      </c>
      <c r="C140" s="141" t="s">
        <v>217</v>
      </c>
      <c r="D140" s="141"/>
      <c r="E140" s="141" t="s">
        <v>208</v>
      </c>
      <c r="F140" s="141"/>
      <c r="G140" s="141" t="s">
        <v>7</v>
      </c>
      <c r="H140" s="141" t="s">
        <v>8</v>
      </c>
      <c r="I140" s="7">
        <v>0</v>
      </c>
      <c r="J140" s="124"/>
      <c r="K140" s="124"/>
      <c r="L140" s="124"/>
      <c r="M140" s="124"/>
      <c r="N140" s="124"/>
      <c r="O140" s="154"/>
      <c r="P140" s="154"/>
      <c r="Q140" s="154">
        <v>8.6950000000000003</v>
      </c>
      <c r="R140" s="154">
        <v>8.504999999999999</v>
      </c>
    </row>
    <row r="141" spans="1:18" ht="15" thickBot="1" x14ac:dyDescent="0.35">
      <c r="A141" s="43" t="s">
        <v>225</v>
      </c>
      <c r="B141" s="43" t="s">
        <v>201</v>
      </c>
      <c r="C141" s="44" t="s">
        <v>218</v>
      </c>
      <c r="D141" s="44"/>
      <c r="E141" s="44" t="s">
        <v>210</v>
      </c>
      <c r="F141" s="44"/>
      <c r="G141" s="44" t="s">
        <v>7</v>
      </c>
      <c r="H141" s="44" t="s">
        <v>8</v>
      </c>
      <c r="I141" s="174">
        <v>0</v>
      </c>
      <c r="J141" s="76"/>
      <c r="K141" s="76"/>
      <c r="L141" s="76"/>
      <c r="M141" s="76"/>
      <c r="N141" s="76"/>
      <c r="O141" s="159"/>
      <c r="P141" s="159"/>
      <c r="Q141" s="159">
        <v>8.7085714285714282</v>
      </c>
      <c r="R141" s="159">
        <v>8.6890000000000001</v>
      </c>
    </row>
    <row r="142" spans="1:18" x14ac:dyDescent="0.3">
      <c r="A142" s="34" t="s">
        <v>225</v>
      </c>
      <c r="B142" s="34" t="s">
        <v>192</v>
      </c>
      <c r="C142" s="35" t="s">
        <v>151</v>
      </c>
      <c r="D142" s="35"/>
      <c r="E142" s="35" t="s">
        <v>212</v>
      </c>
      <c r="F142" s="35"/>
      <c r="G142" s="35" t="s">
        <v>7</v>
      </c>
      <c r="H142" s="35" t="s">
        <v>8</v>
      </c>
      <c r="I142" s="175">
        <v>0</v>
      </c>
      <c r="J142" s="72">
        <v>8.4049999999999994</v>
      </c>
      <c r="K142" s="73">
        <v>8.4766666666666666</v>
      </c>
      <c r="L142" s="73" t="s">
        <v>147</v>
      </c>
      <c r="M142" s="73">
        <v>8.8849999999999998</v>
      </c>
      <c r="N142" s="73">
        <v>8.5950000000000006</v>
      </c>
      <c r="O142" s="66">
        <v>8.7583333333333346</v>
      </c>
      <c r="P142" s="66">
        <v>8.6683333333333348</v>
      </c>
      <c r="Q142" s="66">
        <v>8.6349999999999998</v>
      </c>
      <c r="R142" s="66">
        <v>8.7624999999999993</v>
      </c>
    </row>
    <row r="143" spans="1:18" x14ac:dyDescent="0.3">
      <c r="A143" s="145" t="s">
        <v>225</v>
      </c>
      <c r="B143" s="145" t="s">
        <v>191</v>
      </c>
      <c r="C143" s="141" t="s">
        <v>151</v>
      </c>
      <c r="D143" s="141"/>
      <c r="E143" s="141" t="s">
        <v>212</v>
      </c>
      <c r="F143" s="141"/>
      <c r="G143" s="141" t="s">
        <v>7</v>
      </c>
      <c r="H143" s="141" t="s">
        <v>8</v>
      </c>
      <c r="I143" s="7">
        <v>0</v>
      </c>
      <c r="J143" s="124">
        <v>8.1024999999999991</v>
      </c>
      <c r="K143" s="124">
        <v>8.3849999999999998</v>
      </c>
      <c r="L143" s="124" t="s">
        <v>147</v>
      </c>
      <c r="M143" s="124">
        <v>8.6550000000000011</v>
      </c>
      <c r="N143" s="124">
        <v>8.5375000000000014</v>
      </c>
      <c r="O143" s="124">
        <v>8.3224999999999998</v>
      </c>
      <c r="P143" s="124">
        <v>8.4524999999999988</v>
      </c>
      <c r="Q143" s="124">
        <v>8.6624999999999979</v>
      </c>
      <c r="R143" s="124">
        <v>8.4050000000000011</v>
      </c>
    </row>
    <row r="144" spans="1:18" x14ac:dyDescent="0.3">
      <c r="A144" s="145" t="s">
        <v>225</v>
      </c>
      <c r="B144" s="145" t="s">
        <v>193</v>
      </c>
      <c r="C144" s="141" t="s">
        <v>151</v>
      </c>
      <c r="D144" s="141"/>
      <c r="E144" s="141" t="s">
        <v>212</v>
      </c>
      <c r="F144" s="141"/>
      <c r="G144" s="141" t="s">
        <v>7</v>
      </c>
      <c r="H144" s="141" t="s">
        <v>8</v>
      </c>
      <c r="I144" s="7">
        <v>0</v>
      </c>
      <c r="J144" s="124">
        <v>8.6433333333333326</v>
      </c>
      <c r="K144" s="124">
        <v>8.4699999999999989</v>
      </c>
      <c r="L144" s="124" t="s">
        <v>147</v>
      </c>
      <c r="M144" s="124">
        <v>8.7733333333333334</v>
      </c>
      <c r="N144" s="124">
        <v>8.6866666666666656</v>
      </c>
      <c r="O144" s="124">
        <v>8.7466666666666679</v>
      </c>
      <c r="P144" s="124">
        <v>8.64</v>
      </c>
      <c r="Q144" s="124">
        <v>8.7099999999999991</v>
      </c>
      <c r="R144" s="124">
        <v>8.4450000000000003</v>
      </c>
    </row>
    <row r="145" spans="1:18" ht="15" thickBot="1" x14ac:dyDescent="0.35">
      <c r="A145" s="43" t="s">
        <v>225</v>
      </c>
      <c r="B145" s="43" t="s">
        <v>268</v>
      </c>
      <c r="C145" s="44" t="s">
        <v>151</v>
      </c>
      <c r="D145" s="44"/>
      <c r="E145" s="44" t="s">
        <v>212</v>
      </c>
      <c r="F145" s="44"/>
      <c r="G145" s="44" t="s">
        <v>7</v>
      </c>
      <c r="H145" s="44" t="s">
        <v>8</v>
      </c>
      <c r="I145" s="174">
        <v>0</v>
      </c>
      <c r="J145" s="76">
        <v>8.17</v>
      </c>
      <c r="K145" s="76">
        <v>8.2899999999999991</v>
      </c>
      <c r="L145" s="76" t="s">
        <v>147</v>
      </c>
      <c r="M145" s="76">
        <v>8.64</v>
      </c>
      <c r="N145" s="76">
        <v>8.4699999999999989</v>
      </c>
      <c r="O145" s="76">
        <v>8.48</v>
      </c>
      <c r="P145" s="76">
        <v>8.59</v>
      </c>
      <c r="Q145" s="76">
        <v>8.6433333333333344</v>
      </c>
      <c r="R145" s="76">
        <v>8.5962499999999995</v>
      </c>
    </row>
    <row r="146" spans="1:18" x14ac:dyDescent="0.3">
      <c r="A146" s="8" t="s">
        <v>225</v>
      </c>
      <c r="B146" s="8" t="s">
        <v>268</v>
      </c>
      <c r="C146" s="7" t="s">
        <v>78</v>
      </c>
      <c r="D146" s="7" t="s">
        <v>17</v>
      </c>
      <c r="E146" s="7" t="s">
        <v>210</v>
      </c>
      <c r="F146" s="7">
        <v>781278</v>
      </c>
      <c r="G146" s="7" t="s">
        <v>7</v>
      </c>
      <c r="H146" s="7" t="s">
        <v>8</v>
      </c>
      <c r="I146" s="7">
        <v>0</v>
      </c>
      <c r="J146" s="103">
        <v>7.93</v>
      </c>
      <c r="K146" s="103">
        <v>7.69</v>
      </c>
      <c r="L146" s="126" t="s">
        <v>147</v>
      </c>
      <c r="M146" s="103">
        <v>7.92</v>
      </c>
      <c r="N146" s="132">
        <v>8.26</v>
      </c>
      <c r="O146" s="103">
        <v>7.71</v>
      </c>
      <c r="P146" s="103">
        <v>7.66</v>
      </c>
      <c r="Q146" s="146">
        <v>8.25</v>
      </c>
      <c r="R146" s="136">
        <v>7.71</v>
      </c>
    </row>
    <row r="147" spans="1:18" x14ac:dyDescent="0.3">
      <c r="A147" s="145" t="s">
        <v>225</v>
      </c>
      <c r="B147" s="145" t="s">
        <v>191</v>
      </c>
      <c r="C147" s="141" t="s">
        <v>79</v>
      </c>
      <c r="D147" s="141" t="s">
        <v>206</v>
      </c>
      <c r="E147" s="141" t="s">
        <v>208</v>
      </c>
      <c r="F147" s="141">
        <v>319012</v>
      </c>
      <c r="G147" s="141" t="s">
        <v>7</v>
      </c>
      <c r="H147" s="141" t="s">
        <v>8</v>
      </c>
      <c r="I147" s="7">
        <v>0</v>
      </c>
      <c r="J147" s="125">
        <v>8.3000000000000007</v>
      </c>
      <c r="K147" s="125">
        <v>8.5500000000000007</v>
      </c>
      <c r="L147" s="127" t="s">
        <v>147</v>
      </c>
      <c r="M147" s="125">
        <v>8.84</v>
      </c>
      <c r="N147" s="125">
        <v>8.9</v>
      </c>
      <c r="O147" s="125">
        <v>8.6</v>
      </c>
      <c r="P147" s="125">
        <v>8.39</v>
      </c>
      <c r="Q147" s="59">
        <v>8.6199999999999992</v>
      </c>
      <c r="R147" s="114">
        <v>8.2899999999999991</v>
      </c>
    </row>
    <row r="148" spans="1:18" x14ac:dyDescent="0.3">
      <c r="A148" s="145" t="s">
        <v>225</v>
      </c>
      <c r="B148" s="145" t="s">
        <v>191</v>
      </c>
      <c r="C148" s="141" t="s">
        <v>80</v>
      </c>
      <c r="D148" s="141" t="s">
        <v>17</v>
      </c>
      <c r="E148" s="141" t="s">
        <v>213</v>
      </c>
      <c r="F148" s="141">
        <v>751404</v>
      </c>
      <c r="G148" s="141" t="s">
        <v>7</v>
      </c>
      <c r="H148" s="141" t="s">
        <v>8</v>
      </c>
      <c r="I148" s="7">
        <v>0</v>
      </c>
      <c r="J148" s="127" t="s">
        <v>147</v>
      </c>
      <c r="K148" s="127" t="s">
        <v>147</v>
      </c>
      <c r="L148" s="127" t="s">
        <v>147</v>
      </c>
      <c r="M148" s="127" t="s">
        <v>147</v>
      </c>
      <c r="N148" s="133">
        <v>9.41</v>
      </c>
      <c r="O148" s="127" t="s">
        <v>147</v>
      </c>
      <c r="P148" s="127" t="s">
        <v>147</v>
      </c>
      <c r="Q148" s="170">
        <v>9.2100000000000009</v>
      </c>
      <c r="R148" s="140" t="s">
        <v>147</v>
      </c>
    </row>
    <row r="149" spans="1:18" x14ac:dyDescent="0.3">
      <c r="A149" s="145" t="s">
        <v>225</v>
      </c>
      <c r="B149" s="145" t="s">
        <v>193</v>
      </c>
      <c r="C149" s="141" t="s">
        <v>81</v>
      </c>
      <c r="D149" s="141" t="s">
        <v>17</v>
      </c>
      <c r="E149" s="141" t="s">
        <v>213</v>
      </c>
      <c r="F149" s="141">
        <v>615005</v>
      </c>
      <c r="G149" s="141" t="s">
        <v>7</v>
      </c>
      <c r="H149" s="141" t="s">
        <v>8</v>
      </c>
      <c r="I149" s="7">
        <v>0</v>
      </c>
      <c r="J149" s="127" t="s">
        <v>147</v>
      </c>
      <c r="K149" s="127" t="s">
        <v>147</v>
      </c>
      <c r="L149" s="127" t="s">
        <v>147</v>
      </c>
      <c r="M149" s="127" t="s">
        <v>147</v>
      </c>
      <c r="N149" s="127" t="s">
        <v>147</v>
      </c>
      <c r="O149" s="127" t="s">
        <v>147</v>
      </c>
      <c r="P149" s="127" t="s">
        <v>147</v>
      </c>
      <c r="Q149" s="140" t="s">
        <v>147</v>
      </c>
      <c r="R149" s="140" t="s">
        <v>147</v>
      </c>
    </row>
    <row r="150" spans="1:18" x14ac:dyDescent="0.3">
      <c r="A150" s="145" t="s">
        <v>225</v>
      </c>
      <c r="B150" s="145" t="s">
        <v>192</v>
      </c>
      <c r="C150" s="141" t="s">
        <v>82</v>
      </c>
      <c r="D150" s="141" t="s">
        <v>152</v>
      </c>
      <c r="E150" s="141" t="s">
        <v>210</v>
      </c>
      <c r="F150" s="141">
        <v>757674</v>
      </c>
      <c r="G150" s="141" t="s">
        <v>7</v>
      </c>
      <c r="H150" s="141" t="s">
        <v>8</v>
      </c>
      <c r="I150" s="7">
        <v>0</v>
      </c>
      <c r="J150" s="125">
        <v>8.41</v>
      </c>
      <c r="K150" s="125">
        <v>8.4</v>
      </c>
      <c r="L150" s="127" t="s">
        <v>147</v>
      </c>
      <c r="M150" s="133">
        <v>9.06</v>
      </c>
      <c r="N150" s="125">
        <v>8.49</v>
      </c>
      <c r="O150" s="125">
        <v>8.93</v>
      </c>
      <c r="P150" s="125">
        <v>8.59</v>
      </c>
      <c r="Q150" s="59">
        <v>8.86</v>
      </c>
      <c r="R150" s="114">
        <v>8.85</v>
      </c>
    </row>
    <row r="151" spans="1:18" x14ac:dyDescent="0.3">
      <c r="A151" s="145" t="s">
        <v>225</v>
      </c>
      <c r="B151" s="145" t="s">
        <v>191</v>
      </c>
      <c r="C151" s="141" t="s">
        <v>154</v>
      </c>
      <c r="D151" s="141" t="s">
        <v>17</v>
      </c>
      <c r="E151" s="141" t="s">
        <v>213</v>
      </c>
      <c r="F151" s="141">
        <v>751750</v>
      </c>
      <c r="G151" s="141" t="s">
        <v>7</v>
      </c>
      <c r="H151" s="141" t="s">
        <v>8</v>
      </c>
      <c r="I151" s="7">
        <v>0</v>
      </c>
      <c r="J151" s="127" t="s">
        <v>147</v>
      </c>
      <c r="K151" s="125">
        <v>8.2799999999999994</v>
      </c>
      <c r="L151" s="127" t="s">
        <v>147</v>
      </c>
      <c r="M151" s="127" t="s">
        <v>147</v>
      </c>
      <c r="N151" s="127" t="s">
        <v>147</v>
      </c>
      <c r="O151" s="127" t="s">
        <v>147</v>
      </c>
      <c r="P151" s="127" t="s">
        <v>147</v>
      </c>
      <c r="Q151" s="140" t="s">
        <v>147</v>
      </c>
      <c r="R151" s="140" t="s">
        <v>147</v>
      </c>
    </row>
    <row r="152" spans="1:18" x14ac:dyDescent="0.3">
      <c r="A152" s="145" t="s">
        <v>225</v>
      </c>
      <c r="B152" s="145" t="s">
        <v>191</v>
      </c>
      <c r="C152" s="141" t="s">
        <v>83</v>
      </c>
      <c r="D152" s="141" t="s">
        <v>17</v>
      </c>
      <c r="E152" s="141" t="s">
        <v>210</v>
      </c>
      <c r="F152" s="141">
        <v>765008</v>
      </c>
      <c r="G152" s="141" t="s">
        <v>7</v>
      </c>
      <c r="H152" s="141" t="s">
        <v>8</v>
      </c>
      <c r="I152" s="7">
        <v>0</v>
      </c>
      <c r="J152" s="127" t="s">
        <v>147</v>
      </c>
      <c r="K152" s="125">
        <v>8.34</v>
      </c>
      <c r="L152" s="127" t="s">
        <v>147</v>
      </c>
      <c r="M152" s="127" t="s">
        <v>147</v>
      </c>
      <c r="N152" s="127" t="s">
        <v>147</v>
      </c>
      <c r="O152" s="127" t="s">
        <v>147</v>
      </c>
      <c r="P152" s="127" t="s">
        <v>147</v>
      </c>
      <c r="Q152" s="140" t="s">
        <v>147</v>
      </c>
      <c r="R152" s="140" t="s">
        <v>147</v>
      </c>
    </row>
    <row r="153" spans="1:18" x14ac:dyDescent="0.3">
      <c r="A153" s="145" t="s">
        <v>225</v>
      </c>
      <c r="B153" s="145" t="s">
        <v>191</v>
      </c>
      <c r="C153" s="141" t="s">
        <v>84</v>
      </c>
      <c r="D153" s="141" t="s">
        <v>207</v>
      </c>
      <c r="E153" s="141" t="s">
        <v>208</v>
      </c>
      <c r="F153" s="141">
        <v>318964</v>
      </c>
      <c r="G153" s="141" t="s">
        <v>7</v>
      </c>
      <c r="H153" s="141" t="s">
        <v>8</v>
      </c>
      <c r="I153" s="7">
        <v>0</v>
      </c>
      <c r="J153" s="125">
        <v>8.1300000000000008</v>
      </c>
      <c r="K153" s="125">
        <v>8.2799999999999994</v>
      </c>
      <c r="L153" s="127" t="s">
        <v>147</v>
      </c>
      <c r="M153" s="125">
        <v>8.7100000000000009</v>
      </c>
      <c r="N153" s="125">
        <v>8.68</v>
      </c>
      <c r="O153" s="125">
        <v>8.42</v>
      </c>
      <c r="P153" s="125">
        <v>8.44</v>
      </c>
      <c r="Q153" s="59">
        <v>8.6199999999999992</v>
      </c>
      <c r="R153" s="114">
        <v>8.58</v>
      </c>
    </row>
    <row r="154" spans="1:18" x14ac:dyDescent="0.3">
      <c r="A154" s="145" t="s">
        <v>225</v>
      </c>
      <c r="B154" s="8" t="s">
        <v>268</v>
      </c>
      <c r="C154" s="141" t="s">
        <v>85</v>
      </c>
      <c r="D154" s="141" t="s">
        <v>152</v>
      </c>
      <c r="E154" s="141" t="s">
        <v>210</v>
      </c>
      <c r="F154" s="141">
        <v>781005</v>
      </c>
      <c r="G154" s="141" t="s">
        <v>7</v>
      </c>
      <c r="H154" s="141" t="s">
        <v>8</v>
      </c>
      <c r="I154" s="7">
        <v>0</v>
      </c>
      <c r="J154" s="125">
        <v>8.3000000000000007</v>
      </c>
      <c r="K154" s="125">
        <v>8.2200000000000006</v>
      </c>
      <c r="L154" s="127" t="s">
        <v>147</v>
      </c>
      <c r="M154" s="125">
        <v>8.44</v>
      </c>
      <c r="N154" s="125">
        <v>8.75</v>
      </c>
      <c r="O154" s="105">
        <v>7.62</v>
      </c>
      <c r="P154" s="125">
        <v>8.3800000000000008</v>
      </c>
      <c r="Q154" s="59">
        <v>8.48</v>
      </c>
      <c r="R154" s="114">
        <v>8.24</v>
      </c>
    </row>
    <row r="155" spans="1:18" x14ac:dyDescent="0.3">
      <c r="A155" s="145" t="s">
        <v>225</v>
      </c>
      <c r="B155" s="145" t="s">
        <v>192</v>
      </c>
      <c r="C155" s="141" t="s">
        <v>86</v>
      </c>
      <c r="D155" s="141" t="s">
        <v>152</v>
      </c>
      <c r="E155" s="141" t="s">
        <v>210</v>
      </c>
      <c r="F155" s="141">
        <v>757625</v>
      </c>
      <c r="G155" s="141" t="s">
        <v>7</v>
      </c>
      <c r="H155" s="141" t="s">
        <v>8</v>
      </c>
      <c r="I155" s="7">
        <v>0</v>
      </c>
      <c r="J155" s="125">
        <v>8.59</v>
      </c>
      <c r="K155" s="125">
        <v>8.92</v>
      </c>
      <c r="L155" s="127" t="s">
        <v>147</v>
      </c>
      <c r="M155" s="125">
        <v>8.8699999999999992</v>
      </c>
      <c r="N155" s="125">
        <v>8.1199999999999992</v>
      </c>
      <c r="O155" s="133">
        <v>9.17</v>
      </c>
      <c r="P155" s="125">
        <v>8.84</v>
      </c>
      <c r="Q155" s="59">
        <v>8.8800000000000008</v>
      </c>
      <c r="R155" s="114">
        <v>8.83</v>
      </c>
    </row>
    <row r="156" spans="1:18" x14ac:dyDescent="0.3">
      <c r="A156" s="145" t="s">
        <v>225</v>
      </c>
      <c r="B156" s="8" t="s">
        <v>268</v>
      </c>
      <c r="C156" s="141" t="s">
        <v>87</v>
      </c>
      <c r="D156" s="141" t="s">
        <v>152</v>
      </c>
      <c r="E156" s="141" t="s">
        <v>210</v>
      </c>
      <c r="F156" s="141">
        <v>615286</v>
      </c>
      <c r="G156" s="141" t="s">
        <v>7</v>
      </c>
      <c r="H156" s="141" t="s">
        <v>8</v>
      </c>
      <c r="I156" s="7">
        <v>0</v>
      </c>
      <c r="J156" s="125">
        <v>8.48</v>
      </c>
      <c r="K156" s="125">
        <v>8.51</v>
      </c>
      <c r="L156" s="127" t="s">
        <v>147</v>
      </c>
      <c r="M156" s="125">
        <v>8.64</v>
      </c>
      <c r="N156" s="105">
        <v>7.83</v>
      </c>
      <c r="O156" s="125">
        <v>8.8699999999999992</v>
      </c>
      <c r="P156" s="125">
        <v>8.9600000000000009</v>
      </c>
      <c r="Q156" s="170">
        <v>9.17</v>
      </c>
      <c r="R156" s="114">
        <v>8.7799999999999994</v>
      </c>
    </row>
    <row r="157" spans="1:18" x14ac:dyDescent="0.3">
      <c r="A157" s="145" t="s">
        <v>225</v>
      </c>
      <c r="B157" s="145" t="s">
        <v>193</v>
      </c>
      <c r="C157" s="141" t="s">
        <v>214</v>
      </c>
      <c r="D157" s="141" t="s">
        <v>17</v>
      </c>
      <c r="E157" s="141" t="s">
        <v>213</v>
      </c>
      <c r="F157" s="141">
        <v>615039</v>
      </c>
      <c r="G157" s="141" t="s">
        <v>7</v>
      </c>
      <c r="H157" s="141" t="s">
        <v>8</v>
      </c>
      <c r="I157" s="7">
        <v>0</v>
      </c>
      <c r="J157" s="127" t="s">
        <v>147</v>
      </c>
      <c r="K157" s="127" t="s">
        <v>147</v>
      </c>
      <c r="L157" s="127" t="s">
        <v>147</v>
      </c>
      <c r="M157" s="127" t="s">
        <v>147</v>
      </c>
      <c r="N157" s="127" t="s">
        <v>147</v>
      </c>
      <c r="O157" s="125">
        <v>8.57</v>
      </c>
      <c r="P157" s="127" t="s">
        <v>147</v>
      </c>
      <c r="Q157" s="140" t="s">
        <v>147</v>
      </c>
      <c r="R157" s="140" t="s">
        <v>147</v>
      </c>
    </row>
    <row r="158" spans="1:18" x14ac:dyDescent="0.3">
      <c r="A158" s="145" t="s">
        <v>225</v>
      </c>
      <c r="B158" s="145" t="s">
        <v>191</v>
      </c>
      <c r="C158" s="141" t="s">
        <v>88</v>
      </c>
      <c r="D158" s="141" t="s">
        <v>17</v>
      </c>
      <c r="E158" s="141" t="s">
        <v>213</v>
      </c>
      <c r="F158" s="141">
        <v>763003</v>
      </c>
      <c r="G158" s="141" t="s">
        <v>7</v>
      </c>
      <c r="H158" s="141" t="s">
        <v>8</v>
      </c>
      <c r="I158" s="7">
        <v>0</v>
      </c>
      <c r="J158" s="127" t="s">
        <v>147</v>
      </c>
      <c r="K158" s="127" t="s">
        <v>147</v>
      </c>
      <c r="L158" s="127" t="s">
        <v>147</v>
      </c>
      <c r="M158" s="125">
        <v>8.89</v>
      </c>
      <c r="N158" s="127" t="s">
        <v>147</v>
      </c>
      <c r="O158" s="105">
        <v>7.9</v>
      </c>
      <c r="P158" s="127" t="s">
        <v>147</v>
      </c>
      <c r="Q158" s="59">
        <v>8.06</v>
      </c>
      <c r="R158" s="140" t="s">
        <v>147</v>
      </c>
    </row>
    <row r="159" spans="1:18" x14ac:dyDescent="0.3">
      <c r="A159" s="145" t="s">
        <v>225</v>
      </c>
      <c r="B159" s="145" t="s">
        <v>192</v>
      </c>
      <c r="C159" s="141" t="s">
        <v>89</v>
      </c>
      <c r="D159" s="141" t="s">
        <v>17</v>
      </c>
      <c r="E159" s="141" t="s">
        <v>210</v>
      </c>
      <c r="F159" s="141">
        <v>755447</v>
      </c>
      <c r="G159" s="141" t="s">
        <v>7</v>
      </c>
      <c r="H159" s="141" t="s">
        <v>8</v>
      </c>
      <c r="I159" s="7">
        <v>0</v>
      </c>
      <c r="J159" s="105">
        <v>7.88</v>
      </c>
      <c r="K159" s="105">
        <v>7.99</v>
      </c>
      <c r="L159" s="127" t="s">
        <v>147</v>
      </c>
      <c r="M159" s="125">
        <v>8.7200000000000006</v>
      </c>
      <c r="N159" s="125">
        <v>8.26</v>
      </c>
      <c r="O159" s="125">
        <v>8.52</v>
      </c>
      <c r="P159" s="125">
        <v>8.4600000000000009</v>
      </c>
      <c r="Q159" s="59">
        <v>8.35</v>
      </c>
      <c r="R159" s="114">
        <v>8.09</v>
      </c>
    </row>
    <row r="160" spans="1:18" x14ac:dyDescent="0.3">
      <c r="A160" s="145" t="s">
        <v>225</v>
      </c>
      <c r="B160" s="145" t="s">
        <v>193</v>
      </c>
      <c r="C160" s="141" t="s">
        <v>90</v>
      </c>
      <c r="D160" s="141" t="s">
        <v>17</v>
      </c>
      <c r="E160" s="141" t="s">
        <v>210</v>
      </c>
      <c r="F160" s="141">
        <v>671339</v>
      </c>
      <c r="G160" s="141" t="s">
        <v>7</v>
      </c>
      <c r="H160" s="141" t="s">
        <v>8</v>
      </c>
      <c r="I160" s="7">
        <v>0</v>
      </c>
      <c r="J160" s="125">
        <v>8.9</v>
      </c>
      <c r="K160" s="125">
        <v>8.74</v>
      </c>
      <c r="L160" s="127" t="s">
        <v>147</v>
      </c>
      <c r="M160" s="133">
        <v>9.07</v>
      </c>
      <c r="N160" s="133">
        <v>9.11</v>
      </c>
      <c r="O160" s="133">
        <v>9.17</v>
      </c>
      <c r="P160" s="125">
        <v>8.7899999999999991</v>
      </c>
      <c r="Q160" s="170">
        <v>9.0399999999999991</v>
      </c>
      <c r="R160" s="148">
        <v>9.16</v>
      </c>
    </row>
    <row r="161" spans="1:18" x14ac:dyDescent="0.3">
      <c r="A161" s="145" t="s">
        <v>225</v>
      </c>
      <c r="B161" s="8" t="s">
        <v>268</v>
      </c>
      <c r="C161" s="141" t="s">
        <v>215</v>
      </c>
      <c r="D161" s="141" t="s">
        <v>17</v>
      </c>
      <c r="E161" s="141" t="s">
        <v>213</v>
      </c>
      <c r="F161" s="141">
        <v>773408</v>
      </c>
      <c r="G161" s="141" t="s">
        <v>7</v>
      </c>
      <c r="H161" s="141" t="s">
        <v>8</v>
      </c>
      <c r="I161" s="7">
        <v>0</v>
      </c>
      <c r="J161" s="127" t="s">
        <v>147</v>
      </c>
      <c r="K161" s="127" t="s">
        <v>147</v>
      </c>
      <c r="L161" s="127" t="s">
        <v>147</v>
      </c>
      <c r="M161" s="127" t="s">
        <v>147</v>
      </c>
      <c r="N161" s="127" t="s">
        <v>147</v>
      </c>
      <c r="O161" s="133">
        <v>9.09</v>
      </c>
      <c r="P161" s="127" t="s">
        <v>147</v>
      </c>
      <c r="Q161" s="140" t="s">
        <v>147</v>
      </c>
      <c r="R161" s="140" t="s">
        <v>147</v>
      </c>
    </row>
    <row r="162" spans="1:18" x14ac:dyDescent="0.3">
      <c r="A162" s="145" t="s">
        <v>225</v>
      </c>
      <c r="B162" s="145" t="s">
        <v>191</v>
      </c>
      <c r="C162" s="141" t="s">
        <v>91</v>
      </c>
      <c r="D162" s="141" t="s">
        <v>206</v>
      </c>
      <c r="E162" s="141" t="s">
        <v>209</v>
      </c>
      <c r="F162" s="141">
        <v>751008</v>
      </c>
      <c r="G162" s="141" t="s">
        <v>7</v>
      </c>
      <c r="H162" s="141" t="s">
        <v>8</v>
      </c>
      <c r="I162" s="7">
        <v>2</v>
      </c>
      <c r="J162" s="105">
        <v>7.97</v>
      </c>
      <c r="K162" s="125">
        <v>8.3800000000000008</v>
      </c>
      <c r="L162" s="127" t="s">
        <v>147</v>
      </c>
      <c r="M162" s="125">
        <v>8.36</v>
      </c>
      <c r="N162" s="125">
        <v>8.02</v>
      </c>
      <c r="O162" s="125">
        <v>8.02</v>
      </c>
      <c r="P162" s="125">
        <v>8.01</v>
      </c>
      <c r="Q162" s="59">
        <v>8.39</v>
      </c>
      <c r="R162" s="114">
        <v>8.02</v>
      </c>
    </row>
    <row r="163" spans="1:18" x14ac:dyDescent="0.3">
      <c r="A163" s="145" t="s">
        <v>225</v>
      </c>
      <c r="B163" s="145" t="s">
        <v>192</v>
      </c>
      <c r="C163" s="141" t="s">
        <v>92</v>
      </c>
      <c r="D163" s="141" t="s">
        <v>152</v>
      </c>
      <c r="E163" s="141" t="s">
        <v>210</v>
      </c>
      <c r="F163" s="141">
        <v>756403</v>
      </c>
      <c r="G163" s="141" t="s">
        <v>7</v>
      </c>
      <c r="H163" s="141" t="s">
        <v>8</v>
      </c>
      <c r="I163" s="7">
        <v>0</v>
      </c>
      <c r="J163" s="125">
        <v>8.8000000000000007</v>
      </c>
      <c r="K163" s="125">
        <v>8.57</v>
      </c>
      <c r="L163" s="127" t="s">
        <v>147</v>
      </c>
      <c r="M163" s="125">
        <v>8.85</v>
      </c>
      <c r="N163" s="133">
        <v>9.1300000000000008</v>
      </c>
      <c r="O163" s="125">
        <v>8.24</v>
      </c>
      <c r="P163" s="125">
        <v>8.57</v>
      </c>
      <c r="Q163" s="59">
        <v>8.5399999999999991</v>
      </c>
      <c r="R163" s="140" t="s">
        <v>147</v>
      </c>
    </row>
    <row r="164" spans="1:18" x14ac:dyDescent="0.3">
      <c r="A164" s="145" t="s">
        <v>225</v>
      </c>
      <c r="B164" s="145" t="s">
        <v>193</v>
      </c>
      <c r="C164" s="141" t="s">
        <v>93</v>
      </c>
      <c r="D164" s="141" t="s">
        <v>152</v>
      </c>
      <c r="E164" s="141" t="s">
        <v>210</v>
      </c>
      <c r="F164" s="141">
        <v>611244</v>
      </c>
      <c r="G164" s="141" t="s">
        <v>7</v>
      </c>
      <c r="H164" s="141" t="s">
        <v>8</v>
      </c>
      <c r="I164" s="7">
        <v>2</v>
      </c>
      <c r="J164" s="125">
        <v>8.34</v>
      </c>
      <c r="K164" s="105">
        <v>7.98</v>
      </c>
      <c r="L164" s="127" t="s">
        <v>147</v>
      </c>
      <c r="M164" s="125">
        <v>8.65</v>
      </c>
      <c r="N164" s="125">
        <v>8.41</v>
      </c>
      <c r="O164" s="125">
        <v>8.61</v>
      </c>
      <c r="P164" s="125">
        <v>8.66</v>
      </c>
      <c r="Q164" s="59">
        <v>8.8699999999999992</v>
      </c>
      <c r="R164" s="148">
        <v>9.09</v>
      </c>
    </row>
    <row r="165" spans="1:18" x14ac:dyDescent="0.3">
      <c r="A165" s="145" t="s">
        <v>225</v>
      </c>
      <c r="B165" s="8" t="s">
        <v>268</v>
      </c>
      <c r="C165" s="141" t="s">
        <v>94</v>
      </c>
      <c r="D165" s="141" t="s">
        <v>206</v>
      </c>
      <c r="E165" s="141" t="s">
        <v>209</v>
      </c>
      <c r="F165" s="141">
        <v>773002</v>
      </c>
      <c r="G165" s="141" t="s">
        <v>7</v>
      </c>
      <c r="H165" s="141" t="s">
        <v>8</v>
      </c>
      <c r="I165" s="7">
        <v>0</v>
      </c>
      <c r="J165" s="125">
        <v>8.44</v>
      </c>
      <c r="K165" s="125">
        <v>8.65</v>
      </c>
      <c r="L165" s="127" t="s">
        <v>147</v>
      </c>
      <c r="M165" s="125">
        <v>8.59</v>
      </c>
      <c r="N165" s="125">
        <v>8.66</v>
      </c>
      <c r="O165" s="125">
        <v>8.8000000000000007</v>
      </c>
      <c r="P165" s="125">
        <v>8.57</v>
      </c>
      <c r="Q165" s="59">
        <v>8.52</v>
      </c>
      <c r="R165" s="114">
        <v>8.77</v>
      </c>
    </row>
    <row r="166" spans="1:18" x14ac:dyDescent="0.3">
      <c r="A166" s="145" t="s">
        <v>225</v>
      </c>
      <c r="B166" s="8" t="s">
        <v>268</v>
      </c>
      <c r="C166" s="141" t="s">
        <v>95</v>
      </c>
      <c r="D166" s="141" t="s">
        <v>152</v>
      </c>
      <c r="E166" s="141" t="s">
        <v>208</v>
      </c>
      <c r="F166" s="141">
        <v>688887</v>
      </c>
      <c r="G166" s="141" t="s">
        <v>7</v>
      </c>
      <c r="H166" s="141" t="s">
        <v>8</v>
      </c>
      <c r="I166" s="7">
        <v>0</v>
      </c>
      <c r="J166" s="105">
        <v>6.93</v>
      </c>
      <c r="K166" s="105">
        <v>7.83</v>
      </c>
      <c r="L166" s="125">
        <v>8.17</v>
      </c>
      <c r="M166" s="125">
        <v>8.73</v>
      </c>
      <c r="N166" s="125">
        <v>8.01</v>
      </c>
      <c r="O166" s="125">
        <v>8.01</v>
      </c>
      <c r="P166" s="125">
        <v>8.11</v>
      </c>
      <c r="Q166" s="59">
        <v>8.49</v>
      </c>
      <c r="R166" s="114">
        <v>8.2799999999999994</v>
      </c>
    </row>
    <row r="167" spans="1:18" x14ac:dyDescent="0.3">
      <c r="A167" s="145" t="s">
        <v>225</v>
      </c>
      <c r="B167" s="8" t="s">
        <v>268</v>
      </c>
      <c r="C167" s="141" t="s">
        <v>96</v>
      </c>
      <c r="D167" s="141" t="s">
        <v>152</v>
      </c>
      <c r="E167" s="141" t="s">
        <v>210</v>
      </c>
      <c r="F167" s="141">
        <v>781104</v>
      </c>
      <c r="G167" s="141" t="s">
        <v>7</v>
      </c>
      <c r="H167" s="141" t="s">
        <v>8</v>
      </c>
      <c r="I167" s="7">
        <v>0</v>
      </c>
      <c r="J167" s="125">
        <v>8.3699999999999992</v>
      </c>
      <c r="K167" s="125">
        <v>8.2799999999999994</v>
      </c>
      <c r="L167" s="127" t="s">
        <v>147</v>
      </c>
      <c r="M167" s="125">
        <v>8.43</v>
      </c>
      <c r="N167" s="125">
        <v>8.52</v>
      </c>
      <c r="O167" s="125">
        <v>8.4499999999999993</v>
      </c>
      <c r="P167" s="125">
        <v>8.44</v>
      </c>
      <c r="Q167" s="59">
        <v>8.31</v>
      </c>
      <c r="R167" s="114">
        <v>8.5399999999999991</v>
      </c>
    </row>
    <row r="168" spans="1:18" x14ac:dyDescent="0.3">
      <c r="A168" s="145" t="s">
        <v>225</v>
      </c>
      <c r="B168" s="145" t="s">
        <v>192</v>
      </c>
      <c r="C168" s="141" t="s">
        <v>97</v>
      </c>
      <c r="D168" s="141" t="s">
        <v>17</v>
      </c>
      <c r="E168" s="141" t="s">
        <v>210</v>
      </c>
      <c r="F168" s="141">
        <v>756353</v>
      </c>
      <c r="G168" s="141" t="s">
        <v>7</v>
      </c>
      <c r="H168" s="141" t="s">
        <v>8</v>
      </c>
      <c r="I168" s="7">
        <v>0</v>
      </c>
      <c r="J168" s="125">
        <v>8.85</v>
      </c>
      <c r="K168" s="125">
        <v>8.52</v>
      </c>
      <c r="L168" s="127" t="s">
        <v>147</v>
      </c>
      <c r="M168" s="125">
        <v>8.77</v>
      </c>
      <c r="N168" s="127" t="s">
        <v>147</v>
      </c>
      <c r="O168" s="125">
        <v>8.76</v>
      </c>
      <c r="P168" s="127" t="s">
        <v>147</v>
      </c>
      <c r="Q168" s="59">
        <v>8.94</v>
      </c>
      <c r="R168" s="140" t="s">
        <v>147</v>
      </c>
    </row>
    <row r="169" spans="1:18" x14ac:dyDescent="0.3">
      <c r="A169" s="145" t="s">
        <v>225</v>
      </c>
      <c r="B169" s="145" t="s">
        <v>192</v>
      </c>
      <c r="C169" s="141" t="s">
        <v>98</v>
      </c>
      <c r="D169" s="141" t="s">
        <v>206</v>
      </c>
      <c r="E169" s="141" t="s">
        <v>209</v>
      </c>
      <c r="F169" s="141">
        <v>756056</v>
      </c>
      <c r="G169" s="141" t="s">
        <v>7</v>
      </c>
      <c r="H169" s="141" t="s">
        <v>8</v>
      </c>
      <c r="I169" s="7">
        <v>0</v>
      </c>
      <c r="J169" s="125">
        <v>8.69</v>
      </c>
      <c r="K169" s="133">
        <v>9</v>
      </c>
      <c r="L169" s="127" t="s">
        <v>147</v>
      </c>
      <c r="M169" s="133">
        <v>9.11</v>
      </c>
      <c r="N169" s="125">
        <v>8.7200000000000006</v>
      </c>
      <c r="O169" s="125">
        <v>8.8800000000000008</v>
      </c>
      <c r="P169" s="125">
        <v>8.75</v>
      </c>
      <c r="Q169" s="59">
        <v>8.5500000000000007</v>
      </c>
      <c r="R169" s="114">
        <v>8.83</v>
      </c>
    </row>
    <row r="170" spans="1:18" x14ac:dyDescent="0.3">
      <c r="A170" s="145" t="s">
        <v>225</v>
      </c>
      <c r="B170" s="8" t="s">
        <v>268</v>
      </c>
      <c r="C170" s="141" t="s">
        <v>99</v>
      </c>
      <c r="D170" s="141" t="s">
        <v>152</v>
      </c>
      <c r="E170" s="141" t="s">
        <v>210</v>
      </c>
      <c r="F170" s="141">
        <v>775007</v>
      </c>
      <c r="G170" s="141" t="s">
        <v>7</v>
      </c>
      <c r="H170" s="141" t="s">
        <v>8</v>
      </c>
      <c r="I170" s="7">
        <v>2</v>
      </c>
      <c r="J170" s="125">
        <v>8.8000000000000007</v>
      </c>
      <c r="K170" s="125">
        <v>8.48</v>
      </c>
      <c r="L170" s="127" t="s">
        <v>147</v>
      </c>
      <c r="M170" s="125">
        <v>8.7200000000000006</v>
      </c>
      <c r="N170" s="125">
        <v>8.67</v>
      </c>
      <c r="O170" s="125">
        <v>8.5</v>
      </c>
      <c r="P170" s="125">
        <v>8.5</v>
      </c>
      <c r="Q170" s="59">
        <v>8.4499999999999993</v>
      </c>
      <c r="R170" s="114">
        <v>8.65</v>
      </c>
    </row>
    <row r="171" spans="1:18" x14ac:dyDescent="0.3">
      <c r="A171" s="145" t="s">
        <v>225</v>
      </c>
      <c r="B171" s="8" t="s">
        <v>268</v>
      </c>
      <c r="C171" s="141" t="s">
        <v>194</v>
      </c>
      <c r="D171" s="141" t="s">
        <v>152</v>
      </c>
      <c r="E171" s="141" t="s">
        <v>208</v>
      </c>
      <c r="F171" s="10">
        <v>688762</v>
      </c>
      <c r="G171" s="141" t="s">
        <v>7</v>
      </c>
      <c r="H171" s="141" t="s">
        <v>8</v>
      </c>
      <c r="I171" s="7">
        <v>0</v>
      </c>
      <c r="J171" s="127" t="s">
        <v>147</v>
      </c>
      <c r="K171" s="127" t="s">
        <v>147</v>
      </c>
      <c r="L171" s="127" t="s">
        <v>147</v>
      </c>
      <c r="M171" s="133">
        <v>9.2899999999999991</v>
      </c>
      <c r="N171" s="125">
        <v>8.91</v>
      </c>
      <c r="O171" s="125">
        <v>8.73</v>
      </c>
      <c r="P171" s="125">
        <v>8.8800000000000008</v>
      </c>
      <c r="Q171" s="170">
        <v>9.0500000000000007</v>
      </c>
      <c r="R171" s="114">
        <v>8.8699999999999992</v>
      </c>
    </row>
    <row r="172" spans="1:18" x14ac:dyDescent="0.3">
      <c r="A172" s="145" t="s">
        <v>225</v>
      </c>
      <c r="B172" s="8" t="s">
        <v>268</v>
      </c>
      <c r="C172" s="141" t="s">
        <v>100</v>
      </c>
      <c r="D172" s="141" t="s">
        <v>152</v>
      </c>
      <c r="E172" s="141" t="s">
        <v>210</v>
      </c>
      <c r="F172" s="141">
        <v>784009</v>
      </c>
      <c r="G172" s="141" t="s">
        <v>7</v>
      </c>
      <c r="H172" s="141" t="s">
        <v>8</v>
      </c>
      <c r="I172" s="7">
        <v>0</v>
      </c>
      <c r="J172" s="125">
        <v>8.5</v>
      </c>
      <c r="K172" s="125">
        <v>8.64</v>
      </c>
      <c r="L172" s="127" t="s">
        <v>147</v>
      </c>
      <c r="M172" s="125">
        <v>8.44</v>
      </c>
      <c r="N172" s="125">
        <v>8.4</v>
      </c>
      <c r="O172" s="125">
        <v>8.3000000000000007</v>
      </c>
      <c r="P172" s="125">
        <v>8.7899999999999991</v>
      </c>
      <c r="Q172" s="59">
        <v>8.59</v>
      </c>
      <c r="R172" s="114">
        <v>8.64</v>
      </c>
    </row>
    <row r="173" spans="1:18" x14ac:dyDescent="0.3">
      <c r="A173" s="145" t="s">
        <v>225</v>
      </c>
      <c r="B173" s="145" t="s">
        <v>193</v>
      </c>
      <c r="C173" s="141" t="s">
        <v>162</v>
      </c>
      <c r="D173" s="141" t="s">
        <v>17</v>
      </c>
      <c r="E173" s="141" t="s">
        <v>213</v>
      </c>
      <c r="F173" s="141">
        <v>611400</v>
      </c>
      <c r="G173" s="141" t="s">
        <v>7</v>
      </c>
      <c r="H173" s="141" t="s">
        <v>8</v>
      </c>
      <c r="I173" s="7">
        <v>0</v>
      </c>
      <c r="J173" s="127" t="s">
        <v>147</v>
      </c>
      <c r="K173" s="125">
        <v>8.6199999999999992</v>
      </c>
      <c r="L173" s="127" t="s">
        <v>147</v>
      </c>
      <c r="M173" s="127" t="s">
        <v>147</v>
      </c>
      <c r="N173" s="127" t="s">
        <v>147</v>
      </c>
      <c r="O173" s="127" t="s">
        <v>147</v>
      </c>
      <c r="P173" s="127" t="s">
        <v>147</v>
      </c>
      <c r="Q173" s="140" t="s">
        <v>147</v>
      </c>
      <c r="R173" s="140" t="s">
        <v>147</v>
      </c>
    </row>
    <row r="174" spans="1:18" x14ac:dyDescent="0.3">
      <c r="A174" s="145" t="s">
        <v>225</v>
      </c>
      <c r="B174" s="145" t="s">
        <v>193</v>
      </c>
      <c r="C174" s="141" t="s">
        <v>272</v>
      </c>
      <c r="D174" s="141" t="s">
        <v>17</v>
      </c>
      <c r="E174" s="141" t="s">
        <v>213</v>
      </c>
      <c r="F174" s="141">
        <v>613422</v>
      </c>
      <c r="G174" s="141" t="s">
        <v>7</v>
      </c>
      <c r="H174" s="141" t="s">
        <v>8</v>
      </c>
      <c r="I174" s="7">
        <v>0</v>
      </c>
      <c r="J174" s="127" t="s">
        <v>147</v>
      </c>
      <c r="K174" s="125" t="s">
        <v>147</v>
      </c>
      <c r="L174" s="127" t="s">
        <v>147</v>
      </c>
      <c r="M174" s="127" t="s">
        <v>147</v>
      </c>
      <c r="N174" s="127" t="s">
        <v>147</v>
      </c>
      <c r="O174" s="127" t="s">
        <v>147</v>
      </c>
      <c r="P174" s="127" t="s">
        <v>147</v>
      </c>
      <c r="Q174" s="59">
        <v>8.65</v>
      </c>
      <c r="R174" s="140" t="s">
        <v>147</v>
      </c>
    </row>
    <row r="175" spans="1:18" x14ac:dyDescent="0.3">
      <c r="A175" s="145" t="s">
        <v>225</v>
      </c>
      <c r="B175" s="8" t="s">
        <v>268</v>
      </c>
      <c r="C175" s="141" t="s">
        <v>101</v>
      </c>
      <c r="D175" s="141" t="s">
        <v>17</v>
      </c>
      <c r="E175" s="141" t="s">
        <v>210</v>
      </c>
      <c r="F175" s="141">
        <v>773200</v>
      </c>
      <c r="G175" s="141" t="s">
        <v>7</v>
      </c>
      <c r="H175" s="141" t="s">
        <v>8</v>
      </c>
      <c r="I175" s="7">
        <v>4</v>
      </c>
      <c r="J175" s="105">
        <v>7.8</v>
      </c>
      <c r="K175" s="125">
        <v>8.32</v>
      </c>
      <c r="L175" s="127" t="s">
        <v>147</v>
      </c>
      <c r="M175" s="133">
        <v>9.17</v>
      </c>
      <c r="N175" s="125">
        <v>8.48</v>
      </c>
      <c r="O175" s="133">
        <v>9.01</v>
      </c>
      <c r="P175" s="125">
        <v>8.68</v>
      </c>
      <c r="Q175" s="59">
        <v>8.73</v>
      </c>
      <c r="R175" s="114">
        <v>8.23</v>
      </c>
    </row>
    <row r="176" spans="1:18" x14ac:dyDescent="0.3">
      <c r="A176" s="145" t="s">
        <v>225</v>
      </c>
      <c r="B176" s="145" t="s">
        <v>192</v>
      </c>
      <c r="C176" s="141" t="s">
        <v>102</v>
      </c>
      <c r="D176" s="141" t="s">
        <v>152</v>
      </c>
      <c r="E176" s="141" t="s">
        <v>210</v>
      </c>
      <c r="F176" s="141">
        <v>757526</v>
      </c>
      <c r="G176" s="141" t="s">
        <v>7</v>
      </c>
      <c r="H176" s="141" t="s">
        <v>8</v>
      </c>
      <c r="I176" s="7">
        <v>0</v>
      </c>
      <c r="J176" s="125">
        <v>8.06</v>
      </c>
      <c r="K176" s="105">
        <v>7.98</v>
      </c>
      <c r="L176" s="127" t="s">
        <v>147</v>
      </c>
      <c r="M176" s="125">
        <v>8.6999999999999993</v>
      </c>
      <c r="N176" s="125">
        <v>8.85</v>
      </c>
      <c r="O176" s="125">
        <v>8.81</v>
      </c>
      <c r="P176" s="125">
        <v>8.8000000000000007</v>
      </c>
      <c r="Q176" s="59">
        <v>8.6300000000000008</v>
      </c>
      <c r="R176" s="114">
        <v>8.5399999999999991</v>
      </c>
    </row>
    <row r="177" spans="1:18" x14ac:dyDescent="0.3">
      <c r="A177" s="145" t="s">
        <v>225</v>
      </c>
      <c r="B177" s="145" t="s">
        <v>193</v>
      </c>
      <c r="C177" s="141" t="s">
        <v>166</v>
      </c>
      <c r="D177" s="141" t="s">
        <v>17</v>
      </c>
      <c r="E177" s="141" t="s">
        <v>213</v>
      </c>
      <c r="F177" s="141">
        <v>615344</v>
      </c>
      <c r="G177" s="141" t="s">
        <v>7</v>
      </c>
      <c r="H177" s="141" t="s">
        <v>8</v>
      </c>
      <c r="I177" s="7">
        <v>0</v>
      </c>
      <c r="J177" s="127" t="s">
        <v>147</v>
      </c>
      <c r="K177" s="125">
        <v>8.85</v>
      </c>
      <c r="L177" s="127" t="s">
        <v>147</v>
      </c>
      <c r="M177" s="127" t="s">
        <v>147</v>
      </c>
      <c r="N177" s="127" t="s">
        <v>147</v>
      </c>
      <c r="O177" s="127" t="s">
        <v>147</v>
      </c>
      <c r="P177" s="127" t="s">
        <v>147</v>
      </c>
      <c r="Q177" s="140" t="s">
        <v>147</v>
      </c>
      <c r="R177" s="140" t="s">
        <v>147</v>
      </c>
    </row>
    <row r="178" spans="1:18" x14ac:dyDescent="0.3">
      <c r="A178" s="145" t="s">
        <v>225</v>
      </c>
      <c r="B178" s="145" t="s">
        <v>193</v>
      </c>
      <c r="C178" s="141" t="s">
        <v>103</v>
      </c>
      <c r="D178" s="141" t="s">
        <v>17</v>
      </c>
      <c r="E178" s="141" t="s">
        <v>210</v>
      </c>
      <c r="F178" s="141">
        <v>671008</v>
      </c>
      <c r="G178" s="141" t="s">
        <v>7</v>
      </c>
      <c r="H178" s="141" t="s">
        <v>8</v>
      </c>
      <c r="I178" s="7">
        <v>0</v>
      </c>
      <c r="J178" s="127" t="s">
        <v>147</v>
      </c>
      <c r="K178" s="125">
        <v>8.75</v>
      </c>
      <c r="L178" s="127" t="s">
        <v>147</v>
      </c>
      <c r="M178" s="127" t="s">
        <v>147</v>
      </c>
      <c r="N178" s="127" t="s">
        <v>147</v>
      </c>
      <c r="O178" s="133">
        <v>9.0299999999999994</v>
      </c>
      <c r="P178" s="127" t="s">
        <v>147</v>
      </c>
      <c r="Q178" s="170">
        <v>9.07</v>
      </c>
      <c r="R178" s="140" t="s">
        <v>147</v>
      </c>
    </row>
    <row r="179" spans="1:18" x14ac:dyDescent="0.3">
      <c r="A179" s="145" t="s">
        <v>225</v>
      </c>
      <c r="B179" s="145" t="s">
        <v>191</v>
      </c>
      <c r="C179" s="141" t="s">
        <v>104</v>
      </c>
      <c r="D179" s="141" t="s">
        <v>152</v>
      </c>
      <c r="E179" s="141" t="s">
        <v>210</v>
      </c>
      <c r="F179" s="141">
        <v>755009</v>
      </c>
      <c r="G179" s="141" t="s">
        <v>7</v>
      </c>
      <c r="H179" s="141" t="s">
        <v>8</v>
      </c>
      <c r="I179" s="7">
        <v>2</v>
      </c>
      <c r="J179" s="125">
        <v>8.01</v>
      </c>
      <c r="K179" s="125">
        <v>8.33</v>
      </c>
      <c r="L179" s="127" t="s">
        <v>147</v>
      </c>
      <c r="M179" s="125">
        <v>8.7100000000000009</v>
      </c>
      <c r="N179" s="125">
        <v>8.5500000000000007</v>
      </c>
      <c r="O179" s="125">
        <v>8.25</v>
      </c>
      <c r="P179" s="125">
        <v>8.9700000000000006</v>
      </c>
      <c r="Q179" s="170">
        <v>9.02</v>
      </c>
      <c r="R179" s="114">
        <v>8.73</v>
      </c>
    </row>
    <row r="180" spans="1:18" x14ac:dyDescent="0.3">
      <c r="A180" s="145" t="s">
        <v>225</v>
      </c>
      <c r="B180" s="145" t="s">
        <v>193</v>
      </c>
      <c r="C180" s="141" t="s">
        <v>105</v>
      </c>
      <c r="D180" s="141" t="s">
        <v>206</v>
      </c>
      <c r="E180" s="141" t="s">
        <v>209</v>
      </c>
      <c r="F180" s="141">
        <v>611004</v>
      </c>
      <c r="G180" s="141" t="s">
        <v>7</v>
      </c>
      <c r="H180" s="141" t="s">
        <v>8</v>
      </c>
      <c r="I180" s="7">
        <v>4</v>
      </c>
      <c r="J180" s="125">
        <v>8.69</v>
      </c>
      <c r="K180" s="125">
        <v>8.69</v>
      </c>
      <c r="L180" s="127" t="s">
        <v>147</v>
      </c>
      <c r="M180" s="125">
        <v>8.6</v>
      </c>
      <c r="N180" s="125">
        <v>8.5399999999999991</v>
      </c>
      <c r="O180" s="125">
        <v>8.4600000000000009</v>
      </c>
      <c r="P180" s="125">
        <v>8.4700000000000006</v>
      </c>
      <c r="Q180" s="59">
        <v>8.2200000000000006</v>
      </c>
      <c r="R180" s="138">
        <v>7.8</v>
      </c>
    </row>
    <row r="181" spans="1:18" ht="15" thickBot="1" x14ac:dyDescent="0.35">
      <c r="A181" s="145" t="s">
        <v>225</v>
      </c>
      <c r="B181" s="145" t="s">
        <v>193</v>
      </c>
      <c r="C181" s="141" t="s">
        <v>106</v>
      </c>
      <c r="D181" s="141" t="s">
        <v>17</v>
      </c>
      <c r="E181" s="141" t="s">
        <v>213</v>
      </c>
      <c r="F181" s="141">
        <v>611301</v>
      </c>
      <c r="G181" s="141" t="s">
        <v>7</v>
      </c>
      <c r="H181" s="141" t="s">
        <v>8</v>
      </c>
      <c r="I181" s="7">
        <v>0</v>
      </c>
      <c r="J181" s="127" t="s">
        <v>147</v>
      </c>
      <c r="K181" s="127" t="s">
        <v>147</v>
      </c>
      <c r="L181" s="127" t="s">
        <v>147</v>
      </c>
      <c r="M181" s="127" t="s">
        <v>147</v>
      </c>
      <c r="N181" s="127" t="s">
        <v>147</v>
      </c>
      <c r="O181" s="127" t="s">
        <v>147</v>
      </c>
      <c r="P181" s="127" t="s">
        <v>147</v>
      </c>
      <c r="Q181" s="140" t="s">
        <v>147</v>
      </c>
      <c r="R181" s="140" t="s">
        <v>147</v>
      </c>
    </row>
    <row r="182" spans="1:18" ht="15" thickTop="1" x14ac:dyDescent="0.3">
      <c r="A182" s="36" t="s">
        <v>203</v>
      </c>
      <c r="B182" s="37" t="s">
        <v>201</v>
      </c>
      <c r="C182" s="24" t="s">
        <v>150</v>
      </c>
      <c r="D182" s="24"/>
      <c r="E182" s="24" t="s">
        <v>212</v>
      </c>
      <c r="F182" s="24"/>
      <c r="G182" s="24" t="s">
        <v>7</v>
      </c>
      <c r="H182" s="24" t="s">
        <v>8</v>
      </c>
      <c r="I182" s="19">
        <v>0</v>
      </c>
      <c r="J182" s="62">
        <v>8.4305555555555536</v>
      </c>
      <c r="K182" s="63">
        <v>8.4774999999999991</v>
      </c>
      <c r="L182" s="63" t="s">
        <v>147</v>
      </c>
      <c r="M182" s="63">
        <v>8.7944999999999993</v>
      </c>
      <c r="N182" s="63">
        <v>8.6624999999999996</v>
      </c>
      <c r="O182" s="55">
        <v>8.7634999999999987</v>
      </c>
      <c r="P182" s="55">
        <v>8.7829999999999977</v>
      </c>
      <c r="Q182" s="55">
        <v>8.8559999999999999</v>
      </c>
      <c r="R182" s="55">
        <v>8.7147826086956517</v>
      </c>
    </row>
    <row r="183" spans="1:18" ht="15" thickBot="1" x14ac:dyDescent="0.35">
      <c r="A183" s="38" t="s">
        <v>203</v>
      </c>
      <c r="B183" s="3" t="s">
        <v>201</v>
      </c>
      <c r="C183" s="129" t="s">
        <v>151</v>
      </c>
      <c r="D183" s="129"/>
      <c r="E183" s="129" t="s">
        <v>212</v>
      </c>
      <c r="F183" s="129"/>
      <c r="G183" s="129" t="s">
        <v>7</v>
      </c>
      <c r="H183" s="129" t="s">
        <v>8</v>
      </c>
      <c r="I183" s="19">
        <v>0</v>
      </c>
      <c r="J183" s="131">
        <v>8.4305555555555554</v>
      </c>
      <c r="K183" s="130">
        <v>8.4661111111111111</v>
      </c>
      <c r="L183" s="130" t="s">
        <v>147</v>
      </c>
      <c r="M183" s="130">
        <v>8.7945000000000029</v>
      </c>
      <c r="N183" s="130">
        <v>8.6831578947368424</v>
      </c>
      <c r="O183" s="64">
        <v>8.7652631578947364</v>
      </c>
      <c r="P183" s="64">
        <v>8.7763157894736832</v>
      </c>
      <c r="Q183" s="64">
        <v>8.8468421052631587</v>
      </c>
      <c r="R183" s="64">
        <v>8.7035714285714274</v>
      </c>
    </row>
    <row r="184" spans="1:18" x14ac:dyDescent="0.3">
      <c r="A184" s="155" t="s">
        <v>203</v>
      </c>
      <c r="B184" s="155" t="s">
        <v>201</v>
      </c>
      <c r="C184" s="156" t="s">
        <v>216</v>
      </c>
      <c r="D184" s="156"/>
      <c r="E184" s="156" t="s">
        <v>209</v>
      </c>
      <c r="F184" s="156"/>
      <c r="G184" s="156" t="s">
        <v>7</v>
      </c>
      <c r="H184" s="156" t="s">
        <v>8</v>
      </c>
      <c r="I184" s="7">
        <v>0</v>
      </c>
      <c r="J184" s="75"/>
      <c r="K184" s="75"/>
      <c r="L184" s="75"/>
      <c r="M184" s="75"/>
      <c r="N184" s="73"/>
      <c r="O184" s="157"/>
      <c r="P184" s="157"/>
      <c r="Q184" s="158">
        <v>8.7633333333333336</v>
      </c>
      <c r="R184" s="158">
        <v>8.6566666666666681</v>
      </c>
    </row>
    <row r="185" spans="1:18" x14ac:dyDescent="0.3">
      <c r="A185" s="145" t="s">
        <v>203</v>
      </c>
      <c r="B185" s="145" t="s">
        <v>201</v>
      </c>
      <c r="C185" s="141" t="s">
        <v>217</v>
      </c>
      <c r="D185" s="141"/>
      <c r="E185" s="141" t="s">
        <v>208</v>
      </c>
      <c r="F185" s="141"/>
      <c r="G185" s="141" t="s">
        <v>7</v>
      </c>
      <c r="H185" s="141" t="s">
        <v>8</v>
      </c>
      <c r="I185" s="7">
        <v>0</v>
      </c>
      <c r="J185" s="124"/>
      <c r="K185" s="124"/>
      <c r="L185" s="124"/>
      <c r="M185" s="124"/>
      <c r="N185" s="124"/>
      <c r="O185" s="154"/>
      <c r="P185" s="154"/>
      <c r="Q185" s="154">
        <v>8.7200000000000006</v>
      </c>
      <c r="R185" s="154">
        <v>9.0399999999999991</v>
      </c>
    </row>
    <row r="186" spans="1:18" ht="15" thickBot="1" x14ac:dyDescent="0.35">
      <c r="A186" s="43" t="s">
        <v>203</v>
      </c>
      <c r="B186" s="43" t="s">
        <v>201</v>
      </c>
      <c r="C186" s="44" t="s">
        <v>218</v>
      </c>
      <c r="D186" s="44"/>
      <c r="E186" s="44" t="s">
        <v>210</v>
      </c>
      <c r="F186" s="44"/>
      <c r="G186" s="44" t="s">
        <v>7</v>
      </c>
      <c r="H186" s="44" t="s">
        <v>8</v>
      </c>
      <c r="I186" s="174">
        <v>0</v>
      </c>
      <c r="J186" s="76"/>
      <c r="K186" s="76"/>
      <c r="L186" s="76"/>
      <c r="M186" s="76"/>
      <c r="N186" s="76"/>
      <c r="O186" s="159"/>
      <c r="P186" s="159"/>
      <c r="Q186" s="159">
        <v>8.8720000000000017</v>
      </c>
      <c r="R186" s="159">
        <v>8.81</v>
      </c>
    </row>
    <row r="187" spans="1:18" x14ac:dyDescent="0.3">
      <c r="A187" s="39" t="s">
        <v>203</v>
      </c>
      <c r="B187" s="40" t="s">
        <v>196</v>
      </c>
      <c r="C187" s="41" t="s">
        <v>151</v>
      </c>
      <c r="D187" s="41"/>
      <c r="E187" s="41" t="s">
        <v>212</v>
      </c>
      <c r="F187" s="41"/>
      <c r="G187" s="41" t="s">
        <v>7</v>
      </c>
      <c r="H187" s="41" t="s">
        <v>8</v>
      </c>
      <c r="I187" s="175">
        <v>0</v>
      </c>
      <c r="J187" s="74">
        <v>8.4437499999999996</v>
      </c>
      <c r="K187" s="75">
        <v>8.4875000000000007</v>
      </c>
      <c r="L187" s="75" t="s">
        <v>147</v>
      </c>
      <c r="M187" s="75">
        <v>8.6233333333333348</v>
      </c>
      <c r="N187" s="75">
        <v>8.6325000000000003</v>
      </c>
      <c r="O187" s="66">
        <v>8.73</v>
      </c>
      <c r="P187" s="66">
        <v>8.6112500000000001</v>
      </c>
      <c r="Q187" s="66">
        <v>8.8187500000000014</v>
      </c>
      <c r="R187" s="66">
        <v>8.59</v>
      </c>
    </row>
    <row r="188" spans="1:18" x14ac:dyDescent="0.3">
      <c r="A188" s="144" t="s">
        <v>203</v>
      </c>
      <c r="B188" s="145" t="s">
        <v>197</v>
      </c>
      <c r="C188" s="141" t="s">
        <v>151</v>
      </c>
      <c r="D188" s="141"/>
      <c r="E188" s="141" t="s">
        <v>212</v>
      </c>
      <c r="F188" s="141"/>
      <c r="G188" s="141" t="s">
        <v>7</v>
      </c>
      <c r="H188" s="141" t="s">
        <v>8</v>
      </c>
      <c r="I188" s="7">
        <v>0</v>
      </c>
      <c r="J188" s="124">
        <v>8.3814285714285717</v>
      </c>
      <c r="K188" s="124">
        <v>8.4557142857142864</v>
      </c>
      <c r="L188" s="124" t="s">
        <v>147</v>
      </c>
      <c r="M188" s="124">
        <v>8.9387500000000006</v>
      </c>
      <c r="N188" s="124">
        <v>8.7449999999999992</v>
      </c>
      <c r="O188" s="124">
        <v>8.7837499999999995</v>
      </c>
      <c r="P188" s="124">
        <v>8.8625000000000007</v>
      </c>
      <c r="Q188" s="124">
        <v>8.91</v>
      </c>
      <c r="R188" s="124">
        <v>8.8960000000000008</v>
      </c>
    </row>
    <row r="189" spans="1:18" ht="15" thickBot="1" x14ac:dyDescent="0.35">
      <c r="A189" s="42" t="s">
        <v>203</v>
      </c>
      <c r="B189" s="43" t="s">
        <v>195</v>
      </c>
      <c r="C189" s="44" t="s">
        <v>151</v>
      </c>
      <c r="D189" s="44"/>
      <c r="E189" s="44" t="s">
        <v>212</v>
      </c>
      <c r="F189" s="44"/>
      <c r="G189" s="44" t="s">
        <v>7</v>
      </c>
      <c r="H189" s="44" t="s">
        <v>8</v>
      </c>
      <c r="I189" s="174">
        <v>0</v>
      </c>
      <c r="J189" s="76">
        <v>8.51</v>
      </c>
      <c r="K189" s="76">
        <v>8.4333333333333336</v>
      </c>
      <c r="L189" s="76" t="s">
        <v>147</v>
      </c>
      <c r="M189" s="76">
        <v>8.9233333333333338</v>
      </c>
      <c r="N189" s="76">
        <v>8.6533333333333342</v>
      </c>
      <c r="O189" s="64">
        <v>8.81</v>
      </c>
      <c r="P189" s="64">
        <v>8.9866666666666664</v>
      </c>
      <c r="Q189" s="64">
        <v>8.7533333333333321</v>
      </c>
      <c r="R189" s="64">
        <v>8.6020000000000003</v>
      </c>
    </row>
    <row r="190" spans="1:18" x14ac:dyDescent="0.3">
      <c r="A190" s="11" t="s">
        <v>203</v>
      </c>
      <c r="B190" s="8" t="s">
        <v>195</v>
      </c>
      <c r="C190" s="7" t="s">
        <v>107</v>
      </c>
      <c r="D190" s="7" t="s">
        <v>152</v>
      </c>
      <c r="E190" s="7" t="s">
        <v>210</v>
      </c>
      <c r="F190" s="7">
        <v>313874</v>
      </c>
      <c r="G190" s="7" t="s">
        <v>7</v>
      </c>
      <c r="H190" s="7" t="s">
        <v>8</v>
      </c>
      <c r="I190" s="7">
        <v>0</v>
      </c>
      <c r="J190" s="132">
        <v>8.51</v>
      </c>
      <c r="K190" s="132">
        <v>8.75</v>
      </c>
      <c r="L190" s="126" t="s">
        <v>147</v>
      </c>
      <c r="M190" s="132">
        <v>8.93</v>
      </c>
      <c r="N190" s="132">
        <v>8.68</v>
      </c>
      <c r="O190" s="132">
        <v>8.84</v>
      </c>
      <c r="P190" s="67">
        <v>9.0399999999999991</v>
      </c>
      <c r="Q190" s="173">
        <v>9.0399999999999991</v>
      </c>
      <c r="R190" s="113">
        <v>8.8000000000000007</v>
      </c>
    </row>
    <row r="191" spans="1:18" x14ac:dyDescent="0.3">
      <c r="A191" s="144" t="s">
        <v>203</v>
      </c>
      <c r="B191" s="145" t="s">
        <v>196</v>
      </c>
      <c r="C191" s="141" t="s">
        <v>108</v>
      </c>
      <c r="D191" s="141" t="s">
        <v>152</v>
      </c>
      <c r="E191" s="141" t="s">
        <v>210</v>
      </c>
      <c r="F191" s="141">
        <v>342014</v>
      </c>
      <c r="G191" s="141" t="s">
        <v>7</v>
      </c>
      <c r="H191" s="141" t="s">
        <v>8</v>
      </c>
      <c r="I191" s="7">
        <v>0</v>
      </c>
      <c r="J191" s="105">
        <v>7.83</v>
      </c>
      <c r="K191" s="125">
        <v>8.6199999999999992</v>
      </c>
      <c r="L191" s="127" t="s">
        <v>147</v>
      </c>
      <c r="M191" s="125">
        <v>8.56</v>
      </c>
      <c r="N191" s="125">
        <v>8.32</v>
      </c>
      <c r="O191" s="125">
        <v>8.7100000000000009</v>
      </c>
      <c r="P191" s="125">
        <v>8.92</v>
      </c>
      <c r="Q191" s="59">
        <v>8.59</v>
      </c>
      <c r="R191" s="114">
        <v>8.69</v>
      </c>
    </row>
    <row r="192" spans="1:18" x14ac:dyDescent="0.3">
      <c r="A192" s="144" t="s">
        <v>203</v>
      </c>
      <c r="B192" s="145" t="s">
        <v>197</v>
      </c>
      <c r="C192" s="141" t="s">
        <v>109</v>
      </c>
      <c r="D192" s="141" t="s">
        <v>152</v>
      </c>
      <c r="E192" s="141" t="s">
        <v>210</v>
      </c>
      <c r="F192" s="141">
        <v>444000</v>
      </c>
      <c r="G192" s="141" t="s">
        <v>7</v>
      </c>
      <c r="H192" s="141" t="s">
        <v>8</v>
      </c>
      <c r="I192" s="7">
        <v>0</v>
      </c>
      <c r="J192" s="125">
        <v>8.34</v>
      </c>
      <c r="K192" s="125">
        <v>8.58</v>
      </c>
      <c r="L192" s="127" t="s">
        <v>147</v>
      </c>
      <c r="M192" s="133">
        <v>9.06</v>
      </c>
      <c r="N192" s="133">
        <v>9.02</v>
      </c>
      <c r="O192" s="125">
        <v>8.8699999999999992</v>
      </c>
      <c r="P192" s="125">
        <v>8.81</v>
      </c>
      <c r="Q192" s="59">
        <v>8.9</v>
      </c>
      <c r="R192" s="114">
        <v>8.64</v>
      </c>
    </row>
    <row r="193" spans="1:18" x14ac:dyDescent="0.3">
      <c r="A193" s="144" t="s">
        <v>203</v>
      </c>
      <c r="B193" s="145" t="s">
        <v>196</v>
      </c>
      <c r="C193" s="141" t="s">
        <v>110</v>
      </c>
      <c r="D193" s="141" t="s">
        <v>17</v>
      </c>
      <c r="E193" s="141" t="s">
        <v>210</v>
      </c>
      <c r="F193" s="141">
        <v>281071</v>
      </c>
      <c r="G193" s="141" t="s">
        <v>7</v>
      </c>
      <c r="H193" s="141" t="s">
        <v>8</v>
      </c>
      <c r="I193" s="7">
        <v>0</v>
      </c>
      <c r="J193" s="105">
        <v>7.64</v>
      </c>
      <c r="K193" s="105">
        <v>7.7</v>
      </c>
      <c r="L193" s="127" t="s">
        <v>147</v>
      </c>
      <c r="M193" s="125">
        <v>8.3000000000000007</v>
      </c>
      <c r="N193" s="125">
        <v>8.64</v>
      </c>
      <c r="O193" s="125">
        <v>8.4499999999999993</v>
      </c>
      <c r="P193" s="125">
        <v>8.1300000000000008</v>
      </c>
      <c r="Q193" s="59">
        <v>8.69</v>
      </c>
      <c r="R193" s="114">
        <v>8.41</v>
      </c>
    </row>
    <row r="194" spans="1:18" x14ac:dyDescent="0.3">
      <c r="A194" s="144" t="s">
        <v>203</v>
      </c>
      <c r="B194" s="145" t="s">
        <v>197</v>
      </c>
      <c r="C194" s="141" t="s">
        <v>111</v>
      </c>
      <c r="D194" s="141" t="s">
        <v>17</v>
      </c>
      <c r="E194" s="141" t="s">
        <v>210</v>
      </c>
      <c r="F194" s="141">
        <v>444877</v>
      </c>
      <c r="G194" s="141" t="s">
        <v>7</v>
      </c>
      <c r="H194" s="141" t="s">
        <v>8</v>
      </c>
      <c r="I194" s="7">
        <v>0</v>
      </c>
      <c r="J194" s="125">
        <v>8.18</v>
      </c>
      <c r="K194" s="105">
        <v>7.91</v>
      </c>
      <c r="L194" s="127" t="s">
        <v>147</v>
      </c>
      <c r="M194" s="125">
        <v>8.4600000000000009</v>
      </c>
      <c r="N194" s="125">
        <v>8.6999999999999993</v>
      </c>
      <c r="O194" s="125">
        <v>8.82</v>
      </c>
      <c r="P194" s="125">
        <v>8.56</v>
      </c>
      <c r="Q194" s="59">
        <v>8.5299999999999994</v>
      </c>
      <c r="R194" s="138">
        <v>7.86</v>
      </c>
    </row>
    <row r="195" spans="1:18" x14ac:dyDescent="0.3">
      <c r="A195" s="144" t="s">
        <v>203</v>
      </c>
      <c r="B195" s="145" t="s">
        <v>195</v>
      </c>
      <c r="C195" s="141" t="s">
        <v>112</v>
      </c>
      <c r="D195" s="141" t="s">
        <v>17</v>
      </c>
      <c r="E195" s="141" t="s">
        <v>210</v>
      </c>
      <c r="F195" s="141">
        <v>276691</v>
      </c>
      <c r="G195" s="141" t="s">
        <v>7</v>
      </c>
      <c r="H195" s="141" t="s">
        <v>8</v>
      </c>
      <c r="I195" s="7">
        <v>2</v>
      </c>
      <c r="J195" s="125">
        <v>8.43</v>
      </c>
      <c r="K195" s="125">
        <v>8.07</v>
      </c>
      <c r="L195" s="127" t="s">
        <v>147</v>
      </c>
      <c r="M195" s="125">
        <v>8.75</v>
      </c>
      <c r="N195" s="125">
        <v>8.5299999999999994</v>
      </c>
      <c r="O195" s="133">
        <v>9.0399999999999991</v>
      </c>
      <c r="P195" s="133">
        <v>9.02</v>
      </c>
      <c r="Q195" s="59">
        <v>8.5</v>
      </c>
      <c r="R195" s="114">
        <v>8.7799999999999994</v>
      </c>
    </row>
    <row r="196" spans="1:18" x14ac:dyDescent="0.3">
      <c r="A196" s="144" t="s">
        <v>203</v>
      </c>
      <c r="B196" s="145" t="s">
        <v>196</v>
      </c>
      <c r="C196" s="141" t="s">
        <v>113</v>
      </c>
      <c r="D196" s="141" t="s">
        <v>17</v>
      </c>
      <c r="E196" s="141" t="s">
        <v>210</v>
      </c>
      <c r="F196" s="141">
        <v>345009</v>
      </c>
      <c r="G196" s="141" t="s">
        <v>7</v>
      </c>
      <c r="H196" s="141" t="s">
        <v>8</v>
      </c>
      <c r="I196" s="7">
        <v>0</v>
      </c>
      <c r="J196" s="125">
        <v>8.5299999999999994</v>
      </c>
      <c r="K196" s="125">
        <v>8.6</v>
      </c>
      <c r="L196" s="127" t="s">
        <v>147</v>
      </c>
      <c r="M196" s="125">
        <v>8.82</v>
      </c>
      <c r="N196" s="125">
        <v>8.8000000000000007</v>
      </c>
      <c r="O196" s="125">
        <v>8.91</v>
      </c>
      <c r="P196" s="125">
        <v>8.84</v>
      </c>
      <c r="Q196" s="59">
        <v>8.99</v>
      </c>
      <c r="R196" s="148">
        <v>9.11</v>
      </c>
    </row>
    <row r="197" spans="1:18" x14ac:dyDescent="0.3">
      <c r="A197" s="144" t="s">
        <v>203</v>
      </c>
      <c r="B197" s="145" t="s">
        <v>196</v>
      </c>
      <c r="C197" s="141" t="s">
        <v>114</v>
      </c>
      <c r="D197" s="141" t="s">
        <v>17</v>
      </c>
      <c r="E197" s="141" t="s">
        <v>210</v>
      </c>
      <c r="F197" s="141">
        <v>281006</v>
      </c>
      <c r="G197" s="141" t="s">
        <v>7</v>
      </c>
      <c r="H197" s="141" t="s">
        <v>8</v>
      </c>
      <c r="I197" s="7">
        <v>0</v>
      </c>
      <c r="J197" s="133">
        <v>9.33</v>
      </c>
      <c r="K197" s="133">
        <v>9.15</v>
      </c>
      <c r="L197" s="127" t="s">
        <v>147</v>
      </c>
      <c r="M197" s="125">
        <v>8.31</v>
      </c>
      <c r="N197" s="133">
        <v>9.32</v>
      </c>
      <c r="O197" s="133">
        <v>9.0500000000000007</v>
      </c>
      <c r="P197" s="125">
        <v>8.99</v>
      </c>
      <c r="Q197" s="170">
        <v>9.3000000000000007</v>
      </c>
      <c r="R197" s="114">
        <v>8.81</v>
      </c>
    </row>
    <row r="198" spans="1:18" x14ac:dyDescent="0.3">
      <c r="A198" s="144" t="s">
        <v>203</v>
      </c>
      <c r="B198" s="145" t="s">
        <v>197</v>
      </c>
      <c r="C198" s="141" t="s">
        <v>115</v>
      </c>
      <c r="D198" s="141" t="s">
        <v>152</v>
      </c>
      <c r="E198" s="141" t="s">
        <v>210</v>
      </c>
      <c r="F198" s="141">
        <v>387001</v>
      </c>
      <c r="G198" s="141" t="s">
        <v>7</v>
      </c>
      <c r="H198" s="141" t="s">
        <v>8</v>
      </c>
      <c r="I198" s="7">
        <v>0</v>
      </c>
      <c r="J198" s="125">
        <v>8.77</v>
      </c>
      <c r="K198" s="125">
        <v>8.7799999999999994</v>
      </c>
      <c r="L198" s="127" t="s">
        <v>147</v>
      </c>
      <c r="M198" s="125">
        <v>8.81</v>
      </c>
      <c r="N198" s="125">
        <v>8.5399999999999991</v>
      </c>
      <c r="O198" s="125">
        <v>8.64</v>
      </c>
      <c r="P198" s="125">
        <v>8.82</v>
      </c>
      <c r="Q198" s="59">
        <v>8.92</v>
      </c>
      <c r="R198" s="114">
        <v>8.68</v>
      </c>
    </row>
    <row r="199" spans="1:18" x14ac:dyDescent="0.3">
      <c r="A199" s="144" t="s">
        <v>203</v>
      </c>
      <c r="B199" s="145" t="s">
        <v>197</v>
      </c>
      <c r="C199" s="141" t="s">
        <v>116</v>
      </c>
      <c r="D199" s="141" t="s">
        <v>152</v>
      </c>
      <c r="E199" s="141" t="s">
        <v>210</v>
      </c>
      <c r="F199" s="141">
        <v>413013</v>
      </c>
      <c r="G199" s="141" t="s">
        <v>7</v>
      </c>
      <c r="H199" s="141" t="s">
        <v>8</v>
      </c>
      <c r="I199" s="7">
        <v>2</v>
      </c>
      <c r="J199" s="125">
        <v>8.6</v>
      </c>
      <c r="K199" s="133">
        <v>9.02</v>
      </c>
      <c r="L199" s="127" t="s">
        <v>147</v>
      </c>
      <c r="M199" s="133">
        <v>9.0299999999999994</v>
      </c>
      <c r="N199" s="133">
        <v>9.07</v>
      </c>
      <c r="O199" s="125">
        <v>8.57</v>
      </c>
      <c r="P199" s="133">
        <v>9.24</v>
      </c>
      <c r="Q199" s="170">
        <v>9.39</v>
      </c>
      <c r="R199" s="148">
        <v>9.26</v>
      </c>
    </row>
    <row r="200" spans="1:18" x14ac:dyDescent="0.3">
      <c r="A200" s="144" t="s">
        <v>203</v>
      </c>
      <c r="B200" s="145" t="s">
        <v>196</v>
      </c>
      <c r="C200" s="141" t="s">
        <v>117</v>
      </c>
      <c r="D200" s="141" t="s">
        <v>17</v>
      </c>
      <c r="E200" s="141" t="s">
        <v>210</v>
      </c>
      <c r="F200" s="141">
        <v>345025</v>
      </c>
      <c r="G200" s="141" t="s">
        <v>7</v>
      </c>
      <c r="H200" s="141" t="s">
        <v>8</v>
      </c>
      <c r="I200" s="7">
        <v>0</v>
      </c>
      <c r="J200" s="125">
        <v>8.9700000000000006</v>
      </c>
      <c r="K200" s="133">
        <v>9.16</v>
      </c>
      <c r="L200" s="127" t="s">
        <v>147</v>
      </c>
      <c r="M200" s="125">
        <v>8.91</v>
      </c>
      <c r="N200" s="125">
        <v>8.27</v>
      </c>
      <c r="O200" s="125">
        <v>8.73</v>
      </c>
      <c r="P200" s="125">
        <v>8.91</v>
      </c>
      <c r="Q200" s="170">
        <v>9.0299999999999994</v>
      </c>
      <c r="R200" s="148">
        <v>9.14</v>
      </c>
    </row>
    <row r="201" spans="1:18" x14ac:dyDescent="0.3">
      <c r="A201" s="144" t="s">
        <v>203</v>
      </c>
      <c r="B201" s="145" t="s">
        <v>196</v>
      </c>
      <c r="C201" s="141" t="s">
        <v>118</v>
      </c>
      <c r="D201" s="141" t="s">
        <v>206</v>
      </c>
      <c r="E201" s="141" t="s">
        <v>209</v>
      </c>
      <c r="F201" s="141">
        <v>223263</v>
      </c>
      <c r="G201" s="141" t="s">
        <v>7</v>
      </c>
      <c r="H201" s="141" t="s">
        <v>8</v>
      </c>
      <c r="I201" s="7">
        <v>0</v>
      </c>
      <c r="J201" s="125">
        <v>8.2899999999999991</v>
      </c>
      <c r="K201" s="105">
        <v>7.74</v>
      </c>
      <c r="L201" s="127" t="s">
        <v>147</v>
      </c>
      <c r="M201" s="125">
        <v>8.8800000000000008</v>
      </c>
      <c r="N201" s="125">
        <v>8.8699999999999992</v>
      </c>
      <c r="O201" s="133">
        <v>9.14</v>
      </c>
      <c r="P201" s="125">
        <v>8.49</v>
      </c>
      <c r="Q201" s="59">
        <v>8.75</v>
      </c>
      <c r="R201" s="114">
        <v>8.4600000000000009</v>
      </c>
    </row>
    <row r="202" spans="1:18" x14ac:dyDescent="0.3">
      <c r="A202" s="144" t="s">
        <v>203</v>
      </c>
      <c r="B202" s="145" t="s">
        <v>196</v>
      </c>
      <c r="C202" s="141" t="s">
        <v>119</v>
      </c>
      <c r="D202" s="141" t="s">
        <v>206</v>
      </c>
      <c r="E202" s="141" t="s">
        <v>209</v>
      </c>
      <c r="F202" s="141">
        <v>286005</v>
      </c>
      <c r="G202" s="141" t="s">
        <v>7</v>
      </c>
      <c r="H202" s="141" t="s">
        <v>8</v>
      </c>
      <c r="I202" s="7">
        <v>4</v>
      </c>
      <c r="J202" s="125">
        <v>8.2899999999999991</v>
      </c>
      <c r="K202" s="125">
        <v>8.1999999999999993</v>
      </c>
      <c r="L202" s="127" t="s">
        <v>147</v>
      </c>
      <c r="M202" s="125">
        <v>8.26</v>
      </c>
      <c r="N202" s="125">
        <v>8.6</v>
      </c>
      <c r="O202" s="125">
        <v>8.61</v>
      </c>
      <c r="P202" s="125">
        <v>8.65</v>
      </c>
      <c r="Q202" s="59">
        <v>8.4499999999999993</v>
      </c>
      <c r="R202" s="114">
        <v>8.6</v>
      </c>
    </row>
    <row r="203" spans="1:18" x14ac:dyDescent="0.3">
      <c r="A203" s="144" t="s">
        <v>203</v>
      </c>
      <c r="B203" s="145" t="s">
        <v>197</v>
      </c>
      <c r="C203" s="141" t="s">
        <v>120</v>
      </c>
      <c r="D203" s="141" t="s">
        <v>17</v>
      </c>
      <c r="E203" s="141" t="s">
        <v>210</v>
      </c>
      <c r="F203" s="141">
        <v>444265</v>
      </c>
      <c r="G203" s="141" t="s">
        <v>7</v>
      </c>
      <c r="H203" s="141" t="s">
        <v>8</v>
      </c>
      <c r="I203" s="7">
        <v>0</v>
      </c>
      <c r="J203" s="105">
        <v>7.18</v>
      </c>
      <c r="K203" s="105">
        <v>7.35</v>
      </c>
      <c r="L203" s="127" t="s">
        <v>147</v>
      </c>
      <c r="M203" s="133">
        <v>9.1</v>
      </c>
      <c r="N203" s="125">
        <v>8.68</v>
      </c>
      <c r="O203" s="125">
        <v>8.7799999999999994</v>
      </c>
      <c r="P203" s="125">
        <v>8.56</v>
      </c>
      <c r="Q203" s="59">
        <v>8.56</v>
      </c>
      <c r="R203" s="114">
        <v>8.77</v>
      </c>
    </row>
    <row r="204" spans="1:18" x14ac:dyDescent="0.3">
      <c r="A204" s="144" t="s">
        <v>203</v>
      </c>
      <c r="B204" s="145" t="s">
        <v>195</v>
      </c>
      <c r="C204" s="141" t="s">
        <v>280</v>
      </c>
      <c r="D204" s="141" t="s">
        <v>152</v>
      </c>
      <c r="E204" s="141" t="s">
        <v>213</v>
      </c>
      <c r="F204" s="141">
        <v>313049</v>
      </c>
      <c r="G204" s="141" t="s">
        <v>7</v>
      </c>
      <c r="H204" s="141" t="s">
        <v>8</v>
      </c>
      <c r="I204" s="7">
        <v>0</v>
      </c>
      <c r="J204" s="125"/>
      <c r="K204" s="125"/>
      <c r="L204" s="127"/>
      <c r="M204" s="125"/>
      <c r="N204" s="125"/>
      <c r="O204" s="125"/>
      <c r="P204" s="125"/>
      <c r="Q204" s="170"/>
      <c r="R204" s="138">
        <v>7.89</v>
      </c>
    </row>
    <row r="205" spans="1:18" x14ac:dyDescent="0.3">
      <c r="A205" s="144" t="s">
        <v>203</v>
      </c>
      <c r="B205" s="145" t="s">
        <v>197</v>
      </c>
      <c r="C205" s="141" t="s">
        <v>121</v>
      </c>
      <c r="D205" s="141" t="s">
        <v>207</v>
      </c>
      <c r="E205" s="141" t="s">
        <v>209</v>
      </c>
      <c r="F205" s="141">
        <v>411017</v>
      </c>
      <c r="G205" s="141" t="s">
        <v>7</v>
      </c>
      <c r="H205" s="141" t="s">
        <v>8</v>
      </c>
      <c r="I205" s="7">
        <v>0</v>
      </c>
      <c r="J205" s="125">
        <v>8.57</v>
      </c>
      <c r="K205" s="125">
        <v>8.68</v>
      </c>
      <c r="L205" s="127" t="s">
        <v>147</v>
      </c>
      <c r="M205" s="125">
        <v>8.7799999999999994</v>
      </c>
      <c r="N205" s="125">
        <v>8.82</v>
      </c>
      <c r="O205" s="125">
        <v>8.94</v>
      </c>
      <c r="P205" s="125">
        <v>8.9600000000000009</v>
      </c>
      <c r="Q205" s="170">
        <v>9.09</v>
      </c>
      <c r="R205" s="114">
        <v>8.91</v>
      </c>
    </row>
    <row r="206" spans="1:18" x14ac:dyDescent="0.3">
      <c r="A206" s="144" t="s">
        <v>203</v>
      </c>
      <c r="B206" s="145" t="s">
        <v>195</v>
      </c>
      <c r="C206" s="141" t="s">
        <v>281</v>
      </c>
      <c r="D206" s="141" t="s">
        <v>152</v>
      </c>
      <c r="E206" s="141" t="s">
        <v>213</v>
      </c>
      <c r="F206" s="141">
        <v>271817</v>
      </c>
      <c r="G206" s="141" t="s">
        <v>7</v>
      </c>
      <c r="H206" s="141" t="s">
        <v>8</v>
      </c>
      <c r="I206" s="7">
        <v>2</v>
      </c>
      <c r="J206" s="125"/>
      <c r="K206" s="125"/>
      <c r="L206" s="127"/>
      <c r="M206" s="133"/>
      <c r="N206" s="125"/>
      <c r="O206" s="125"/>
      <c r="P206" s="125"/>
      <c r="Q206" s="59"/>
      <c r="R206" s="114">
        <v>8.27</v>
      </c>
    </row>
    <row r="207" spans="1:18" x14ac:dyDescent="0.3">
      <c r="A207" s="144" t="s">
        <v>203</v>
      </c>
      <c r="B207" s="145" t="s">
        <v>195</v>
      </c>
      <c r="C207" s="141" t="s">
        <v>282</v>
      </c>
      <c r="D207" s="141" t="s">
        <v>152</v>
      </c>
      <c r="E207" s="141" t="s">
        <v>213</v>
      </c>
      <c r="F207" s="141">
        <v>296004</v>
      </c>
      <c r="G207" s="141" t="s">
        <v>7</v>
      </c>
      <c r="H207" s="141" t="s">
        <v>8</v>
      </c>
      <c r="I207" s="7">
        <v>2</v>
      </c>
      <c r="J207" s="125"/>
      <c r="K207" s="125"/>
      <c r="L207" s="127"/>
      <c r="M207" s="133"/>
      <c r="N207" s="125"/>
      <c r="O207" s="125"/>
      <c r="P207" s="125"/>
      <c r="Q207" s="59"/>
      <c r="R207" s="148">
        <v>9.01</v>
      </c>
    </row>
    <row r="208" spans="1:18" x14ac:dyDescent="0.3">
      <c r="A208" s="144" t="s">
        <v>203</v>
      </c>
      <c r="B208" s="145" t="s">
        <v>195</v>
      </c>
      <c r="C208" s="141" t="s">
        <v>122</v>
      </c>
      <c r="D208" s="141" t="s">
        <v>152</v>
      </c>
      <c r="E208" s="141" t="s">
        <v>208</v>
      </c>
      <c r="F208" s="141">
        <v>313882</v>
      </c>
      <c r="G208" s="141" t="s">
        <v>7</v>
      </c>
      <c r="H208" s="141" t="s">
        <v>8</v>
      </c>
      <c r="I208" s="7">
        <v>0</v>
      </c>
      <c r="J208" s="125">
        <v>8.59</v>
      </c>
      <c r="K208" s="125">
        <v>8.48</v>
      </c>
      <c r="L208" s="127" t="s">
        <v>147</v>
      </c>
      <c r="M208" s="133">
        <v>9.09</v>
      </c>
      <c r="N208" s="125">
        <v>8.75</v>
      </c>
      <c r="O208" s="125">
        <v>8.5500000000000007</v>
      </c>
      <c r="P208" s="125">
        <v>8.9</v>
      </c>
      <c r="Q208" s="59">
        <v>8.7200000000000006</v>
      </c>
      <c r="R208" s="148">
        <v>9.0399999999999991</v>
      </c>
    </row>
    <row r="209" spans="1:18" x14ac:dyDescent="0.3">
      <c r="A209" s="144" t="s">
        <v>203</v>
      </c>
      <c r="B209" s="145" t="s">
        <v>196</v>
      </c>
      <c r="C209" s="141" t="s">
        <v>167</v>
      </c>
      <c r="D209" s="141" t="s">
        <v>152</v>
      </c>
      <c r="E209" s="141" t="s">
        <v>210</v>
      </c>
      <c r="F209" s="141">
        <v>286542</v>
      </c>
      <c r="G209" s="141" t="s">
        <v>7</v>
      </c>
      <c r="H209" s="141" t="s">
        <v>8</v>
      </c>
      <c r="I209" s="7">
        <v>0</v>
      </c>
      <c r="J209" s="127" t="s">
        <v>147</v>
      </c>
      <c r="K209" s="125">
        <v>8.81</v>
      </c>
      <c r="L209" s="127" t="s">
        <v>147</v>
      </c>
      <c r="M209" s="125">
        <v>8.8800000000000008</v>
      </c>
      <c r="N209" s="125">
        <v>8.1199999999999992</v>
      </c>
      <c r="O209" s="125">
        <v>8.58</v>
      </c>
      <c r="P209" s="125">
        <v>8.36</v>
      </c>
      <c r="Q209" s="59">
        <v>8.89</v>
      </c>
      <c r="R209" s="114">
        <v>8.61</v>
      </c>
    </row>
    <row r="210" spans="1:18" x14ac:dyDescent="0.3">
      <c r="A210" s="144" t="s">
        <v>203</v>
      </c>
      <c r="B210" s="145" t="s">
        <v>197</v>
      </c>
      <c r="C210" s="141" t="s">
        <v>123</v>
      </c>
      <c r="D210" s="141" t="s">
        <v>152</v>
      </c>
      <c r="E210" s="141" t="s">
        <v>210</v>
      </c>
      <c r="F210" s="141">
        <v>444372</v>
      </c>
      <c r="G210" s="141" t="s">
        <v>7</v>
      </c>
      <c r="H210" s="141" t="s">
        <v>8</v>
      </c>
      <c r="I210" s="7">
        <v>0</v>
      </c>
      <c r="J210" s="133">
        <v>9.0299999999999994</v>
      </c>
      <c r="K210" s="125">
        <v>8.8699999999999992</v>
      </c>
      <c r="L210" s="127" t="s">
        <v>147</v>
      </c>
      <c r="M210" s="125">
        <v>8.91</v>
      </c>
      <c r="N210" s="125">
        <v>8.94</v>
      </c>
      <c r="O210" s="125">
        <v>8.82</v>
      </c>
      <c r="P210" s="125">
        <v>8.85</v>
      </c>
      <c r="Q210" s="170">
        <v>9.09</v>
      </c>
      <c r="R210" s="114">
        <v>8.99</v>
      </c>
    </row>
    <row r="211" spans="1:18" x14ac:dyDescent="0.3">
      <c r="A211" s="144" t="s">
        <v>203</v>
      </c>
      <c r="B211" s="145" t="s">
        <v>196</v>
      </c>
      <c r="C211" s="141" t="s">
        <v>124</v>
      </c>
      <c r="D211" s="141" t="s">
        <v>17</v>
      </c>
      <c r="E211" s="141" t="s">
        <v>210</v>
      </c>
      <c r="F211" s="141">
        <v>343004</v>
      </c>
      <c r="G211" s="141" t="s">
        <v>7</v>
      </c>
      <c r="H211" s="141" t="s">
        <v>8</v>
      </c>
      <c r="I211" s="7">
        <v>0</v>
      </c>
      <c r="J211" s="125">
        <v>8.67</v>
      </c>
      <c r="K211" s="125">
        <v>8.73</v>
      </c>
      <c r="L211" s="127" t="s">
        <v>147</v>
      </c>
      <c r="M211" s="125">
        <v>8.69</v>
      </c>
      <c r="N211" s="125">
        <v>8.39</v>
      </c>
      <c r="O211" s="125">
        <v>8.39</v>
      </c>
      <c r="P211" s="125">
        <v>8.51</v>
      </c>
      <c r="Q211" s="59">
        <v>8.89</v>
      </c>
      <c r="R211" s="148">
        <v>9</v>
      </c>
    </row>
    <row r="212" spans="1:18" ht="15" thickBot="1" x14ac:dyDescent="0.35">
      <c r="A212" s="144" t="s">
        <v>203</v>
      </c>
      <c r="B212" s="145" t="s">
        <v>197</v>
      </c>
      <c r="C212" s="141" t="s">
        <v>169</v>
      </c>
      <c r="D212" s="141" t="s">
        <v>17</v>
      </c>
      <c r="E212" s="141" t="s">
        <v>210</v>
      </c>
      <c r="F212" s="141">
        <v>415604</v>
      </c>
      <c r="G212" s="141" t="s">
        <v>7</v>
      </c>
      <c r="H212" s="141" t="s">
        <v>8</v>
      </c>
      <c r="I212" s="7">
        <v>0</v>
      </c>
      <c r="J212" s="127" t="s">
        <v>147</v>
      </c>
      <c r="K212" s="125">
        <v>8.35</v>
      </c>
      <c r="L212" s="127" t="s">
        <v>147</v>
      </c>
      <c r="M212" s="133">
        <v>9.36</v>
      </c>
      <c r="N212" s="125">
        <v>8.19</v>
      </c>
      <c r="O212" s="125">
        <v>8.83</v>
      </c>
      <c r="P212" s="133">
        <v>9.1</v>
      </c>
      <c r="Q212" s="59">
        <v>8.8000000000000007</v>
      </c>
      <c r="R212" s="114">
        <v>8.7100000000000009</v>
      </c>
    </row>
    <row r="213" spans="1:18" ht="15" thickTop="1" x14ac:dyDescent="0.3">
      <c r="A213" s="23" t="s">
        <v>125</v>
      </c>
      <c r="B213" s="23" t="s">
        <v>201</v>
      </c>
      <c r="C213" s="24" t="s">
        <v>150</v>
      </c>
      <c r="D213" s="24"/>
      <c r="E213" s="24" t="s">
        <v>212</v>
      </c>
      <c r="F213" s="24"/>
      <c r="G213" s="24" t="s">
        <v>7</v>
      </c>
      <c r="H213" s="24" t="s">
        <v>8</v>
      </c>
      <c r="I213" s="19">
        <v>0</v>
      </c>
      <c r="J213" s="62">
        <v>8.5713333333333335</v>
      </c>
      <c r="K213" s="63">
        <v>8.721333333333332</v>
      </c>
      <c r="L213" s="63" t="s">
        <v>147</v>
      </c>
      <c r="M213" s="63">
        <v>8.8123076923076908</v>
      </c>
      <c r="N213" s="63">
        <v>8.7615384615384606</v>
      </c>
      <c r="O213" s="55">
        <v>8.7092307692307696</v>
      </c>
      <c r="P213" s="55">
        <v>8.726923076923077</v>
      </c>
      <c r="Q213" s="55">
        <v>8.6746153846153842</v>
      </c>
      <c r="R213" s="55">
        <v>8.7984615384615381</v>
      </c>
    </row>
    <row r="214" spans="1:18" ht="15" thickBot="1" x14ac:dyDescent="0.35">
      <c r="A214" s="45" t="s">
        <v>125</v>
      </c>
      <c r="B214" s="45" t="s">
        <v>201</v>
      </c>
      <c r="C214" s="129" t="s">
        <v>151</v>
      </c>
      <c r="D214" s="129"/>
      <c r="E214" s="129" t="s">
        <v>212</v>
      </c>
      <c r="F214" s="129"/>
      <c r="G214" s="129" t="s">
        <v>7</v>
      </c>
      <c r="H214" s="129" t="s">
        <v>8</v>
      </c>
      <c r="I214" s="19">
        <v>0</v>
      </c>
      <c r="J214" s="131">
        <v>8.553571428571427</v>
      </c>
      <c r="K214" s="130">
        <v>8.7035714285714274</v>
      </c>
      <c r="L214" s="130" t="s">
        <v>147</v>
      </c>
      <c r="M214" s="130">
        <v>8.8123076923076908</v>
      </c>
      <c r="N214" s="130">
        <v>8.7491666666666656</v>
      </c>
      <c r="O214" s="64">
        <v>8.6791666666666671</v>
      </c>
      <c r="P214" s="64">
        <v>8.7116666666666678</v>
      </c>
      <c r="Q214" s="64">
        <v>8.6516666666666655</v>
      </c>
      <c r="R214" s="64">
        <v>8.7791666666666668</v>
      </c>
    </row>
    <row r="215" spans="1:18" x14ac:dyDescent="0.3">
      <c r="A215" s="155" t="s">
        <v>125</v>
      </c>
      <c r="B215" s="155" t="s">
        <v>201</v>
      </c>
      <c r="C215" s="156" t="s">
        <v>216</v>
      </c>
      <c r="D215" s="156"/>
      <c r="E215" s="156" t="s">
        <v>209</v>
      </c>
      <c r="F215" s="156"/>
      <c r="G215" s="156" t="s">
        <v>7</v>
      </c>
      <c r="H215" s="156" t="s">
        <v>8</v>
      </c>
      <c r="I215" s="7">
        <v>0</v>
      </c>
      <c r="J215" s="75"/>
      <c r="K215" s="75"/>
      <c r="L215" s="75"/>
      <c r="M215" s="75"/>
      <c r="N215" s="73"/>
      <c r="O215" s="157"/>
      <c r="P215" s="157"/>
      <c r="Q215" s="158">
        <v>8.75</v>
      </c>
      <c r="R215" s="158">
        <v>8.57</v>
      </c>
    </row>
    <row r="216" spans="1:18" ht="15" thickBot="1" x14ac:dyDescent="0.35">
      <c r="A216" s="43" t="s">
        <v>125</v>
      </c>
      <c r="B216" s="43" t="s">
        <v>201</v>
      </c>
      <c r="C216" s="44" t="s">
        <v>218</v>
      </c>
      <c r="D216" s="44"/>
      <c r="E216" s="44" t="s">
        <v>210</v>
      </c>
      <c r="F216" s="44"/>
      <c r="G216" s="44" t="s">
        <v>7</v>
      </c>
      <c r="H216" s="44" t="s">
        <v>8</v>
      </c>
      <c r="I216" s="174">
        <v>0</v>
      </c>
      <c r="J216" s="76"/>
      <c r="K216" s="76"/>
      <c r="L216" s="76"/>
      <c r="M216" s="76"/>
      <c r="N216" s="76"/>
      <c r="O216" s="159"/>
      <c r="P216" s="159"/>
      <c r="Q216" s="159">
        <v>8.6427272727272726</v>
      </c>
      <c r="R216" s="159">
        <v>8.7981818181818188</v>
      </c>
    </row>
    <row r="217" spans="1:18" x14ac:dyDescent="0.3">
      <c r="A217" s="40" t="s">
        <v>125</v>
      </c>
      <c r="B217" s="40" t="s">
        <v>198</v>
      </c>
      <c r="C217" s="41" t="s">
        <v>151</v>
      </c>
      <c r="D217" s="41"/>
      <c r="E217" s="41" t="s">
        <v>212</v>
      </c>
      <c r="F217" s="41"/>
      <c r="G217" s="41" t="s">
        <v>7</v>
      </c>
      <c r="H217" s="41" t="s">
        <v>8</v>
      </c>
      <c r="I217" s="175">
        <v>0</v>
      </c>
      <c r="J217" s="74">
        <v>8.5150000000000006</v>
      </c>
      <c r="K217" s="75">
        <v>8.65</v>
      </c>
      <c r="L217" s="75" t="s">
        <v>147</v>
      </c>
      <c r="M217" s="75">
        <v>8.7816666666666681</v>
      </c>
      <c r="N217" s="75">
        <v>8.7219999999999995</v>
      </c>
      <c r="O217" s="66">
        <v>8.5360000000000014</v>
      </c>
      <c r="P217" s="66">
        <v>8.4599999999999991</v>
      </c>
      <c r="Q217" s="66">
        <v>8.4139999999999997</v>
      </c>
      <c r="R217" s="66">
        <v>8.6719999999999988</v>
      </c>
    </row>
    <row r="218" spans="1:18" x14ac:dyDescent="0.3">
      <c r="A218" s="145" t="s">
        <v>125</v>
      </c>
      <c r="B218" s="145" t="s">
        <v>228</v>
      </c>
      <c r="C218" s="141" t="s">
        <v>151</v>
      </c>
      <c r="D218" s="141"/>
      <c r="E218" s="141" t="s">
        <v>212</v>
      </c>
      <c r="F218" s="141"/>
      <c r="G218" s="141" t="s">
        <v>7</v>
      </c>
      <c r="H218" s="141" t="s">
        <v>8</v>
      </c>
      <c r="I218" s="7">
        <v>0</v>
      </c>
      <c r="J218" s="124">
        <v>8.52</v>
      </c>
      <c r="K218" s="124">
        <v>8.7799999999999994</v>
      </c>
      <c r="L218" s="124" t="s">
        <v>147</v>
      </c>
      <c r="M218" s="124">
        <v>8.59</v>
      </c>
      <c r="N218" s="124">
        <v>8.7100000000000009</v>
      </c>
      <c r="O218" s="124">
        <v>8.48</v>
      </c>
      <c r="P218" s="124">
        <v>8.61</v>
      </c>
      <c r="Q218" s="124">
        <v>8.75</v>
      </c>
      <c r="R218" s="124">
        <v>8.57</v>
      </c>
    </row>
    <row r="219" spans="1:18" x14ac:dyDescent="0.3">
      <c r="A219" s="145" t="s">
        <v>125</v>
      </c>
      <c r="B219" s="145" t="s">
        <v>200</v>
      </c>
      <c r="C219" s="141" t="s">
        <v>151</v>
      </c>
      <c r="D219" s="141"/>
      <c r="E219" s="141" t="s">
        <v>212</v>
      </c>
      <c r="F219" s="141"/>
      <c r="G219" s="141" t="s">
        <v>7</v>
      </c>
      <c r="H219" s="141" t="s">
        <v>8</v>
      </c>
      <c r="I219" s="7">
        <v>0</v>
      </c>
      <c r="J219" s="124">
        <v>8.8949999999999996</v>
      </c>
      <c r="K219" s="124">
        <v>8.8850000000000016</v>
      </c>
      <c r="L219" s="124" t="s">
        <v>147</v>
      </c>
      <c r="M219" s="124">
        <v>8.9149999999999991</v>
      </c>
      <c r="N219" s="124">
        <v>9.0350000000000001</v>
      </c>
      <c r="O219" s="124">
        <v>8.8350000000000009</v>
      </c>
      <c r="P219" s="124">
        <v>9.129999999999999</v>
      </c>
      <c r="Q219" s="124">
        <v>9.120000000000001</v>
      </c>
      <c r="R219" s="124">
        <v>9.01</v>
      </c>
    </row>
    <row r="220" spans="1:18" ht="15" thickBot="1" x14ac:dyDescent="0.35">
      <c r="A220" s="43" t="s">
        <v>125</v>
      </c>
      <c r="B220" s="43" t="s">
        <v>199</v>
      </c>
      <c r="C220" s="44" t="s">
        <v>151</v>
      </c>
      <c r="D220" s="44"/>
      <c r="E220" s="44" t="s">
        <v>212</v>
      </c>
      <c r="F220" s="44"/>
      <c r="G220" s="44" t="s">
        <v>7</v>
      </c>
      <c r="H220" s="44" t="s">
        <v>8</v>
      </c>
      <c r="I220" s="174">
        <v>0</v>
      </c>
      <c r="J220" s="76">
        <v>8.4699999999999989</v>
      </c>
      <c r="K220" s="76">
        <v>8.68</v>
      </c>
      <c r="L220" s="76" t="s">
        <v>147</v>
      </c>
      <c r="M220" s="76">
        <v>8.8625000000000007</v>
      </c>
      <c r="N220" s="76">
        <v>8.65</v>
      </c>
      <c r="O220" s="64">
        <v>8.83</v>
      </c>
      <c r="P220" s="64">
        <v>8.8424999999999994</v>
      </c>
      <c r="Q220" s="64">
        <v>8.69</v>
      </c>
      <c r="R220" s="64">
        <v>8.85</v>
      </c>
    </row>
    <row r="221" spans="1:18" x14ac:dyDescent="0.3">
      <c r="A221" s="8" t="s">
        <v>125</v>
      </c>
      <c r="B221" s="8" t="s">
        <v>198</v>
      </c>
      <c r="C221" s="7" t="s">
        <v>126</v>
      </c>
      <c r="D221" s="7" t="s">
        <v>152</v>
      </c>
      <c r="E221" s="7" t="s">
        <v>210</v>
      </c>
      <c r="F221" s="7">
        <v>586008</v>
      </c>
      <c r="G221" s="7" t="s">
        <v>7</v>
      </c>
      <c r="H221" s="7" t="s">
        <v>8</v>
      </c>
      <c r="I221" s="7">
        <v>4</v>
      </c>
      <c r="J221" s="132">
        <v>8.7200000000000006</v>
      </c>
      <c r="K221" s="132">
        <v>8.6</v>
      </c>
      <c r="L221" s="126" t="s">
        <v>147</v>
      </c>
      <c r="M221" s="132">
        <v>8.6300000000000008</v>
      </c>
      <c r="N221" s="132">
        <v>8.89</v>
      </c>
      <c r="O221" s="67">
        <v>9.14</v>
      </c>
      <c r="P221" s="67">
        <v>9.0500000000000007</v>
      </c>
      <c r="Q221" s="173">
        <v>9.0500000000000007</v>
      </c>
      <c r="R221" s="152">
        <v>9.01</v>
      </c>
    </row>
    <row r="222" spans="1:18" x14ac:dyDescent="0.3">
      <c r="A222" s="145" t="s">
        <v>125</v>
      </c>
      <c r="B222" s="145" t="s">
        <v>199</v>
      </c>
      <c r="C222" s="141" t="s">
        <v>127</v>
      </c>
      <c r="D222" s="141" t="s">
        <v>152</v>
      </c>
      <c r="E222" s="141" t="s">
        <v>210</v>
      </c>
      <c r="F222" s="141">
        <v>583005</v>
      </c>
      <c r="G222" s="141" t="s">
        <v>7</v>
      </c>
      <c r="H222" s="141" t="s">
        <v>8</v>
      </c>
      <c r="I222" s="7">
        <v>0</v>
      </c>
      <c r="J222" s="125">
        <v>8.7799999999999994</v>
      </c>
      <c r="K222" s="125">
        <v>8.52</v>
      </c>
      <c r="L222" s="127" t="s">
        <v>147</v>
      </c>
      <c r="M222" s="133">
        <v>9.26</v>
      </c>
      <c r="N222" s="125">
        <v>8.9600000000000009</v>
      </c>
      <c r="O222" s="133">
        <v>9.01</v>
      </c>
      <c r="P222" s="125">
        <v>8.9700000000000006</v>
      </c>
      <c r="Q222" s="59">
        <v>8.85</v>
      </c>
      <c r="R222" s="114">
        <v>8.76</v>
      </c>
    </row>
    <row r="223" spans="1:18" x14ac:dyDescent="0.3">
      <c r="A223" s="145" t="s">
        <v>125</v>
      </c>
      <c r="B223" s="145" t="s">
        <v>198</v>
      </c>
      <c r="C223" s="141" t="s">
        <v>128</v>
      </c>
      <c r="D223" s="141" t="s">
        <v>152</v>
      </c>
      <c r="E223" s="141" t="s">
        <v>210</v>
      </c>
      <c r="F223" s="141">
        <v>673004</v>
      </c>
      <c r="G223" s="141" t="s">
        <v>7</v>
      </c>
      <c r="H223" s="141" t="s">
        <v>8</v>
      </c>
      <c r="I223" s="7">
        <v>4</v>
      </c>
      <c r="J223" s="125">
        <v>8.1300000000000008</v>
      </c>
      <c r="K223" s="125">
        <v>8.51</v>
      </c>
      <c r="L223" s="127" t="s">
        <v>147</v>
      </c>
      <c r="M223" s="125">
        <v>8.99</v>
      </c>
      <c r="N223" s="125">
        <v>8.39</v>
      </c>
      <c r="O223" s="125">
        <v>8.5</v>
      </c>
      <c r="P223" s="125">
        <v>8.49</v>
      </c>
      <c r="Q223" s="59">
        <v>8.93</v>
      </c>
      <c r="R223" s="114">
        <v>8.7899999999999991</v>
      </c>
    </row>
    <row r="224" spans="1:18" x14ac:dyDescent="0.3">
      <c r="A224" s="145" t="s">
        <v>125</v>
      </c>
      <c r="B224" s="145" t="s">
        <v>198</v>
      </c>
      <c r="C224" s="141" t="s">
        <v>129</v>
      </c>
      <c r="D224" s="141" t="s">
        <v>152</v>
      </c>
      <c r="E224" s="141" t="s">
        <v>210</v>
      </c>
      <c r="F224" s="141">
        <v>673400</v>
      </c>
      <c r="G224" s="141" t="s">
        <v>7</v>
      </c>
      <c r="H224" s="141" t="s">
        <v>8</v>
      </c>
      <c r="I224" s="7">
        <v>0</v>
      </c>
      <c r="J224" s="125">
        <v>8.48</v>
      </c>
      <c r="K224" s="125">
        <v>8.68</v>
      </c>
      <c r="L224" s="127" t="s">
        <v>147</v>
      </c>
      <c r="M224" s="133">
        <v>9.39</v>
      </c>
      <c r="N224" s="125">
        <v>8.51</v>
      </c>
      <c r="O224" s="125">
        <v>8.5500000000000007</v>
      </c>
      <c r="P224" s="125">
        <v>8.61</v>
      </c>
      <c r="Q224" s="59">
        <v>8.76</v>
      </c>
      <c r="R224" s="114">
        <v>8.86</v>
      </c>
    </row>
    <row r="225" spans="1:18" x14ac:dyDescent="0.3">
      <c r="A225" s="145" t="s">
        <v>125</v>
      </c>
      <c r="B225" s="145" t="s">
        <v>228</v>
      </c>
      <c r="C225" s="141" t="s">
        <v>130</v>
      </c>
      <c r="D225" s="141" t="s">
        <v>206</v>
      </c>
      <c r="E225" s="141" t="s">
        <v>209</v>
      </c>
      <c r="F225" s="141">
        <v>581009</v>
      </c>
      <c r="G225" s="141" t="s">
        <v>7</v>
      </c>
      <c r="H225" s="141" t="s">
        <v>8</v>
      </c>
      <c r="I225" s="7">
        <v>4</v>
      </c>
      <c r="J225" s="125">
        <v>8.52</v>
      </c>
      <c r="K225" s="125">
        <v>8.7799999999999994</v>
      </c>
      <c r="L225" s="127" t="s">
        <v>147</v>
      </c>
      <c r="M225" s="125">
        <v>8.59</v>
      </c>
      <c r="N225" s="125">
        <v>8.7100000000000009</v>
      </c>
      <c r="O225" s="125">
        <v>8.48</v>
      </c>
      <c r="P225" s="125">
        <v>8.61</v>
      </c>
      <c r="Q225" s="59">
        <v>8.75</v>
      </c>
      <c r="R225" s="114">
        <v>8.57</v>
      </c>
    </row>
    <row r="226" spans="1:18" x14ac:dyDescent="0.3">
      <c r="A226" s="145" t="s">
        <v>125</v>
      </c>
      <c r="B226" s="145" t="s">
        <v>200</v>
      </c>
      <c r="C226" s="141" t="s">
        <v>131</v>
      </c>
      <c r="D226" s="141" t="s">
        <v>152</v>
      </c>
      <c r="E226" s="141" t="s">
        <v>210</v>
      </c>
      <c r="F226" s="141">
        <v>594002</v>
      </c>
      <c r="G226" s="141" t="s">
        <v>7</v>
      </c>
      <c r="H226" s="141" t="s">
        <v>8</v>
      </c>
      <c r="I226" s="7">
        <v>0</v>
      </c>
      <c r="J226" s="133">
        <v>9.08</v>
      </c>
      <c r="K226" s="125">
        <v>8.9600000000000009</v>
      </c>
      <c r="L226" s="127" t="s">
        <v>147</v>
      </c>
      <c r="M226" s="125">
        <v>8.92</v>
      </c>
      <c r="N226" s="133">
        <v>9.0299999999999994</v>
      </c>
      <c r="O226" s="125">
        <v>8.86</v>
      </c>
      <c r="P226" s="133">
        <v>9.0399999999999991</v>
      </c>
      <c r="Q226" s="170">
        <v>9</v>
      </c>
      <c r="R226" s="114">
        <v>8.91</v>
      </c>
    </row>
    <row r="227" spans="1:18" x14ac:dyDescent="0.3">
      <c r="A227" s="145" t="s">
        <v>125</v>
      </c>
      <c r="B227" s="145" t="s">
        <v>199</v>
      </c>
      <c r="C227" s="141" t="s">
        <v>132</v>
      </c>
      <c r="D227" s="141" t="s">
        <v>17</v>
      </c>
      <c r="E227" s="141" t="s">
        <v>210</v>
      </c>
      <c r="F227" s="141">
        <v>575142</v>
      </c>
      <c r="G227" s="141" t="s">
        <v>7</v>
      </c>
      <c r="H227" s="141" t="s">
        <v>8</v>
      </c>
      <c r="I227" s="7">
        <v>0</v>
      </c>
      <c r="J227" s="125">
        <v>8.69</v>
      </c>
      <c r="K227" s="125">
        <v>8.85</v>
      </c>
      <c r="L227" s="127" t="s">
        <v>147</v>
      </c>
      <c r="M227" s="127" t="s">
        <v>147</v>
      </c>
      <c r="N227" s="127" t="s">
        <v>147</v>
      </c>
      <c r="O227" s="127" t="s">
        <v>147</v>
      </c>
      <c r="P227" s="127" t="s">
        <v>147</v>
      </c>
      <c r="Q227" s="140" t="s">
        <v>147</v>
      </c>
      <c r="R227" s="140" t="s">
        <v>147</v>
      </c>
    </row>
    <row r="228" spans="1:18" x14ac:dyDescent="0.3">
      <c r="A228" s="145" t="s">
        <v>125</v>
      </c>
      <c r="B228" s="145" t="s">
        <v>198</v>
      </c>
      <c r="C228" s="141" t="s">
        <v>133</v>
      </c>
      <c r="D228" s="141" t="s">
        <v>152</v>
      </c>
      <c r="E228" s="141" t="s">
        <v>210</v>
      </c>
      <c r="F228" s="141">
        <v>673202</v>
      </c>
      <c r="G228" s="141" t="s">
        <v>7</v>
      </c>
      <c r="H228" s="141" t="s">
        <v>8</v>
      </c>
      <c r="I228" s="7">
        <v>0</v>
      </c>
      <c r="J228" s="125">
        <v>8.4</v>
      </c>
      <c r="K228" s="125">
        <v>8.5</v>
      </c>
      <c r="L228" s="127" t="s">
        <v>147</v>
      </c>
      <c r="M228" s="125">
        <v>8.26</v>
      </c>
      <c r="N228" s="125">
        <v>8.9600000000000009</v>
      </c>
      <c r="O228" s="125">
        <v>8.4600000000000009</v>
      </c>
      <c r="P228" s="125">
        <v>8.35</v>
      </c>
      <c r="Q228" s="59">
        <v>8.4600000000000009</v>
      </c>
      <c r="R228" s="114">
        <v>8.66</v>
      </c>
    </row>
    <row r="229" spans="1:18" x14ac:dyDescent="0.3">
      <c r="A229" s="145" t="s">
        <v>125</v>
      </c>
      <c r="B229" s="145" t="s">
        <v>199</v>
      </c>
      <c r="C229" s="141" t="s">
        <v>134</v>
      </c>
      <c r="D229" s="141" t="s">
        <v>152</v>
      </c>
      <c r="E229" s="141" t="s">
        <v>210</v>
      </c>
      <c r="F229" s="141">
        <v>485003</v>
      </c>
      <c r="G229" s="141" t="s">
        <v>7</v>
      </c>
      <c r="H229" s="141" t="s">
        <v>8</v>
      </c>
      <c r="I229" s="7">
        <v>4</v>
      </c>
      <c r="J229" s="125">
        <v>8.2200000000000006</v>
      </c>
      <c r="K229" s="125">
        <v>8.5399999999999991</v>
      </c>
      <c r="L229" s="127" t="s">
        <v>147</v>
      </c>
      <c r="M229" s="125">
        <v>8.89</v>
      </c>
      <c r="N229" s="105">
        <v>7.69</v>
      </c>
      <c r="O229" s="125">
        <v>8.74</v>
      </c>
      <c r="P229" s="125">
        <v>8.4700000000000006</v>
      </c>
      <c r="Q229" s="59">
        <v>8.31</v>
      </c>
      <c r="R229" s="114">
        <v>8.91</v>
      </c>
    </row>
    <row r="230" spans="1:18" x14ac:dyDescent="0.3">
      <c r="A230" s="145" t="s">
        <v>125</v>
      </c>
      <c r="B230" s="145" t="s">
        <v>198</v>
      </c>
      <c r="C230" s="141" t="s">
        <v>135</v>
      </c>
      <c r="D230" s="141" t="s">
        <v>17</v>
      </c>
      <c r="E230" s="141" t="s">
        <v>210</v>
      </c>
      <c r="F230" s="141">
        <v>584052</v>
      </c>
      <c r="G230" s="141" t="s">
        <v>7</v>
      </c>
      <c r="H230" s="141" t="s">
        <v>8</v>
      </c>
      <c r="I230" s="7">
        <v>0</v>
      </c>
      <c r="J230" s="125">
        <v>8.67</v>
      </c>
      <c r="K230" s="125">
        <v>8.7899999999999991</v>
      </c>
      <c r="L230" s="127" t="s">
        <v>147</v>
      </c>
      <c r="M230" s="125">
        <v>8.57</v>
      </c>
      <c r="N230" s="125">
        <v>8.91</v>
      </c>
      <c r="O230" s="133">
        <v>9.07</v>
      </c>
      <c r="P230" s="125">
        <v>8.91</v>
      </c>
      <c r="Q230" s="59">
        <v>8.9499999999999993</v>
      </c>
      <c r="R230" s="148">
        <v>9.0299999999999994</v>
      </c>
    </row>
    <row r="231" spans="1:18" x14ac:dyDescent="0.3">
      <c r="A231" s="145" t="s">
        <v>125</v>
      </c>
      <c r="B231" s="145" t="s">
        <v>200</v>
      </c>
      <c r="C231" s="141" t="s">
        <v>136</v>
      </c>
      <c r="D231" s="141" t="s">
        <v>152</v>
      </c>
      <c r="E231" s="141" t="s">
        <v>210</v>
      </c>
      <c r="F231" s="141">
        <v>592006</v>
      </c>
      <c r="G231" s="141" t="s">
        <v>7</v>
      </c>
      <c r="H231" s="141" t="s">
        <v>8</v>
      </c>
      <c r="I231" s="7">
        <v>4</v>
      </c>
      <c r="J231" s="125">
        <v>8.7100000000000009</v>
      </c>
      <c r="K231" s="125">
        <v>8.81</v>
      </c>
      <c r="L231" s="127" t="s">
        <v>147</v>
      </c>
      <c r="M231" s="125">
        <v>8.91</v>
      </c>
      <c r="N231" s="133">
        <v>9.0399999999999991</v>
      </c>
      <c r="O231" s="125">
        <v>8.81</v>
      </c>
      <c r="P231" s="133">
        <v>9.2200000000000006</v>
      </c>
      <c r="Q231" s="170">
        <v>9.24</v>
      </c>
      <c r="R231" s="148">
        <v>9.11</v>
      </c>
    </row>
    <row r="232" spans="1:18" x14ac:dyDescent="0.3">
      <c r="A232" s="145" t="s">
        <v>125</v>
      </c>
      <c r="B232" s="145" t="s">
        <v>199</v>
      </c>
      <c r="C232" s="141" t="s">
        <v>137</v>
      </c>
      <c r="D232" s="141" t="s">
        <v>152</v>
      </c>
      <c r="E232" s="141" t="s">
        <v>210</v>
      </c>
      <c r="F232" s="141">
        <v>485300</v>
      </c>
      <c r="G232" s="141" t="s">
        <v>7</v>
      </c>
      <c r="H232" s="141" t="s">
        <v>8</v>
      </c>
      <c r="I232" s="7">
        <v>4</v>
      </c>
      <c r="J232" s="125">
        <v>8.2200000000000006</v>
      </c>
      <c r="K232" s="125">
        <v>8.61</v>
      </c>
      <c r="L232" s="127" t="s">
        <v>147</v>
      </c>
      <c r="M232" s="125">
        <v>8.81</v>
      </c>
      <c r="N232" s="133">
        <v>9.07</v>
      </c>
      <c r="O232" s="125">
        <v>8.8800000000000008</v>
      </c>
      <c r="P232" s="133">
        <v>9.06</v>
      </c>
      <c r="Q232" s="59">
        <v>8.82</v>
      </c>
      <c r="R232" s="114">
        <v>8.83</v>
      </c>
    </row>
    <row r="233" spans="1:18" x14ac:dyDescent="0.3">
      <c r="A233" s="145" t="s">
        <v>125</v>
      </c>
      <c r="B233" s="145" t="s">
        <v>198</v>
      </c>
      <c r="C233" s="141" t="s">
        <v>138</v>
      </c>
      <c r="D233" s="141" t="s">
        <v>152</v>
      </c>
      <c r="E233" s="141" t="s">
        <v>210</v>
      </c>
      <c r="F233" s="141">
        <v>672006</v>
      </c>
      <c r="G233" s="141" t="s">
        <v>7</v>
      </c>
      <c r="H233" s="141" t="s">
        <v>8</v>
      </c>
      <c r="I233" s="7">
        <v>4</v>
      </c>
      <c r="J233" s="125">
        <v>8.69</v>
      </c>
      <c r="K233" s="125">
        <v>8.82</v>
      </c>
      <c r="L233" s="127" t="s">
        <v>147</v>
      </c>
      <c r="M233" s="125">
        <v>8.85</v>
      </c>
      <c r="N233" s="125">
        <v>8.86</v>
      </c>
      <c r="O233" s="125">
        <v>8.0299999999999994</v>
      </c>
      <c r="P233" s="105">
        <v>7.8</v>
      </c>
      <c r="Q233" s="107">
        <v>6.87</v>
      </c>
      <c r="R233" s="114">
        <v>8.0399999999999991</v>
      </c>
    </row>
    <row r="234" spans="1:18" x14ac:dyDescent="0.3">
      <c r="A234" s="145" t="s">
        <v>125</v>
      </c>
      <c r="B234" s="145" t="s">
        <v>198</v>
      </c>
      <c r="C234" s="141" t="s">
        <v>149</v>
      </c>
      <c r="D234" s="141" t="s">
        <v>17</v>
      </c>
      <c r="E234" s="141" t="s">
        <v>210</v>
      </c>
      <c r="F234" s="141">
        <v>595009</v>
      </c>
      <c r="G234" s="141" t="s">
        <v>7</v>
      </c>
      <c r="H234" s="141" t="s">
        <v>8</v>
      </c>
      <c r="I234" s="7">
        <v>0</v>
      </c>
      <c r="J234" s="125">
        <v>8.82</v>
      </c>
      <c r="K234" s="125">
        <v>8.9700000000000006</v>
      </c>
      <c r="L234" s="127" t="s">
        <v>147</v>
      </c>
      <c r="M234" s="127" t="s">
        <v>147</v>
      </c>
      <c r="N234" s="127" t="s">
        <v>147</v>
      </c>
      <c r="O234" s="127" t="s">
        <v>147</v>
      </c>
      <c r="P234" s="127" t="s">
        <v>147</v>
      </c>
      <c r="Q234" s="140" t="s">
        <v>147</v>
      </c>
      <c r="R234" s="140" t="s">
        <v>147</v>
      </c>
    </row>
    <row r="235" spans="1:18" x14ac:dyDescent="0.3">
      <c r="A235" s="145" t="s">
        <v>125</v>
      </c>
      <c r="B235" s="145" t="s">
        <v>199</v>
      </c>
      <c r="C235" s="141" t="s">
        <v>139</v>
      </c>
      <c r="D235" s="141" t="s">
        <v>152</v>
      </c>
      <c r="E235" s="141" t="s">
        <v>210</v>
      </c>
      <c r="F235" s="141">
        <v>575001</v>
      </c>
      <c r="G235" s="141" t="s">
        <v>7</v>
      </c>
      <c r="H235" s="141" t="s">
        <v>8</v>
      </c>
      <c r="I235" s="7">
        <v>4</v>
      </c>
      <c r="J235" s="125">
        <v>8.44</v>
      </c>
      <c r="K235" s="125">
        <v>8.8800000000000008</v>
      </c>
      <c r="L235" s="127" t="s">
        <v>147</v>
      </c>
      <c r="M235" s="125">
        <v>8.49</v>
      </c>
      <c r="N235" s="125">
        <v>8.8800000000000008</v>
      </c>
      <c r="O235" s="125">
        <v>8.69</v>
      </c>
      <c r="P235" s="125">
        <v>8.8699999999999992</v>
      </c>
      <c r="Q235" s="59">
        <v>8.7799999999999994</v>
      </c>
      <c r="R235" s="114">
        <v>8.9</v>
      </c>
    </row>
  </sheetData>
  <autoFilter ref="A1:R235" xr:uid="{068B984A-3E81-41D7-BDB7-C9FA737A6A9D}"/>
  <pageMargins left="0.7" right="0.7" top="0.75" bottom="0.75" header="0.3" footer="0.3"/>
  <pageSetup paperSize="9" orientation="portrait" horizontalDpi="300" verticalDpi="300" r:id="rId1"/>
  <headerFooter>
    <oddFooter>&amp;L&amp;1#&amp;"Calibri"&amp;10&amp;K008000Interne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TOPFLOP</vt:lpstr>
      <vt:lpstr>Synthèse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HAUTBOIS</dc:creator>
  <cp:lastModifiedBy>HOS Fabien</cp:lastModifiedBy>
  <dcterms:created xsi:type="dcterms:W3CDTF">2021-08-05T06:41:06Z</dcterms:created>
  <dcterms:modified xsi:type="dcterms:W3CDTF">2023-12-19T10:12:31Z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d3f7c8-5c4b-4ab6-9486-a0a9eb08efa7_Enabled">
    <vt:lpwstr>true</vt:lpwstr>
  </property>
  <property fmtid="{D5CDD505-2E9C-101B-9397-08002B2CF9AE}" pid="3" name="MSIP_Label_c8d3f7c8-5c4b-4ab6-9486-a0a9eb08efa7_SetDate">
    <vt:lpwstr>2023-06-30T12:31:18Z</vt:lpwstr>
  </property>
  <property fmtid="{D5CDD505-2E9C-101B-9397-08002B2CF9AE}" pid="4" name="MSIP_Label_c8d3f7c8-5c4b-4ab6-9486-a0a9eb08efa7_Method">
    <vt:lpwstr>Standard</vt:lpwstr>
  </property>
  <property fmtid="{D5CDD505-2E9C-101B-9397-08002B2CF9AE}" pid="5" name="MSIP_Label_c8d3f7c8-5c4b-4ab6-9486-a0a9eb08efa7_Name">
    <vt:lpwstr>Interne - Groupe</vt:lpwstr>
  </property>
  <property fmtid="{D5CDD505-2E9C-101B-9397-08002B2CF9AE}" pid="6" name="MSIP_Label_c8d3f7c8-5c4b-4ab6-9486-a0a9eb08efa7_SiteId">
    <vt:lpwstr>4a7c8238-5799-4b16-9fc6-9ad8fce5a7d9</vt:lpwstr>
  </property>
  <property fmtid="{D5CDD505-2E9C-101B-9397-08002B2CF9AE}" pid="7" name="MSIP_Label_c8d3f7c8-5c4b-4ab6-9486-a0a9eb08efa7_ActionId">
    <vt:lpwstr>d59e6e76-21a6-4b0a-9f47-d00deebbcb2b</vt:lpwstr>
  </property>
  <property fmtid="{D5CDD505-2E9C-101B-9397-08002B2CF9AE}" pid="8" name="MSIP_Label_c8d3f7c8-5c4b-4ab6-9486-a0a9eb08efa7_ContentBits">
    <vt:lpwstr>2</vt:lpwstr>
  </property>
</Properties>
</file>