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Даниил\Desktop\Учеба\информатика\лаба6\"/>
    </mc:Choice>
  </mc:AlternateContent>
  <xr:revisionPtr revIDLastSave="0" documentId="8_{EAF51040-5622-48F0-9E41-73082F209E18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Формула" sheetId="1" r:id="rId1"/>
    <sheet name="Справочник" sheetId="4" r:id="rId2"/>
    <sheet name="Расчет" sheetId="3" r:id="rId3"/>
    <sheet name="Диаграмма" sheetId="2" r:id="rId4"/>
    <sheet name="Горные пики" sheetId="5" r:id="rId5"/>
    <sheet name="Лист2" sheetId="6" r:id="rId6"/>
  </sheets>
  <definedNames>
    <definedName name="_xlnm._FilterDatabase" localSheetId="4" hidden="1">'Горные пики'!$A$1:$H$16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J6" i="3"/>
  <c r="F14" i="3"/>
  <c r="F13" i="3"/>
  <c r="F12" i="3"/>
  <c r="F11" i="3"/>
  <c r="F10" i="3"/>
  <c r="F9" i="3"/>
  <c r="F5" i="3"/>
  <c r="F6" i="3"/>
  <c r="F7" i="3"/>
  <c r="F8" i="3"/>
  <c r="F4" i="3"/>
  <c r="C27" i="1"/>
  <c r="B27" i="1"/>
  <c r="C26" i="1"/>
  <c r="B26" i="1"/>
  <c r="C25" i="1"/>
  <c r="B25" i="1"/>
  <c r="C13" i="1"/>
  <c r="C14" i="1"/>
  <c r="C15" i="1"/>
  <c r="C16" i="1"/>
  <c r="C17" i="1"/>
  <c r="C18" i="1"/>
  <c r="C19" i="1"/>
  <c r="C20" i="1"/>
  <c r="C21" i="1"/>
  <c r="C22" i="1"/>
  <c r="C23" i="1"/>
  <c r="C24" i="1"/>
  <c r="C1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A24" i="1"/>
  <c r="A23" i="1"/>
  <c r="A21" i="1"/>
  <c r="A22" i="1" s="1"/>
  <c r="A16" i="1"/>
  <c r="A17" i="1"/>
  <c r="A18" i="1" s="1"/>
  <c r="A19" i="1" s="1"/>
  <c r="A20" i="1" s="1"/>
  <c r="A14" i="1"/>
  <c r="A15" i="1" s="1"/>
  <c r="A13" i="1"/>
  <c r="A12" i="1"/>
</calcChain>
</file>

<file path=xl/sharedStrings.xml><?xml version="1.0" encoding="utf-8"?>
<sst xmlns="http://schemas.openxmlformats.org/spreadsheetml/2006/main" count="156" uniqueCount="109">
  <si>
    <t>Минимальное значение аргумента</t>
  </si>
  <si>
    <t>Максимальное значение аргумента</t>
  </si>
  <si>
    <t>Шаг изменение аргумента</t>
  </si>
  <si>
    <t>Искомое значение</t>
  </si>
  <si>
    <t>Константа A1</t>
  </si>
  <si>
    <t>Константа A2</t>
  </si>
  <si>
    <t>Расчет выражения на заданном интервале</t>
  </si>
  <si>
    <t>Аргумента Х</t>
  </si>
  <si>
    <t>Значение выражение</t>
  </si>
  <si>
    <t>При А=100</t>
  </si>
  <si>
    <t>При А=120</t>
  </si>
  <si>
    <t>Максимальное значение выражения</t>
  </si>
  <si>
    <t>Минимальное значение выражения</t>
  </si>
  <si>
    <t>Количество искомых значений</t>
  </si>
  <si>
    <t xml:space="preserve"> q  </t>
  </si>
  <si>
    <t>Параметр</t>
  </si>
  <si>
    <t>Значение</t>
  </si>
  <si>
    <t>Название</t>
  </si>
  <si>
    <t>Директор</t>
  </si>
  <si>
    <t>Сметчик</t>
  </si>
  <si>
    <t>Рентабельность</t>
  </si>
  <si>
    <t xml:space="preserve">Транспортные расходы </t>
  </si>
  <si>
    <t>Накладные расходы</t>
  </si>
  <si>
    <t>НДС</t>
  </si>
  <si>
    <t>"НОВЫЙ ВЕК"</t>
  </si>
  <si>
    <t>Семёнова А.Н.</t>
  </si>
  <si>
    <t>Кудрин В.В.</t>
  </si>
  <si>
    <t>№ n/n</t>
  </si>
  <si>
    <t>Наименование работы</t>
  </si>
  <si>
    <t>Ед. изм.</t>
  </si>
  <si>
    <t>Кол-во</t>
  </si>
  <si>
    <t>Стоимость ед.,руб</t>
  </si>
  <si>
    <t>Общая стоимость</t>
  </si>
  <si>
    <t xml:space="preserve">Подготовка помещения </t>
  </si>
  <si>
    <t>Прокладка электролиний</t>
  </si>
  <si>
    <t>Покраска стен</t>
  </si>
  <si>
    <t>Перекраска стен</t>
  </si>
  <si>
    <t xml:space="preserve">Уборка помещения </t>
  </si>
  <si>
    <r>
      <t>м</t>
    </r>
    <r>
      <rPr>
        <sz val="11"/>
        <color theme="1"/>
        <rFont val="Calibri"/>
        <family val="2"/>
        <charset val="204"/>
        <scheme val="minor"/>
      </rPr>
      <t>^2</t>
    </r>
  </si>
  <si>
    <t>погонный м</t>
  </si>
  <si>
    <t>м^2</t>
  </si>
  <si>
    <t>Итого прямых затрат:</t>
  </si>
  <si>
    <t>Итого:</t>
  </si>
  <si>
    <t>НДС:</t>
  </si>
  <si>
    <t>Накладные расходы:</t>
  </si>
  <si>
    <t>Рентабельность:</t>
  </si>
  <si>
    <t>Транспортные расходы:</t>
  </si>
  <si>
    <t>%</t>
  </si>
  <si>
    <t xml:space="preserve">Смета на проведенеие работ </t>
  </si>
  <si>
    <t>Смету составил:</t>
  </si>
  <si>
    <t>Смету проверил:</t>
  </si>
  <si>
    <t>Дата:</t>
  </si>
  <si>
    <t>Диаграмма</t>
  </si>
  <si>
    <t>Номер</t>
  </si>
  <si>
    <t>Часть света</t>
  </si>
  <si>
    <t>Страна</t>
  </si>
  <si>
    <t>Диапозон высоты</t>
  </si>
  <si>
    <t>Высота</t>
  </si>
  <si>
    <t>Первый восходитель</t>
  </si>
  <si>
    <t>Год первого восхождения</t>
  </si>
  <si>
    <t>Азия</t>
  </si>
  <si>
    <t>Европа</t>
  </si>
  <si>
    <t>Африка</t>
  </si>
  <si>
    <t>Америка</t>
  </si>
  <si>
    <t>Непал</t>
  </si>
  <si>
    <t>Китай</t>
  </si>
  <si>
    <t xml:space="preserve">Афганистан </t>
  </si>
  <si>
    <t>Россия</t>
  </si>
  <si>
    <t>Франция</t>
  </si>
  <si>
    <t>Швейцария</t>
  </si>
  <si>
    <t>Уганда</t>
  </si>
  <si>
    <t>Кения</t>
  </si>
  <si>
    <t>Танзания</t>
  </si>
  <si>
    <t>Канада</t>
  </si>
  <si>
    <t>Аргентина</t>
  </si>
  <si>
    <t>Перу</t>
  </si>
  <si>
    <t>Джомолунгма</t>
  </si>
  <si>
    <t>Чогори</t>
  </si>
  <si>
    <t>Хималчули</t>
  </si>
  <si>
    <t>Ношак</t>
  </si>
  <si>
    <t>Эльбрус</t>
  </si>
  <si>
    <t>Монблан</t>
  </si>
  <si>
    <t>Пик Дюфур</t>
  </si>
  <si>
    <t>Шхара</t>
  </si>
  <si>
    <t>Стэнли</t>
  </si>
  <si>
    <t>Килиманджаро</t>
  </si>
  <si>
    <t>Логан</t>
  </si>
  <si>
    <t>Аконкагуа</t>
  </si>
  <si>
    <t>Уаскаран</t>
  </si>
  <si>
    <t>Монте-Писсис</t>
  </si>
  <si>
    <t>8001 метр – (восьмитысячники)</t>
  </si>
  <si>
    <t>7001 – 8000 метров (семитысячники)</t>
  </si>
  <si>
    <t>5001 – 6000 метров (пятитысячники)</t>
  </si>
  <si>
    <t>6001 – 7000 метров (шеститысячники)</t>
  </si>
  <si>
    <t>Эдмунд Хиллари</t>
  </si>
  <si>
    <t>Лино Лачаделли</t>
  </si>
  <si>
    <t>Хисаши Танабе</t>
  </si>
  <si>
    <t>Тошаки Сакаи</t>
  </si>
  <si>
    <t>Хорас Уолкер</t>
  </si>
  <si>
    <t>Жак Больма</t>
  </si>
  <si>
    <t>Ч. Хадсон</t>
  </si>
  <si>
    <t>У. Альмер</t>
  </si>
  <si>
    <t>Луиджи Амедео</t>
  </si>
  <si>
    <t>Хэлфорд Джон Маккиндер</t>
  </si>
  <si>
    <t>Ганс Мейер</t>
  </si>
  <si>
    <t>Уильям Уошбро Фостер</t>
  </si>
  <si>
    <t>Маттиас Цурбригген</t>
  </si>
  <si>
    <t>Энни Смит-Пек</t>
  </si>
  <si>
    <t>Стефан Осецкий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</si>
</sst>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3" xfId="0" applyBorder="1"/>
    <xf numFmtId="0" fontId="0" fillId="0" borderId="15" xfId="0" applyBorder="1"/>
    <xf numFmtId="0" fontId="0" fillId="0" borderId="23" xfId="0" applyBorder="1"/>
    <xf numFmtId="0" fontId="0" fillId="0" borderId="24" xfId="0" applyBorder="1"/>
    <xf numFmtId="0" fontId="0" fillId="0" borderId="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4" xfId="0" applyBorder="1"/>
    <xf numFmtId="0" fontId="0" fillId="0" borderId="22" xfId="0" applyBorder="1"/>
    <xf numFmtId="0" fontId="0" fillId="0" borderId="32" xfId="0" applyBorder="1"/>
    <xf numFmtId="0" fontId="0" fillId="0" borderId="34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6" xfId="0" applyBorder="1"/>
    <xf numFmtId="0" fontId="2" fillId="0" borderId="37" xfId="0" applyFont="1" applyBorder="1"/>
    <xf numFmtId="9" fontId="0" fillId="0" borderId="15" xfId="0" applyNumberFormat="1" applyBorder="1"/>
    <xf numFmtId="0" fontId="0" fillId="0" borderId="39" xfId="0" applyBorder="1"/>
    <xf numFmtId="9" fontId="0" fillId="0" borderId="40" xfId="0" applyNumberFormat="1" applyBorder="1"/>
    <xf numFmtId="9" fontId="0" fillId="0" borderId="32" xfId="0" applyNumberFormat="1" applyBorder="1"/>
    <xf numFmtId="0" fontId="0" fillId="0" borderId="16" xfId="0" applyBorder="1"/>
    <xf numFmtId="0" fontId="0" fillId="0" borderId="35" xfId="0" applyBorder="1"/>
    <xf numFmtId="0" fontId="0" fillId="0" borderId="37" xfId="0" applyBorder="1"/>
    <xf numFmtId="0" fontId="0" fillId="0" borderId="43" xfId="0" applyBorder="1"/>
    <xf numFmtId="0" fontId="0" fillId="0" borderId="38" xfId="0" applyBorder="1"/>
    <xf numFmtId="0" fontId="0" fillId="0" borderId="44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5" fillId="0" borderId="38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6" xfId="0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Расчет!$A$9:$C$9</c:f>
              <c:strCache>
                <c:ptCount val="3"/>
                <c:pt idx="0">
                  <c:v>Итого прямых затрат: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Расчет!$D$9:$F$9</c15:sqref>
                  </c15:fullRef>
                </c:ext>
              </c:extLst>
              <c:f>Расчет!$F$9</c:f>
              <c:numCache>
                <c:formatCode>General</c:formatCode>
                <c:ptCount val="1"/>
                <c:pt idx="0">
                  <c:v>25400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491F-80DC-0E617F7C194C}"/>
            </c:ext>
          </c:extLst>
        </c:ser>
        <c:ser>
          <c:idx val="1"/>
          <c:order val="1"/>
          <c:tx>
            <c:strRef>
              <c:f>Расчет!$A$10:$C$10</c:f>
              <c:strCache>
                <c:ptCount val="3"/>
                <c:pt idx="0">
                  <c:v>Транспортные расходы:</c:v>
                </c:pt>
                <c:pt idx="2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Расчет!$D$10:$F$10</c15:sqref>
                  </c15:fullRef>
                </c:ext>
              </c:extLst>
              <c:f>Расчет!$F$10</c:f>
              <c:numCache>
                <c:formatCode>General</c:formatCode>
                <c:ptCount val="1"/>
                <c:pt idx="0">
                  <c:v>3556.0000000000005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2-491F-80DC-0E617F7C194C}"/>
            </c:ext>
          </c:extLst>
        </c:ser>
        <c:ser>
          <c:idx val="2"/>
          <c:order val="2"/>
          <c:tx>
            <c:strRef>
              <c:f>Расчет!$A$11:$C$11</c:f>
              <c:strCache>
                <c:ptCount val="3"/>
                <c:pt idx="0">
                  <c:v>Рентабельность:</c:v>
                </c:pt>
                <c:pt idx="2">
                  <c:v>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Расчет!$D$11:$F$11</c15:sqref>
                  </c15:fullRef>
                </c:ext>
              </c:extLst>
              <c:f>Расчет!$F$11</c:f>
              <c:numCache>
                <c:formatCode>General</c:formatCode>
                <c:ptCount val="1"/>
                <c:pt idx="0">
                  <c:v>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2-491F-80DC-0E617F7C194C}"/>
            </c:ext>
          </c:extLst>
        </c:ser>
        <c:ser>
          <c:idx val="3"/>
          <c:order val="3"/>
          <c:tx>
            <c:strRef>
              <c:f>Расчет!$A$12:$C$12</c:f>
              <c:strCache>
                <c:ptCount val="3"/>
                <c:pt idx="0">
                  <c:v>Накладные расходы:</c:v>
                </c:pt>
                <c:pt idx="2">
                  <c:v>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Расчет!$D$12:$F$12</c15:sqref>
                  </c15:fullRef>
                </c:ext>
              </c:extLst>
              <c:f>Расчет!$F$12</c:f>
              <c:numCache>
                <c:formatCode>General</c:formatCode>
                <c:ptCount val="1"/>
                <c:pt idx="0">
                  <c:v>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2-491F-80DC-0E617F7C194C}"/>
            </c:ext>
          </c:extLst>
        </c:ser>
        <c:ser>
          <c:idx val="4"/>
          <c:order val="4"/>
          <c:tx>
            <c:strRef>
              <c:f>Расчет!$A$13:$C$13</c:f>
              <c:strCache>
                <c:ptCount val="3"/>
                <c:pt idx="0">
                  <c:v>НДС:</c:v>
                </c:pt>
                <c:pt idx="2">
                  <c:v>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Расчет!$D$13:$F$13</c15:sqref>
                  </c15:fullRef>
                </c:ext>
              </c:extLst>
              <c:f>Расчет!$F$13</c:f>
              <c:numCache>
                <c:formatCode>General</c:formatCode>
                <c:ptCount val="1"/>
                <c:pt idx="0">
                  <c:v>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2-491F-80DC-0E617F7C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392440"/>
        <c:axId val="278699944"/>
      </c:barChart>
      <c:catAx>
        <c:axId val="538392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8699944"/>
        <c:crosses val="autoZero"/>
        <c:auto val="1"/>
        <c:lblAlgn val="ctr"/>
        <c:lblOffset val="100"/>
        <c:noMultiLvlLbl val="0"/>
      </c:catAx>
      <c:valAx>
        <c:axId val="2786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39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2</xdr:row>
      <xdr:rowOff>36634</xdr:rowOff>
    </xdr:from>
    <xdr:to>
      <xdr:col>8</xdr:col>
      <xdr:colOff>505559</xdr:colOff>
      <xdr:row>16</xdr:row>
      <xdr:rowOff>112834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AD1F527-D541-4200-B329-B1C11059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C28" sqref="C28"/>
    </sheetView>
  </sheetViews>
  <sheetFormatPr defaultRowHeight="15" x14ac:dyDescent="0.25"/>
  <cols>
    <col min="1" max="1" width="17.28515625" customWidth="1"/>
    <col min="2" max="2" width="18.28515625" customWidth="1"/>
    <col min="3" max="3" width="18.140625" customWidth="1"/>
    <col min="4" max="4" width="18" customWidth="1"/>
  </cols>
  <sheetData>
    <row r="1" spans="1:5" ht="15.75" x14ac:dyDescent="0.25">
      <c r="A1" s="43" t="s">
        <v>0</v>
      </c>
      <c r="B1" s="43"/>
      <c r="C1" s="43"/>
      <c r="D1" s="44"/>
      <c r="E1" s="17">
        <v>-90</v>
      </c>
    </row>
    <row r="2" spans="1:5" ht="15.75" x14ac:dyDescent="0.25">
      <c r="A2" s="43" t="s">
        <v>1</v>
      </c>
      <c r="B2" s="43"/>
      <c r="C2" s="43"/>
      <c r="D2" s="44"/>
      <c r="E2" s="14">
        <v>90</v>
      </c>
    </row>
    <row r="3" spans="1:5" x14ac:dyDescent="0.25">
      <c r="A3" s="36" t="s">
        <v>2</v>
      </c>
      <c r="B3" s="36"/>
      <c r="C3" s="36"/>
      <c r="D3" s="37"/>
      <c r="E3" s="15">
        <v>15</v>
      </c>
    </row>
    <row r="4" spans="1:5" x14ac:dyDescent="0.25">
      <c r="A4" s="36" t="s">
        <v>3</v>
      </c>
      <c r="B4" s="36"/>
      <c r="C4" s="36"/>
      <c r="D4" s="37"/>
      <c r="E4" s="14">
        <v>-0.77</v>
      </c>
    </row>
    <row r="5" spans="1:5" x14ac:dyDescent="0.25">
      <c r="A5" s="36" t="s">
        <v>4</v>
      </c>
      <c r="B5" s="36"/>
      <c r="C5" s="36"/>
      <c r="D5" s="37"/>
      <c r="E5" s="15">
        <v>100</v>
      </c>
    </row>
    <row r="6" spans="1:5" ht="15.75" thickBot="1" x14ac:dyDescent="0.3">
      <c r="A6" s="36" t="s">
        <v>5</v>
      </c>
      <c r="B6" s="36"/>
      <c r="C6" s="36"/>
      <c r="D6" s="37"/>
      <c r="E6" s="16">
        <v>120</v>
      </c>
    </row>
    <row r="8" spans="1:5" ht="15.75" x14ac:dyDescent="0.25">
      <c r="A8" s="38" t="s">
        <v>6</v>
      </c>
      <c r="B8" s="38"/>
      <c r="C8" s="38"/>
      <c r="D8" s="38"/>
      <c r="E8" s="38"/>
    </row>
    <row r="9" spans="1:5" ht="15.75" thickBot="1" x14ac:dyDescent="0.3"/>
    <row r="10" spans="1:5" x14ac:dyDescent="0.25">
      <c r="A10" s="39" t="s">
        <v>7</v>
      </c>
      <c r="B10" s="41" t="s">
        <v>8</v>
      </c>
      <c r="C10" s="42"/>
    </row>
    <row r="11" spans="1:5" ht="15.75" thickBot="1" x14ac:dyDescent="0.3">
      <c r="A11" s="40"/>
      <c r="B11" s="8" t="s">
        <v>9</v>
      </c>
      <c r="C11" s="7" t="s">
        <v>10</v>
      </c>
    </row>
    <row r="12" spans="1:5" x14ac:dyDescent="0.25">
      <c r="A12" s="9">
        <f>E1</f>
        <v>-90</v>
      </c>
      <c r="B12" s="12">
        <f>ROUND(SIN($E$5*$A12)/COS($E$5*$A12)-SQRT(ABS($A12/$E$5)), 2)</f>
        <v>-0.17</v>
      </c>
      <c r="C12" s="12">
        <f>ROUND(SIN($E$6*$A12)/COS($E$6*$A12)-SQRT(ABS($A12/$E$6)), 2)</f>
        <v>0.15</v>
      </c>
    </row>
    <row r="13" spans="1:5" x14ac:dyDescent="0.25">
      <c r="A13" s="5">
        <f>A12+$E$3</f>
        <v>-75</v>
      </c>
      <c r="B13" s="6">
        <f t="shared" ref="B13:B24" si="0">ROUND(SIN($E$5*$A13)/COS($E$5*$A13)-SQRT(ABS($A13/$E$5)), 2)</f>
        <v>-2.4900000000000002</v>
      </c>
      <c r="C13" s="6">
        <f t="shared" ref="C13:C24" si="1">ROUND(SIN($E$6*$A13)/COS($E$6*$A13)-SQRT(ABS($A13/$E$6)), 2)</f>
        <v>-0.01</v>
      </c>
    </row>
    <row r="14" spans="1:5" x14ac:dyDescent="0.25">
      <c r="A14" s="5">
        <f t="shared" ref="A14:A24" si="2">A13+$E$3</f>
        <v>-60</v>
      </c>
      <c r="B14" s="6">
        <f t="shared" si="0"/>
        <v>-0.3</v>
      </c>
      <c r="C14" s="6">
        <f t="shared" si="1"/>
        <v>-0.12</v>
      </c>
    </row>
    <row r="15" spans="1:5" x14ac:dyDescent="0.25">
      <c r="A15" s="5">
        <f t="shared" si="2"/>
        <v>-45</v>
      </c>
      <c r="B15" s="6">
        <f t="shared" si="0"/>
        <v>-3.58</v>
      </c>
      <c r="C15" s="6">
        <f t="shared" si="1"/>
        <v>-0.19</v>
      </c>
    </row>
    <row r="16" spans="1:5" x14ac:dyDescent="0.25">
      <c r="A16" s="5">
        <f t="shared" si="2"/>
        <v>-30</v>
      </c>
      <c r="B16" s="6">
        <f t="shared" si="0"/>
        <v>-0.32</v>
      </c>
      <c r="C16" s="6">
        <f t="shared" si="1"/>
        <v>-0.23</v>
      </c>
    </row>
    <row r="17" spans="1:3" x14ac:dyDescent="0.25">
      <c r="A17" s="5">
        <f t="shared" si="2"/>
        <v>-15</v>
      </c>
      <c r="B17" s="6">
        <f t="shared" si="0"/>
        <v>-9.4</v>
      </c>
      <c r="C17" s="6">
        <f t="shared" si="1"/>
        <v>-0.22</v>
      </c>
    </row>
    <row r="18" spans="1:3" x14ac:dyDescent="0.25">
      <c r="A18" s="5">
        <f t="shared" si="2"/>
        <v>0</v>
      </c>
      <c r="B18" s="6">
        <f t="shared" si="0"/>
        <v>0</v>
      </c>
      <c r="C18" s="6">
        <f t="shared" si="1"/>
        <v>0</v>
      </c>
    </row>
    <row r="19" spans="1:3" x14ac:dyDescent="0.25">
      <c r="A19" s="5">
        <f t="shared" si="2"/>
        <v>15</v>
      </c>
      <c r="B19" s="6">
        <f t="shared" si="0"/>
        <v>8.6300000000000008</v>
      </c>
      <c r="C19" s="6">
        <f t="shared" si="1"/>
        <v>-0.49</v>
      </c>
    </row>
    <row r="20" spans="1:3" x14ac:dyDescent="0.25">
      <c r="A20" s="5">
        <f t="shared" si="2"/>
        <v>30</v>
      </c>
      <c r="B20" s="6">
        <f t="shared" si="0"/>
        <v>-0.77</v>
      </c>
      <c r="C20" s="6">
        <f t="shared" si="1"/>
        <v>-0.77</v>
      </c>
    </row>
    <row r="21" spans="1:3" x14ac:dyDescent="0.25">
      <c r="A21" s="5">
        <f t="shared" si="2"/>
        <v>45</v>
      </c>
      <c r="B21" s="6">
        <f t="shared" si="0"/>
        <v>2.23</v>
      </c>
      <c r="C21" s="6">
        <f t="shared" si="1"/>
        <v>-1.03</v>
      </c>
    </row>
    <row r="22" spans="1:3" x14ac:dyDescent="0.25">
      <c r="A22" s="5">
        <f t="shared" si="2"/>
        <v>60</v>
      </c>
      <c r="B22" s="6">
        <f t="shared" si="0"/>
        <v>-1.25</v>
      </c>
      <c r="C22" s="6">
        <f t="shared" si="1"/>
        <v>-1.29</v>
      </c>
    </row>
    <row r="23" spans="1:3" x14ac:dyDescent="0.25">
      <c r="A23" s="5">
        <f t="shared" si="2"/>
        <v>75</v>
      </c>
      <c r="B23" s="6">
        <f t="shared" si="0"/>
        <v>0.76</v>
      </c>
      <c r="C23" s="6">
        <f t="shared" si="1"/>
        <v>-1.57</v>
      </c>
    </row>
    <row r="24" spans="1:3" ht="15.75" thickBot="1" x14ac:dyDescent="0.3">
      <c r="A24" s="11">
        <f t="shared" si="2"/>
        <v>90</v>
      </c>
      <c r="B24" s="13">
        <f t="shared" si="0"/>
        <v>-1.73</v>
      </c>
      <c r="C24" s="13">
        <f t="shared" si="1"/>
        <v>-1.89</v>
      </c>
    </row>
    <row r="25" spans="1:3" ht="45.75" customHeight="1" x14ac:dyDescent="0.25">
      <c r="A25" s="21" t="s">
        <v>11</v>
      </c>
      <c r="B25" s="24">
        <f>LARGE(B12:B24, 1)</f>
        <v>8.6300000000000008</v>
      </c>
      <c r="C25" s="19">
        <f>LARGE(C11:C24, 1)</f>
        <v>0.15</v>
      </c>
    </row>
    <row r="26" spans="1:3" ht="47.25" customHeight="1" x14ac:dyDescent="0.25">
      <c r="A26" s="22" t="s">
        <v>12</v>
      </c>
      <c r="B26" s="2">
        <f>SMALL(B11:B24,1)</f>
        <v>-9.4</v>
      </c>
      <c r="C26" s="20">
        <f>SMALL(C11:C24,1)</f>
        <v>-1.89</v>
      </c>
    </row>
    <row r="27" spans="1:3" ht="45" customHeight="1" thickBot="1" x14ac:dyDescent="0.3">
      <c r="A27" s="23" t="s">
        <v>13</v>
      </c>
      <c r="B27" s="13">
        <f>COUNTIF(B12:B24,E4)</f>
        <v>1</v>
      </c>
      <c r="C27" s="7">
        <f>COUNTIF(C12:C24,E4)</f>
        <v>1</v>
      </c>
    </row>
    <row r="28" spans="1:3" x14ac:dyDescent="0.25">
      <c r="C28" t="s">
        <v>14</v>
      </c>
    </row>
  </sheetData>
  <mergeCells count="9">
    <mergeCell ref="A2:D2"/>
    <mergeCell ref="A4:D4"/>
    <mergeCell ref="A3:D3"/>
    <mergeCell ref="A1:D1"/>
    <mergeCell ref="A5:D5"/>
    <mergeCell ref="A6:D6"/>
    <mergeCell ref="A8:E8"/>
    <mergeCell ref="A10:A11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7A59-E657-4166-B9E8-F6152DAF2CDA}">
  <dimension ref="A1:C9"/>
  <sheetViews>
    <sheetView workbookViewId="0">
      <selection activeCell="C16" sqref="C16"/>
    </sheetView>
  </sheetViews>
  <sheetFormatPr defaultRowHeight="15" x14ac:dyDescent="0.25"/>
  <cols>
    <col min="1" max="1" width="10" customWidth="1"/>
    <col min="2" max="2" width="27.5703125" customWidth="1"/>
    <col min="3" max="3" width="18.140625" customWidth="1"/>
  </cols>
  <sheetData>
    <row r="1" spans="1:3" ht="15.75" thickBot="1" x14ac:dyDescent="0.3"/>
    <row r="2" spans="1:3" ht="16.5" thickBot="1" x14ac:dyDescent="0.3">
      <c r="A2" s="51" t="s">
        <v>15</v>
      </c>
      <c r="B2" s="52"/>
      <c r="C2" s="25" t="s">
        <v>16</v>
      </c>
    </row>
    <row r="3" spans="1:3" x14ac:dyDescent="0.25">
      <c r="A3" s="53" t="s">
        <v>17</v>
      </c>
      <c r="B3" s="54"/>
      <c r="C3" s="18" t="s">
        <v>24</v>
      </c>
    </row>
    <row r="4" spans="1:3" x14ac:dyDescent="0.25">
      <c r="A4" s="55" t="s">
        <v>18</v>
      </c>
      <c r="B4" s="56"/>
      <c r="C4" s="27" t="s">
        <v>25</v>
      </c>
    </row>
    <row r="5" spans="1:3" x14ac:dyDescent="0.25">
      <c r="A5" s="45" t="s">
        <v>19</v>
      </c>
      <c r="B5" s="46"/>
      <c r="C5" s="20" t="s">
        <v>26</v>
      </c>
    </row>
    <row r="6" spans="1:3" x14ac:dyDescent="0.25">
      <c r="A6" s="45" t="s">
        <v>20</v>
      </c>
      <c r="B6" s="46"/>
      <c r="C6" s="29">
        <v>0.18</v>
      </c>
    </row>
    <row r="7" spans="1:3" x14ac:dyDescent="0.25">
      <c r="A7" s="45" t="s">
        <v>21</v>
      </c>
      <c r="B7" s="46"/>
      <c r="C7" s="29">
        <v>0.14000000000000001</v>
      </c>
    </row>
    <row r="8" spans="1:3" x14ac:dyDescent="0.25">
      <c r="A8" s="47" t="s">
        <v>22</v>
      </c>
      <c r="B8" s="48"/>
      <c r="C8" s="28">
        <v>0.13</v>
      </c>
    </row>
    <row r="9" spans="1:3" ht="15.75" thickBot="1" x14ac:dyDescent="0.3">
      <c r="A9" s="49" t="s">
        <v>23</v>
      </c>
      <c r="B9" s="50"/>
      <c r="C9" s="26">
        <v>0.2</v>
      </c>
    </row>
  </sheetData>
  <mergeCells count="8">
    <mergeCell ref="A7:B7"/>
    <mergeCell ref="A8:B8"/>
    <mergeCell ref="A9:B9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E05B-40F7-4F2B-858C-17DE7DBBD8AE}">
  <dimension ref="A2:K14"/>
  <sheetViews>
    <sheetView workbookViewId="0">
      <selection activeCell="I23" sqref="I23"/>
    </sheetView>
  </sheetViews>
  <sheetFormatPr defaultRowHeight="15" x14ac:dyDescent="0.25"/>
  <cols>
    <col min="2" max="2" width="29.28515625" customWidth="1"/>
    <col min="3" max="3" width="18.28515625" customWidth="1"/>
    <col min="4" max="4" width="10.5703125" customWidth="1"/>
    <col min="5" max="5" width="18" customWidth="1"/>
    <col min="6" max="6" width="19.85546875" customWidth="1"/>
  </cols>
  <sheetData>
    <row r="2" spans="1:11" ht="15.75" thickBot="1" x14ac:dyDescent="0.3">
      <c r="B2" s="57" t="s">
        <v>48</v>
      </c>
      <c r="C2" s="57"/>
      <c r="D2" s="57"/>
      <c r="E2" s="57"/>
    </row>
    <row r="3" spans="1:11" ht="15.75" thickBot="1" x14ac:dyDescent="0.3">
      <c r="A3" s="30" t="s">
        <v>27</v>
      </c>
      <c r="B3" s="31" t="s">
        <v>28</v>
      </c>
      <c r="C3" s="31" t="s">
        <v>29</v>
      </c>
      <c r="D3" s="31" t="s">
        <v>30</v>
      </c>
      <c r="E3" s="31" t="s">
        <v>31</v>
      </c>
      <c r="F3" s="32" t="s">
        <v>32</v>
      </c>
    </row>
    <row r="4" spans="1:11" x14ac:dyDescent="0.25">
      <c r="A4" s="4">
        <v>1</v>
      </c>
      <c r="B4" s="4" t="s">
        <v>33</v>
      </c>
      <c r="C4" s="4" t="s">
        <v>38</v>
      </c>
      <c r="D4" s="4">
        <v>30</v>
      </c>
      <c r="E4" s="4">
        <v>100</v>
      </c>
      <c r="F4" s="33">
        <f>D4*E4</f>
        <v>3000</v>
      </c>
    </row>
    <row r="5" spans="1:11" x14ac:dyDescent="0.25">
      <c r="A5" s="2">
        <v>2</v>
      </c>
      <c r="B5" s="2" t="s">
        <v>34</v>
      </c>
      <c r="C5" s="2" t="s">
        <v>39</v>
      </c>
      <c r="D5" s="2">
        <v>14</v>
      </c>
      <c r="E5" s="2">
        <v>600</v>
      </c>
      <c r="F5" s="33">
        <f>D5*E5</f>
        <v>8400</v>
      </c>
    </row>
    <row r="6" spans="1:11" x14ac:dyDescent="0.25">
      <c r="A6" s="2">
        <v>3</v>
      </c>
      <c r="B6" s="2" t="s">
        <v>35</v>
      </c>
      <c r="C6" s="2" t="s">
        <v>40</v>
      </c>
      <c r="D6" s="2">
        <v>40</v>
      </c>
      <c r="E6" s="2">
        <v>130</v>
      </c>
      <c r="F6" s="33">
        <f>D6*E6</f>
        <v>5200</v>
      </c>
      <c r="H6" s="58" t="s">
        <v>49</v>
      </c>
      <c r="I6" s="58"/>
      <c r="J6" s="58" t="str">
        <f>Справочник!C5</f>
        <v>Кудрин В.В.</v>
      </c>
      <c r="K6" s="58"/>
    </row>
    <row r="7" spans="1:11" x14ac:dyDescent="0.25">
      <c r="A7" s="2">
        <v>4</v>
      </c>
      <c r="B7" s="2" t="s">
        <v>36</v>
      </c>
      <c r="C7" s="2" t="s">
        <v>40</v>
      </c>
      <c r="D7" s="2">
        <v>40</v>
      </c>
      <c r="E7" s="2">
        <v>170</v>
      </c>
      <c r="F7" s="33">
        <f>D7*E7</f>
        <v>6800</v>
      </c>
      <c r="H7" s="1" t="s">
        <v>50</v>
      </c>
      <c r="J7" s="59" t="str">
        <f>Справочник!C4</f>
        <v>Семёнова А.Н.</v>
      </c>
      <c r="K7" s="58"/>
    </row>
    <row r="8" spans="1:11" ht="15.75" thickBot="1" x14ac:dyDescent="0.3">
      <c r="A8" s="3">
        <v>5</v>
      </c>
      <c r="B8" s="3" t="s">
        <v>37</v>
      </c>
      <c r="C8" s="3" t="s">
        <v>40</v>
      </c>
      <c r="D8" s="3">
        <v>25</v>
      </c>
      <c r="E8" s="3">
        <v>80</v>
      </c>
      <c r="F8" s="33">
        <f>D8*E8</f>
        <v>2000</v>
      </c>
      <c r="H8" s="58" t="s">
        <v>51</v>
      </c>
      <c r="I8" s="58"/>
      <c r="J8" s="60">
        <v>42762</v>
      </c>
      <c r="K8" s="61"/>
    </row>
    <row r="9" spans="1:11" ht="15.75" thickBot="1" x14ac:dyDescent="0.3">
      <c r="A9" s="62" t="s">
        <v>41</v>
      </c>
      <c r="B9" s="63"/>
      <c r="C9" s="31"/>
      <c r="D9" s="31"/>
      <c r="E9" s="31"/>
      <c r="F9" s="32">
        <f>SUM(F4:F8)</f>
        <v>25400</v>
      </c>
    </row>
    <row r="10" spans="1:11" x14ac:dyDescent="0.25">
      <c r="A10" s="64" t="s">
        <v>46</v>
      </c>
      <c r="B10" s="64"/>
      <c r="C10" s="4" t="s">
        <v>47</v>
      </c>
      <c r="D10" s="4"/>
      <c r="E10" s="4"/>
      <c r="F10" s="33">
        <f>Справочник!C7 * F$9</f>
        <v>3556.0000000000005</v>
      </c>
    </row>
    <row r="11" spans="1:11" x14ac:dyDescent="0.25">
      <c r="A11" s="65" t="s">
        <v>45</v>
      </c>
      <c r="B11" s="65"/>
      <c r="C11" s="2" t="s">
        <v>47</v>
      </c>
      <c r="D11" s="2"/>
      <c r="E11" s="2"/>
      <c r="F11" s="33">
        <f>Справочник!C6 * F$9</f>
        <v>4572</v>
      </c>
    </row>
    <row r="12" spans="1:11" x14ac:dyDescent="0.25">
      <c r="A12" s="65" t="s">
        <v>44</v>
      </c>
      <c r="B12" s="65"/>
      <c r="C12" s="2" t="s">
        <v>47</v>
      </c>
      <c r="D12" s="2"/>
      <c r="E12" s="2"/>
      <c r="F12" s="33">
        <f>Справочник!C8 * F$9</f>
        <v>3302</v>
      </c>
    </row>
    <row r="13" spans="1:11" ht="15.75" thickBot="1" x14ac:dyDescent="0.3">
      <c r="A13" s="66" t="s">
        <v>43</v>
      </c>
      <c r="B13" s="66"/>
      <c r="C13" s="3" t="s">
        <v>47</v>
      </c>
      <c r="D13" s="3"/>
      <c r="E13" s="3"/>
      <c r="F13" s="35">
        <f>Справочник!C9 * F$9</f>
        <v>5080</v>
      </c>
    </row>
    <row r="14" spans="1:11" ht="15.75" thickBot="1" x14ac:dyDescent="0.3">
      <c r="A14" s="62" t="s">
        <v>42</v>
      </c>
      <c r="B14" s="63"/>
      <c r="C14" s="31"/>
      <c r="D14" s="31"/>
      <c r="E14" s="34"/>
      <c r="F14" s="10">
        <f>SUM(F9:F13)</f>
        <v>41910</v>
      </c>
    </row>
  </sheetData>
  <mergeCells count="12">
    <mergeCell ref="A14:B14"/>
    <mergeCell ref="A9:B9"/>
    <mergeCell ref="A10:B10"/>
    <mergeCell ref="A11:B11"/>
    <mergeCell ref="A12:B12"/>
    <mergeCell ref="A13:B13"/>
    <mergeCell ref="B2:E2"/>
    <mergeCell ref="H6:I6"/>
    <mergeCell ref="H8:I8"/>
    <mergeCell ref="J6:K6"/>
    <mergeCell ref="J7:K7"/>
    <mergeCell ref="J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3F4F-2584-4477-8E36-9B226C3C6E6D}">
  <dimension ref="C2:D2"/>
  <sheetViews>
    <sheetView zoomScale="130" zoomScaleNormal="130" workbookViewId="0">
      <selection activeCell="L27" sqref="L27"/>
    </sheetView>
  </sheetViews>
  <sheetFormatPr defaultRowHeight="15" x14ac:dyDescent="0.25"/>
  <sheetData>
    <row r="2" spans="3:4" x14ac:dyDescent="0.25">
      <c r="C2" s="67" t="s">
        <v>52</v>
      </c>
      <c r="D2" s="67"/>
    </row>
  </sheetData>
  <mergeCells count="1"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DFE4-9F2C-4A96-BD95-2548794DEB8A}">
  <dimension ref="A1:H16"/>
  <sheetViews>
    <sheetView workbookViewId="0">
      <selection activeCell="G24" sqref="G24"/>
    </sheetView>
  </sheetViews>
  <sheetFormatPr defaultRowHeight="15" x14ac:dyDescent="0.25"/>
  <cols>
    <col min="2" max="2" width="15.85546875" customWidth="1"/>
    <col min="3" max="3" width="15.140625" customWidth="1"/>
    <col min="4" max="4" width="18.42578125" customWidth="1"/>
    <col min="5" max="5" width="36.42578125" customWidth="1"/>
    <col min="6" max="6" width="13.7109375" customWidth="1"/>
    <col min="7" max="7" width="27.42578125" customWidth="1"/>
    <col min="8" max="8" width="28.28515625" customWidth="1"/>
  </cols>
  <sheetData>
    <row r="1" spans="1:8" x14ac:dyDescent="0.25">
      <c r="A1" t="s">
        <v>53</v>
      </c>
      <c r="B1" t="s">
        <v>54</v>
      </c>
      <c r="C1" t="s">
        <v>55</v>
      </c>
      <c r="D1" t="s">
        <v>17</v>
      </c>
      <c r="E1" t="s">
        <v>56</v>
      </c>
      <c r="F1" t="s">
        <v>57</v>
      </c>
      <c r="G1" t="s">
        <v>58</v>
      </c>
      <c r="H1" t="s">
        <v>59</v>
      </c>
    </row>
    <row r="2" spans="1:8" x14ac:dyDescent="0.25">
      <c r="A2">
        <v>1</v>
      </c>
      <c r="B2" t="s">
        <v>60</v>
      </c>
      <c r="C2" t="s">
        <v>64</v>
      </c>
      <c r="D2" t="s">
        <v>76</v>
      </c>
      <c r="E2" t="s">
        <v>90</v>
      </c>
      <c r="F2">
        <v>8848</v>
      </c>
      <c r="G2" t="s">
        <v>94</v>
      </c>
      <c r="H2">
        <v>1953</v>
      </c>
    </row>
    <row r="3" spans="1:8" x14ac:dyDescent="0.25">
      <c r="A3">
        <v>2</v>
      </c>
      <c r="B3" t="s">
        <v>60</v>
      </c>
      <c r="C3" t="s">
        <v>65</v>
      </c>
      <c r="D3" t="s">
        <v>77</v>
      </c>
      <c r="E3" t="s">
        <v>90</v>
      </c>
      <c r="F3">
        <v>8611</v>
      </c>
      <c r="G3" t="s">
        <v>95</v>
      </c>
      <c r="H3">
        <v>1954</v>
      </c>
    </row>
    <row r="4" spans="1:8" x14ac:dyDescent="0.25">
      <c r="A4">
        <v>3</v>
      </c>
      <c r="B4" t="s">
        <v>60</v>
      </c>
      <c r="C4" t="s">
        <v>64</v>
      </c>
      <c r="D4" t="s">
        <v>78</v>
      </c>
      <c r="E4" t="s">
        <v>91</v>
      </c>
      <c r="F4">
        <v>7893</v>
      </c>
      <c r="G4" t="s">
        <v>96</v>
      </c>
      <c r="H4">
        <v>1960</v>
      </c>
    </row>
    <row r="5" spans="1:8" x14ac:dyDescent="0.25">
      <c r="A5">
        <v>4</v>
      </c>
      <c r="B5" t="s">
        <v>60</v>
      </c>
      <c r="C5" t="s">
        <v>66</v>
      </c>
      <c r="D5" t="s">
        <v>79</v>
      </c>
      <c r="E5" t="s">
        <v>91</v>
      </c>
      <c r="F5">
        <v>7492</v>
      </c>
      <c r="G5" t="s">
        <v>97</v>
      </c>
      <c r="H5">
        <v>1960</v>
      </c>
    </row>
    <row r="6" spans="1:8" x14ac:dyDescent="0.25">
      <c r="A6">
        <v>5</v>
      </c>
      <c r="B6" t="s">
        <v>61</v>
      </c>
      <c r="C6" t="s">
        <v>67</v>
      </c>
      <c r="D6" t="s">
        <v>80</v>
      </c>
      <c r="E6" t="s">
        <v>92</v>
      </c>
      <c r="F6">
        <v>5642</v>
      </c>
      <c r="G6" t="s">
        <v>98</v>
      </c>
      <c r="H6">
        <v>1829</v>
      </c>
    </row>
    <row r="7" spans="1:8" x14ac:dyDescent="0.25">
      <c r="A7">
        <v>6</v>
      </c>
      <c r="B7" t="s">
        <v>61</v>
      </c>
      <c r="C7" t="s">
        <v>68</v>
      </c>
      <c r="D7" t="s">
        <v>81</v>
      </c>
      <c r="E7" t="s">
        <v>92</v>
      </c>
      <c r="F7">
        <v>5001</v>
      </c>
      <c r="G7" t="s">
        <v>99</v>
      </c>
      <c r="H7">
        <v>1786</v>
      </c>
    </row>
    <row r="8" spans="1:8" x14ac:dyDescent="0.25">
      <c r="A8">
        <v>7</v>
      </c>
      <c r="B8" t="s">
        <v>61</v>
      </c>
      <c r="C8" t="s">
        <v>69</v>
      </c>
      <c r="D8" t="s">
        <v>82</v>
      </c>
      <c r="E8" t="s">
        <v>92</v>
      </c>
      <c r="F8">
        <v>5001</v>
      </c>
      <c r="G8" t="s">
        <v>100</v>
      </c>
      <c r="H8">
        <v>1855</v>
      </c>
    </row>
    <row r="9" spans="1:8" x14ac:dyDescent="0.25">
      <c r="A9">
        <v>8</v>
      </c>
      <c r="B9" t="s">
        <v>61</v>
      </c>
      <c r="C9" t="s">
        <v>67</v>
      </c>
      <c r="D9" t="s">
        <v>83</v>
      </c>
      <c r="E9" t="s">
        <v>92</v>
      </c>
      <c r="F9">
        <v>5193</v>
      </c>
      <c r="G9" t="s">
        <v>101</v>
      </c>
      <c r="H9">
        <v>1888</v>
      </c>
    </row>
    <row r="10" spans="1:8" x14ac:dyDescent="0.25">
      <c r="A10">
        <v>9</v>
      </c>
      <c r="B10" t="s">
        <v>62</v>
      </c>
      <c r="C10" t="s">
        <v>70</v>
      </c>
      <c r="D10" t="s">
        <v>84</v>
      </c>
      <c r="E10" t="s">
        <v>92</v>
      </c>
      <c r="F10">
        <v>5109</v>
      </c>
      <c r="G10" t="s">
        <v>102</v>
      </c>
      <c r="H10">
        <v>1906</v>
      </c>
    </row>
    <row r="11" spans="1:8" x14ac:dyDescent="0.25">
      <c r="A11">
        <v>10</v>
      </c>
      <c r="B11" t="s">
        <v>62</v>
      </c>
      <c r="C11" t="s">
        <v>71</v>
      </c>
      <c r="D11" t="s">
        <v>71</v>
      </c>
      <c r="E11" t="s">
        <v>92</v>
      </c>
      <c r="F11">
        <v>5199</v>
      </c>
      <c r="G11" t="s">
        <v>103</v>
      </c>
      <c r="H11">
        <v>1899</v>
      </c>
    </row>
    <row r="12" spans="1:8" x14ac:dyDescent="0.25">
      <c r="A12">
        <v>11</v>
      </c>
      <c r="B12" t="s">
        <v>62</v>
      </c>
      <c r="C12" t="s">
        <v>72</v>
      </c>
      <c r="D12" t="s">
        <v>85</v>
      </c>
      <c r="E12" t="s">
        <v>92</v>
      </c>
      <c r="F12">
        <v>5895</v>
      </c>
      <c r="G12" t="s">
        <v>104</v>
      </c>
      <c r="H12">
        <v>1889</v>
      </c>
    </row>
    <row r="13" spans="1:8" x14ac:dyDescent="0.25">
      <c r="A13">
        <v>12</v>
      </c>
      <c r="B13" t="s">
        <v>63</v>
      </c>
      <c r="C13" t="s">
        <v>73</v>
      </c>
      <c r="D13" t="s">
        <v>86</v>
      </c>
      <c r="E13" t="s">
        <v>92</v>
      </c>
      <c r="F13">
        <v>5956</v>
      </c>
      <c r="G13" t="s">
        <v>105</v>
      </c>
      <c r="H13">
        <v>1925</v>
      </c>
    </row>
    <row r="14" spans="1:8" x14ac:dyDescent="0.25">
      <c r="A14">
        <v>13</v>
      </c>
      <c r="B14" t="s">
        <v>63</v>
      </c>
      <c r="C14" t="s">
        <v>74</v>
      </c>
      <c r="D14" t="s">
        <v>87</v>
      </c>
      <c r="E14" t="s">
        <v>93</v>
      </c>
      <c r="F14">
        <v>6961</v>
      </c>
      <c r="G14" t="s">
        <v>106</v>
      </c>
      <c r="H14">
        <v>1897</v>
      </c>
    </row>
    <row r="15" spans="1:8" x14ac:dyDescent="0.25">
      <c r="A15">
        <v>14</v>
      </c>
      <c r="B15" t="s">
        <v>63</v>
      </c>
      <c r="C15" t="s">
        <v>75</v>
      </c>
      <c r="D15" t="s">
        <v>88</v>
      </c>
      <c r="E15" t="s">
        <v>93</v>
      </c>
      <c r="F15">
        <v>6746</v>
      </c>
      <c r="G15" t="s">
        <v>107</v>
      </c>
      <c r="H15">
        <v>1932</v>
      </c>
    </row>
    <row r="16" spans="1:8" x14ac:dyDescent="0.25">
      <c r="A16">
        <v>15</v>
      </c>
      <c r="B16" t="s">
        <v>63</v>
      </c>
      <c r="C16" t="s">
        <v>74</v>
      </c>
      <c r="D16" t="s">
        <v>89</v>
      </c>
      <c r="E16" t="s">
        <v>93</v>
      </c>
      <c r="F16">
        <v>6795</v>
      </c>
      <c r="G16" t="s">
        <v>108</v>
      </c>
      <c r="H16">
        <v>1937</v>
      </c>
    </row>
  </sheetData>
  <autoFilter ref="A1:H16" xr:uid="{C5DBBDA2-9D22-4DA2-ADB4-04E51EF99574}"/>
  <conditionalFormatting sqref="A1">
    <cfRule type="colorScale" priority="1">
      <colorScale>
        <cfvo type="min"/>
        <cfvo type="max"/>
        <color rgb="FFFF7128"/>
        <color rgb="FFFFEF9C"/>
      </colorScale>
    </cfRule>
  </conditionalFormatting>
  <dataValidations count="2">
    <dataValidation type="list" allowBlank="1" showInputMessage="1" showErrorMessage="1" sqref="E2:E16" xr:uid="{3A6187EF-7418-456F-9E9F-2F34C45B4AC6}">
      <formula1>$K$2:$K$5</formula1>
    </dataValidation>
    <dataValidation type="whole" operator="notEqual" allowBlank="1" showInputMessage="1" showErrorMessage="1" sqref="H2:H16" xr:uid="{8FD622D4-5792-45FE-9DE5-748EC28D04A1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5DC3-BD89-42B0-94D7-2A51A96A9F8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Формула</vt:lpstr>
      <vt:lpstr>Справочник</vt:lpstr>
      <vt:lpstr>Расчет</vt:lpstr>
      <vt:lpstr>Диаграмма</vt:lpstr>
      <vt:lpstr>Горные пики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2015-06-05T18:19:34Z</dcterms:created>
  <dcterms:modified xsi:type="dcterms:W3CDTF">2020-11-19T07:46:56Z</dcterms:modified>
</cp:coreProperties>
</file>