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Даниил\Desktop\Учеба\информатика\лаба6\"/>
    </mc:Choice>
  </mc:AlternateContent>
  <xr:revisionPtr revIDLastSave="0" documentId="13_ncr:1_{08D947FF-B114-4606-A52C-9034E3DEA6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Формула" sheetId="1" r:id="rId1"/>
    <sheet name="Справочник" sheetId="4" r:id="rId2"/>
    <sheet name="Расчет" sheetId="3" r:id="rId3"/>
    <sheet name="Диаграмма" sheetId="2" r:id="rId4"/>
  </sheets>
  <externalReferences>
    <externalReference r:id="rId5"/>
  </externalReferences>
  <definedNames>
    <definedName name="_xlchart.v1.0" hidden="1">Расчет!$A$9:$C$13</definedName>
    <definedName name="_xlchart.v1.1" hidden="1">Расчет!$D$9:$D$13</definedName>
    <definedName name="_xlchart.v1.10" hidden="1">Расчет!$A$10:$C$10</definedName>
    <definedName name="_xlchart.v1.11" hidden="1">Расчет!$A$11:$C$11</definedName>
    <definedName name="_xlchart.v1.12" hidden="1">Расчет!$A$12:$C$12</definedName>
    <definedName name="_xlchart.v1.13" hidden="1">Расчет!$A$13:$C$13</definedName>
    <definedName name="_xlchart.v1.14" hidden="1">Расчет!$A$9:$C$9</definedName>
    <definedName name="_xlchart.v1.15" hidden="1">Расчет!$D$10:$F$10</definedName>
    <definedName name="_xlchart.v1.16" hidden="1">Расчет!$D$11:$F$11</definedName>
    <definedName name="_xlchart.v1.17" hidden="1">Расчет!$D$12:$F$12</definedName>
    <definedName name="_xlchart.v1.18" hidden="1">Расчет!$D$13:$F$13</definedName>
    <definedName name="_xlchart.v1.19" hidden="1">Расчет!$D$9:$F$9</definedName>
    <definedName name="_xlchart.v1.2" hidden="1">Расчет!$E$9:$E$13</definedName>
    <definedName name="_xlchart.v1.20" hidden="1">Диаграмма!$C$2</definedName>
    <definedName name="_xlchart.v1.21" hidden="1">Диаграмма!$D$2</definedName>
    <definedName name="_xlchart.v1.22" hidden="1">Расчет!$A$10:$C$10</definedName>
    <definedName name="_xlchart.v1.23" hidden="1">Расчет!$A$11:$C$11</definedName>
    <definedName name="_xlchart.v1.24" hidden="1">Расчет!$A$12:$C$12</definedName>
    <definedName name="_xlchart.v1.25" hidden="1">Расчет!$A$13:$C$13</definedName>
    <definedName name="_xlchart.v1.26" hidden="1">Расчет!$A$9:$C$9</definedName>
    <definedName name="_xlchart.v1.27" hidden="1">Расчет!$D$10:$F$10</definedName>
    <definedName name="_xlchart.v1.28" hidden="1">Расчет!$D$11:$F$11</definedName>
    <definedName name="_xlchart.v1.29" hidden="1">Расчет!$D$12:$F$12</definedName>
    <definedName name="_xlchart.v1.3" hidden="1">Расчет!$F$9:$F$13</definedName>
    <definedName name="_xlchart.v1.30" hidden="1">Расчет!$D$13:$F$13</definedName>
    <definedName name="_xlchart.v1.31" hidden="1">Расчет!$D$9:$F$9</definedName>
    <definedName name="_xlchart.v1.4" hidden="1">Расчет!$A$9:$C$13</definedName>
    <definedName name="_xlchart.v1.5" hidden="1">Расчет!$D$9:$D$13</definedName>
    <definedName name="_xlchart.v1.6" hidden="1">Расчет!$E$9:$E$13</definedName>
    <definedName name="_xlchart.v1.7" hidden="1">Расчет!$F$9:$F$13</definedName>
    <definedName name="_xlchart.v1.8" hidden="1">Диаграмма!$C$2</definedName>
    <definedName name="_xlchart.v1.9" hidden="1">Диаграмма!$D$2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" l="1"/>
  <c r="J6" i="3"/>
  <c r="F14" i="3"/>
  <c r="F13" i="3"/>
  <c r="F12" i="3"/>
  <c r="F11" i="3"/>
  <c r="F10" i="3"/>
  <c r="F9" i="3"/>
  <c r="F5" i="3"/>
  <c r="F6" i="3"/>
  <c r="F7" i="3"/>
  <c r="F8" i="3"/>
  <c r="F4" i="3"/>
  <c r="C27" i="1"/>
  <c r="B27" i="1"/>
  <c r="C26" i="1"/>
  <c r="B26" i="1"/>
  <c r="C25" i="1"/>
  <c r="B25" i="1"/>
  <c r="C13" i="1"/>
  <c r="C14" i="1"/>
  <c r="C15" i="1"/>
  <c r="C16" i="1"/>
  <c r="C17" i="1"/>
  <c r="C18" i="1"/>
  <c r="C19" i="1"/>
  <c r="C20" i="1"/>
  <c r="C21" i="1"/>
  <c r="C22" i="1"/>
  <c r="C23" i="1"/>
  <c r="C24" i="1"/>
  <c r="C12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A24" i="1"/>
  <c r="A23" i="1"/>
  <c r="A21" i="1"/>
  <c r="A22" i="1" s="1"/>
  <c r="A16" i="1"/>
  <c r="A17" i="1"/>
  <c r="A18" i="1" s="1"/>
  <c r="A19" i="1" s="1"/>
  <c r="A20" i="1" s="1"/>
  <c r="A14" i="1"/>
  <c r="A15" i="1" s="1"/>
  <c r="A13" i="1"/>
  <c r="A12" i="1"/>
</calcChain>
</file>

<file path=xl/sharedStrings.xml><?xml version="1.0" encoding="utf-8"?>
<sst xmlns="http://schemas.openxmlformats.org/spreadsheetml/2006/main" count="58" uniqueCount="53">
  <si>
    <t>Минимальное значение аргумента</t>
  </si>
  <si>
    <t>Максимальное значение аргумента</t>
  </si>
  <si>
    <t>Шаг изменение аргумента</t>
  </si>
  <si>
    <t>Искомое значение</t>
  </si>
  <si>
    <t>Константа A1</t>
  </si>
  <si>
    <t>Константа A2</t>
  </si>
  <si>
    <t>Расчет выражения на заданном интервале</t>
  </si>
  <si>
    <t>Аргумента Х</t>
  </si>
  <si>
    <t>Значение выражение</t>
  </si>
  <si>
    <t>При А=100</t>
  </si>
  <si>
    <t>При А=120</t>
  </si>
  <si>
    <t>Максимальное значение выражения</t>
  </si>
  <si>
    <t>Минимальное значение выражения</t>
  </si>
  <si>
    <t>Количество искомых значений</t>
  </si>
  <si>
    <t xml:space="preserve"> q  </t>
  </si>
  <si>
    <t>Параметр</t>
  </si>
  <si>
    <t>Значение</t>
  </si>
  <si>
    <t>Название</t>
  </si>
  <si>
    <t>Директор</t>
  </si>
  <si>
    <t>Сметчик</t>
  </si>
  <si>
    <t>Рентабельность</t>
  </si>
  <si>
    <t xml:space="preserve">Транспортные расходы </t>
  </si>
  <si>
    <t>Накладные расходы</t>
  </si>
  <si>
    <t>НДС</t>
  </si>
  <si>
    <t>"НОВЫЙ ВЕК"</t>
  </si>
  <si>
    <t>Семёнова А.Н.</t>
  </si>
  <si>
    <t>Кудрин В.В.</t>
  </si>
  <si>
    <t>№ n/n</t>
  </si>
  <si>
    <t>Наименование работы</t>
  </si>
  <si>
    <t>Ед. изм.</t>
  </si>
  <si>
    <t>Кол-во</t>
  </si>
  <si>
    <t>Стоимость ед.,руб</t>
  </si>
  <si>
    <t>Общая стоимость</t>
  </si>
  <si>
    <t xml:space="preserve">Подготовка помещения </t>
  </si>
  <si>
    <t>Прокладка электролиний</t>
  </si>
  <si>
    <t>Покраска стен</t>
  </si>
  <si>
    <t>Перекраска стен</t>
  </si>
  <si>
    <t xml:space="preserve">Уборка помещения </t>
  </si>
  <si>
    <r>
      <t>м</t>
    </r>
    <r>
      <rPr>
        <sz val="11"/>
        <color theme="1"/>
        <rFont val="Calibri"/>
        <family val="2"/>
        <charset val="204"/>
        <scheme val="minor"/>
      </rPr>
      <t>^2</t>
    </r>
  </si>
  <si>
    <t>погонный м</t>
  </si>
  <si>
    <t>м^2</t>
  </si>
  <si>
    <t>Итого прямых затрат:</t>
  </si>
  <si>
    <t>Итого:</t>
  </si>
  <si>
    <t>НДС:</t>
  </si>
  <si>
    <t>Накладные расходы:</t>
  </si>
  <si>
    <t>Рентабельность:</t>
  </si>
  <si>
    <t>Транспортные расходы:</t>
  </si>
  <si>
    <t>%</t>
  </si>
  <si>
    <t xml:space="preserve">Смета на проведенеие работ </t>
  </si>
  <si>
    <t>Смету составил:</t>
  </si>
  <si>
    <t>Смету проверил:</t>
  </si>
  <si>
    <t>Дата:</t>
  </si>
  <si>
    <t>Диаграмма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</si>
</sst>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3" xfId="0" applyBorder="1"/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7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4" xfId="0" applyBorder="1"/>
    <xf numFmtId="0" fontId="0" fillId="0" borderId="22" xfId="0" applyBorder="1"/>
    <xf numFmtId="0" fontId="0" fillId="0" borderId="32" xfId="0" applyBorder="1"/>
    <xf numFmtId="0" fontId="0" fillId="0" borderId="3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6" xfId="0" applyBorder="1"/>
    <xf numFmtId="0" fontId="2" fillId="0" borderId="37" xfId="0" applyFont="1" applyBorder="1"/>
    <xf numFmtId="0" fontId="5" fillId="0" borderId="38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9" fontId="0" fillId="0" borderId="15" xfId="0" applyNumberFormat="1" applyBorder="1"/>
    <xf numFmtId="0" fontId="0" fillId="0" borderId="6" xfId="0" applyBorder="1" applyAlignment="1">
      <alignment horizontal="left"/>
    </xf>
    <xf numFmtId="0" fontId="0" fillId="0" borderId="39" xfId="0" applyBorder="1"/>
    <xf numFmtId="0" fontId="0" fillId="0" borderId="11" xfId="0" applyBorder="1" applyAlignment="1">
      <alignment horizontal="left"/>
    </xf>
    <xf numFmtId="9" fontId="0" fillId="0" borderId="40" xfId="0" applyNumberFormat="1" applyBorder="1"/>
    <xf numFmtId="0" fontId="0" fillId="0" borderId="1" xfId="0" applyBorder="1" applyAlignment="1">
      <alignment horizontal="left"/>
    </xf>
    <xf numFmtId="9" fontId="0" fillId="0" borderId="32" xfId="0" applyNumberFormat="1" applyBorder="1"/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16" xfId="0" applyBorder="1"/>
    <xf numFmtId="0" fontId="0" fillId="0" borderId="35" xfId="0" applyBorder="1"/>
    <xf numFmtId="0" fontId="0" fillId="0" borderId="37" xfId="0" applyBorder="1"/>
    <xf numFmtId="0" fontId="0" fillId="0" borderId="8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3" xfId="0" applyBorder="1"/>
    <xf numFmtId="0" fontId="0" fillId="0" borderId="38" xfId="0" applyBorder="1"/>
    <xf numFmtId="0" fontId="0" fillId="0" borderId="44" xfId="0" applyBorder="1"/>
    <xf numFmtId="0" fontId="0" fillId="0" borderId="18" xfId="0" applyBorder="1" applyAlignment="1">
      <alignment horizontal="center"/>
    </xf>
    <xf numFmtId="1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Расчет!$A$9:$C$9</c:f>
              <c:strCache>
                <c:ptCount val="3"/>
                <c:pt idx="0">
                  <c:v>Итого прямых затрат: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Расчет!$D$9:$F$9</c15:sqref>
                  </c15:fullRef>
                </c:ext>
              </c:extLst>
              <c:f>Расчет!$F$9</c:f>
              <c:numCache>
                <c:formatCode>General</c:formatCode>
                <c:ptCount val="1"/>
                <c:pt idx="0">
                  <c:v>25400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2-491F-80DC-0E617F7C194C}"/>
            </c:ext>
          </c:extLst>
        </c:ser>
        <c:ser>
          <c:idx val="1"/>
          <c:order val="1"/>
          <c:tx>
            <c:strRef>
              <c:f>Расчет!$A$10:$C$10</c:f>
              <c:strCache>
                <c:ptCount val="3"/>
                <c:pt idx="0">
                  <c:v>Транспортные расходы:</c:v>
                </c:pt>
                <c:pt idx="2">
                  <c:v>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Расчет!$D$10:$F$10</c15:sqref>
                  </c15:fullRef>
                </c:ext>
              </c:extLst>
              <c:f>Расчет!$F$10</c:f>
              <c:numCache>
                <c:formatCode>General</c:formatCode>
                <c:ptCount val="1"/>
                <c:pt idx="0">
                  <c:v>3556.0000000000005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2-491F-80DC-0E617F7C194C}"/>
            </c:ext>
          </c:extLst>
        </c:ser>
        <c:ser>
          <c:idx val="2"/>
          <c:order val="2"/>
          <c:tx>
            <c:strRef>
              <c:f>Расчет!$A$11:$C$11</c:f>
              <c:strCache>
                <c:ptCount val="3"/>
                <c:pt idx="0">
                  <c:v>Рентабельность:</c:v>
                </c:pt>
                <c:pt idx="2">
                  <c:v>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Расчет!$D$11:$F$11</c15:sqref>
                  </c15:fullRef>
                </c:ext>
              </c:extLst>
              <c:f>Расчет!$F$11</c:f>
              <c:numCache>
                <c:formatCode>General</c:formatCode>
                <c:ptCount val="1"/>
                <c:pt idx="0">
                  <c:v>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2-491F-80DC-0E617F7C194C}"/>
            </c:ext>
          </c:extLst>
        </c:ser>
        <c:ser>
          <c:idx val="3"/>
          <c:order val="3"/>
          <c:tx>
            <c:strRef>
              <c:f>Расчет!$A$12:$C$12</c:f>
              <c:strCache>
                <c:ptCount val="3"/>
                <c:pt idx="0">
                  <c:v>Накладные расходы:</c:v>
                </c:pt>
                <c:pt idx="2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Расчет!$D$12:$F$12</c15:sqref>
                  </c15:fullRef>
                </c:ext>
              </c:extLst>
              <c:f>Расчет!$F$12</c:f>
              <c:numCache>
                <c:formatCode>General</c:formatCode>
                <c:ptCount val="1"/>
                <c:pt idx="0">
                  <c:v>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62-491F-80DC-0E617F7C194C}"/>
            </c:ext>
          </c:extLst>
        </c:ser>
        <c:ser>
          <c:idx val="4"/>
          <c:order val="4"/>
          <c:tx>
            <c:strRef>
              <c:f>Расчет!$A$13:$C$13</c:f>
              <c:strCache>
                <c:ptCount val="3"/>
                <c:pt idx="0">
                  <c:v>НДС:</c:v>
                </c:pt>
                <c:pt idx="2">
                  <c:v>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Расчет!$D$13:$F$13</c15:sqref>
                  </c15:fullRef>
                </c:ext>
              </c:extLst>
              <c:f>Расчет!$F$13</c:f>
              <c:numCache>
                <c:formatCode>General</c:formatCode>
                <c:ptCount val="1"/>
                <c:pt idx="0">
                  <c:v>5080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62-491F-80DC-0E617F7C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8392440"/>
        <c:axId val="278699944"/>
      </c:barChart>
      <c:catAx>
        <c:axId val="538392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8699944"/>
        <c:crosses val="autoZero"/>
        <c:auto val="1"/>
        <c:lblAlgn val="ctr"/>
        <c:lblOffset val="100"/>
        <c:noMultiLvlLbl val="0"/>
      </c:catAx>
      <c:valAx>
        <c:axId val="27869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39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2</xdr:row>
      <xdr:rowOff>36634</xdr:rowOff>
    </xdr:from>
    <xdr:to>
      <xdr:col>8</xdr:col>
      <xdr:colOff>505559</xdr:colOff>
      <xdr:row>16</xdr:row>
      <xdr:rowOff>112834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AD1F527-D541-4200-B329-B1C110595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0;&#1083;/Downloads/&#1083;&#1072;&#1073;6_&#1080;&#1085;&#1092;&#1086;&#1088;&#1084;&#1072;&#1090;&#1080;&#1082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ула"/>
      <sheetName val="Справочник"/>
      <sheetName val="Расчет"/>
      <sheetName val="Диаграмма"/>
      <sheetName val="Стипендия"/>
      <sheetName val="Таблица 2"/>
      <sheetName val="Винтики"/>
      <sheetName val="Таблица 1"/>
      <sheetName val="Расписание занятий группы"/>
      <sheetName val="Расписание занятий группы( 1)"/>
      <sheetName val="Расписание занятий группы( 2)"/>
    </sheetNames>
    <sheetDataSet>
      <sheetData sheetId="0"/>
      <sheetData sheetId="1"/>
      <sheetData sheetId="2">
        <row r="6">
          <cell r="B6" t="str">
            <v>Иванов И.В.</v>
          </cell>
          <cell r="J6">
            <v>33</v>
          </cell>
        </row>
        <row r="7">
          <cell r="B7" t="str">
            <v>Вещий О.О.</v>
          </cell>
          <cell r="J7">
            <v>27</v>
          </cell>
        </row>
        <row r="8">
          <cell r="B8" t="str">
            <v>Смирнова А.Г.</v>
          </cell>
          <cell r="J8">
            <v>51</v>
          </cell>
        </row>
        <row r="9">
          <cell r="B9" t="str">
            <v>Васильев В.Н.</v>
          </cell>
          <cell r="J9">
            <v>33</v>
          </cell>
        </row>
        <row r="10">
          <cell r="B10" t="str">
            <v>Каренина А.А.</v>
          </cell>
          <cell r="J10">
            <v>37</v>
          </cell>
        </row>
        <row r="11">
          <cell r="B11" t="str">
            <v>Князев И.О.</v>
          </cell>
          <cell r="J11">
            <v>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C28" sqref="C28"/>
    </sheetView>
  </sheetViews>
  <sheetFormatPr defaultRowHeight="15" x14ac:dyDescent="0.25"/>
  <cols>
    <col min="1" max="1" width="17.28515625" customWidth="1"/>
    <col min="2" max="2" width="18.28515625" customWidth="1"/>
    <col min="3" max="3" width="18.140625" customWidth="1"/>
    <col min="4" max="4" width="18" customWidth="1"/>
  </cols>
  <sheetData>
    <row r="1" spans="1:5" ht="15.75" x14ac:dyDescent="0.25">
      <c r="A1" s="3" t="s">
        <v>0</v>
      </c>
      <c r="B1" s="3"/>
      <c r="C1" s="3"/>
      <c r="D1" s="23"/>
      <c r="E1" s="27">
        <v>-90</v>
      </c>
    </row>
    <row r="2" spans="1:5" ht="15.75" x14ac:dyDescent="0.25">
      <c r="A2" s="3" t="s">
        <v>1</v>
      </c>
      <c r="B2" s="3"/>
      <c r="C2" s="3"/>
      <c r="D2" s="23"/>
      <c r="E2" s="24">
        <v>90</v>
      </c>
    </row>
    <row r="3" spans="1:5" x14ac:dyDescent="0.25">
      <c r="A3" s="4" t="s">
        <v>2</v>
      </c>
      <c r="B3" s="4"/>
      <c r="C3" s="4"/>
      <c r="D3" s="6"/>
      <c r="E3" s="25">
        <v>15</v>
      </c>
    </row>
    <row r="4" spans="1:5" x14ac:dyDescent="0.25">
      <c r="A4" s="4" t="s">
        <v>3</v>
      </c>
      <c r="B4" s="4"/>
      <c r="C4" s="4"/>
      <c r="D4" s="6"/>
      <c r="E4" s="24">
        <v>-0.77</v>
      </c>
    </row>
    <row r="5" spans="1:5" x14ac:dyDescent="0.25">
      <c r="A5" s="4" t="s">
        <v>4</v>
      </c>
      <c r="B5" s="4"/>
      <c r="C5" s="4"/>
      <c r="D5" s="6"/>
      <c r="E5" s="25">
        <v>100</v>
      </c>
    </row>
    <row r="6" spans="1:5" ht="15.75" thickBot="1" x14ac:dyDescent="0.3">
      <c r="A6" s="4" t="s">
        <v>5</v>
      </c>
      <c r="B6" s="4"/>
      <c r="C6" s="4"/>
      <c r="D6" s="6"/>
      <c r="E6" s="26">
        <v>120</v>
      </c>
    </row>
    <row r="8" spans="1:5" ht="15.75" x14ac:dyDescent="0.25">
      <c r="A8" s="9" t="s">
        <v>6</v>
      </c>
      <c r="B8" s="9"/>
      <c r="C8" s="9"/>
      <c r="D8" s="9"/>
      <c r="E8" s="9"/>
    </row>
    <row r="9" spans="1:5" ht="15.75" thickBot="1" x14ac:dyDescent="0.3"/>
    <row r="10" spans="1:5" x14ac:dyDescent="0.25">
      <c r="A10" s="13" t="s">
        <v>7</v>
      </c>
      <c r="B10" s="15" t="s">
        <v>8</v>
      </c>
      <c r="C10" s="16"/>
    </row>
    <row r="11" spans="1:5" ht="15.75" thickBot="1" x14ac:dyDescent="0.3">
      <c r="A11" s="14"/>
      <c r="B11" s="17" t="s">
        <v>9</v>
      </c>
      <c r="C11" s="12" t="s">
        <v>10</v>
      </c>
    </row>
    <row r="12" spans="1:5" x14ac:dyDescent="0.25">
      <c r="A12" s="18">
        <f>E1</f>
        <v>-90</v>
      </c>
      <c r="B12" s="21">
        <f>ROUND(SIN($E$5*$A12)/COS($E$5*$A12)-SQRT(ABS($A12/$E$5)), 2)</f>
        <v>-0.17</v>
      </c>
      <c r="C12" s="21">
        <f>ROUND(SIN($E$6*$A12)/COS($E$6*$A12)-SQRT(ABS($A12/$E$6)), 2)</f>
        <v>0.15</v>
      </c>
    </row>
    <row r="13" spans="1:5" x14ac:dyDescent="0.25">
      <c r="A13" s="10">
        <f>A12+$E$3</f>
        <v>-75</v>
      </c>
      <c r="B13" s="11">
        <f t="shared" ref="B13:B24" si="0">ROUND(SIN($E$5*$A13)/COS($E$5*$A13)-SQRT(ABS($A13/$E$5)), 2)</f>
        <v>-2.4900000000000002</v>
      </c>
      <c r="C13" s="11">
        <f t="shared" ref="C13:C24" si="1">ROUND(SIN($E$6*$A13)/COS($E$6*$A13)-SQRT(ABS($A13/$E$6)), 2)</f>
        <v>-0.01</v>
      </c>
    </row>
    <row r="14" spans="1:5" x14ac:dyDescent="0.25">
      <c r="A14" s="10">
        <f t="shared" ref="A14:A24" si="2">A13+$E$3</f>
        <v>-60</v>
      </c>
      <c r="B14" s="11">
        <f t="shared" si="0"/>
        <v>-0.3</v>
      </c>
      <c r="C14" s="11">
        <f t="shared" si="1"/>
        <v>-0.12</v>
      </c>
    </row>
    <row r="15" spans="1:5" x14ac:dyDescent="0.25">
      <c r="A15" s="10">
        <f t="shared" si="2"/>
        <v>-45</v>
      </c>
      <c r="B15" s="11">
        <f t="shared" si="0"/>
        <v>-3.58</v>
      </c>
      <c r="C15" s="11">
        <f t="shared" si="1"/>
        <v>-0.19</v>
      </c>
    </row>
    <row r="16" spans="1:5" x14ac:dyDescent="0.25">
      <c r="A16" s="10">
        <f t="shared" si="2"/>
        <v>-30</v>
      </c>
      <c r="B16" s="11">
        <f t="shared" si="0"/>
        <v>-0.32</v>
      </c>
      <c r="C16" s="11">
        <f t="shared" si="1"/>
        <v>-0.23</v>
      </c>
    </row>
    <row r="17" spans="1:3" x14ac:dyDescent="0.25">
      <c r="A17" s="10">
        <f t="shared" si="2"/>
        <v>-15</v>
      </c>
      <c r="B17" s="11">
        <f t="shared" si="0"/>
        <v>-9.4</v>
      </c>
      <c r="C17" s="11">
        <f t="shared" si="1"/>
        <v>-0.22</v>
      </c>
    </row>
    <row r="18" spans="1:3" x14ac:dyDescent="0.25">
      <c r="A18" s="10">
        <f t="shared" si="2"/>
        <v>0</v>
      </c>
      <c r="B18" s="11">
        <f t="shared" si="0"/>
        <v>0</v>
      </c>
      <c r="C18" s="11">
        <f t="shared" si="1"/>
        <v>0</v>
      </c>
    </row>
    <row r="19" spans="1:3" x14ac:dyDescent="0.25">
      <c r="A19" s="10">
        <f t="shared" si="2"/>
        <v>15</v>
      </c>
      <c r="B19" s="11">
        <f t="shared" si="0"/>
        <v>8.6300000000000008</v>
      </c>
      <c r="C19" s="11">
        <f t="shared" si="1"/>
        <v>-0.49</v>
      </c>
    </row>
    <row r="20" spans="1:3" x14ac:dyDescent="0.25">
      <c r="A20" s="10">
        <f t="shared" si="2"/>
        <v>30</v>
      </c>
      <c r="B20" s="11">
        <f t="shared" si="0"/>
        <v>-0.77</v>
      </c>
      <c r="C20" s="11">
        <f t="shared" si="1"/>
        <v>-0.77</v>
      </c>
    </row>
    <row r="21" spans="1:3" x14ac:dyDescent="0.25">
      <c r="A21" s="10">
        <f t="shared" si="2"/>
        <v>45</v>
      </c>
      <c r="B21" s="11">
        <f t="shared" si="0"/>
        <v>2.23</v>
      </c>
      <c r="C21" s="11">
        <f t="shared" si="1"/>
        <v>-1.03</v>
      </c>
    </row>
    <row r="22" spans="1:3" x14ac:dyDescent="0.25">
      <c r="A22" s="10">
        <f t="shared" si="2"/>
        <v>60</v>
      </c>
      <c r="B22" s="11">
        <f t="shared" si="0"/>
        <v>-1.25</v>
      </c>
      <c r="C22" s="11">
        <f t="shared" si="1"/>
        <v>-1.29</v>
      </c>
    </row>
    <row r="23" spans="1:3" x14ac:dyDescent="0.25">
      <c r="A23" s="10">
        <f t="shared" si="2"/>
        <v>75</v>
      </c>
      <c r="B23" s="11">
        <f t="shared" si="0"/>
        <v>0.76</v>
      </c>
      <c r="C23" s="11">
        <f t="shared" si="1"/>
        <v>-1.57</v>
      </c>
    </row>
    <row r="24" spans="1:3" ht="15.75" thickBot="1" x14ac:dyDescent="0.3">
      <c r="A24" s="20">
        <f t="shared" si="2"/>
        <v>90</v>
      </c>
      <c r="B24" s="22">
        <f t="shared" si="0"/>
        <v>-1.73</v>
      </c>
      <c r="C24" s="22">
        <f t="shared" si="1"/>
        <v>-1.89</v>
      </c>
    </row>
    <row r="25" spans="1:3" ht="45.75" customHeight="1" x14ac:dyDescent="0.25">
      <c r="A25" s="31" t="s">
        <v>11</v>
      </c>
      <c r="B25" s="34">
        <f>LARGE(B12:B24, 1)</f>
        <v>8.6300000000000008</v>
      </c>
      <c r="C25" s="29">
        <f>LARGE(C11:C24, 1)</f>
        <v>0.15</v>
      </c>
    </row>
    <row r="26" spans="1:3" ht="47.25" customHeight="1" x14ac:dyDescent="0.25">
      <c r="A26" s="32" t="s">
        <v>12</v>
      </c>
      <c r="B26" s="5">
        <f>SMALL(B11:B24,1)</f>
        <v>-9.4</v>
      </c>
      <c r="C26" s="30">
        <f>SMALL(C11:C24,1)</f>
        <v>-1.89</v>
      </c>
    </row>
    <row r="27" spans="1:3" ht="45" customHeight="1" thickBot="1" x14ac:dyDescent="0.3">
      <c r="A27" s="33" t="s">
        <v>13</v>
      </c>
      <c r="B27" s="22">
        <f>COUNTIF(B12:B24,E4)</f>
        <v>1</v>
      </c>
      <c r="C27" s="12">
        <f>COUNTIF(C12:C24,E4)</f>
        <v>1</v>
      </c>
    </row>
    <row r="28" spans="1:3" x14ac:dyDescent="0.25">
      <c r="C28" t="s">
        <v>14</v>
      </c>
    </row>
  </sheetData>
  <mergeCells count="9">
    <mergeCell ref="A5:D5"/>
    <mergeCell ref="A6:D6"/>
    <mergeCell ref="A8:E8"/>
    <mergeCell ref="A10:A11"/>
    <mergeCell ref="B10:C10"/>
    <mergeCell ref="A2:D2"/>
    <mergeCell ref="A4:D4"/>
    <mergeCell ref="A3:D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7A59-E657-4166-B9E8-F6152DAF2CDA}">
  <dimension ref="A1:C9"/>
  <sheetViews>
    <sheetView tabSelected="1" workbookViewId="0">
      <selection activeCell="C16" sqref="C16"/>
    </sheetView>
  </sheetViews>
  <sheetFormatPr defaultRowHeight="15" x14ac:dyDescent="0.25"/>
  <cols>
    <col min="1" max="1" width="10" customWidth="1"/>
    <col min="2" max="2" width="27.5703125" customWidth="1"/>
    <col min="3" max="3" width="18.140625" customWidth="1"/>
  </cols>
  <sheetData>
    <row r="1" spans="1:3" ht="15.75" thickBot="1" x14ac:dyDescent="0.3"/>
    <row r="2" spans="1:3" ht="16.5" thickBot="1" x14ac:dyDescent="0.3">
      <c r="A2" s="36" t="s">
        <v>15</v>
      </c>
      <c r="B2" s="37"/>
      <c r="C2" s="35" t="s">
        <v>16</v>
      </c>
    </row>
    <row r="3" spans="1:3" x14ac:dyDescent="0.25">
      <c r="A3" s="38" t="s">
        <v>17</v>
      </c>
      <c r="B3" s="47"/>
      <c r="C3" s="28" t="s">
        <v>24</v>
      </c>
    </row>
    <row r="4" spans="1:3" x14ac:dyDescent="0.25">
      <c r="A4" s="41" t="s">
        <v>18</v>
      </c>
      <c r="B4" s="48"/>
      <c r="C4" s="42" t="s">
        <v>25</v>
      </c>
    </row>
    <row r="5" spans="1:3" x14ac:dyDescent="0.25">
      <c r="A5" s="45" t="s">
        <v>19</v>
      </c>
      <c r="B5" s="49"/>
      <c r="C5" s="30" t="s">
        <v>26</v>
      </c>
    </row>
    <row r="6" spans="1:3" x14ac:dyDescent="0.25">
      <c r="A6" s="45" t="s">
        <v>20</v>
      </c>
      <c r="B6" s="49"/>
      <c r="C6" s="46">
        <v>0.18</v>
      </c>
    </row>
    <row r="7" spans="1:3" x14ac:dyDescent="0.25">
      <c r="A7" s="45" t="s">
        <v>21</v>
      </c>
      <c r="B7" s="49"/>
      <c r="C7" s="46">
        <v>0.14000000000000001</v>
      </c>
    </row>
    <row r="8" spans="1:3" x14ac:dyDescent="0.25">
      <c r="A8" s="43" t="s">
        <v>22</v>
      </c>
      <c r="B8" s="50"/>
      <c r="C8" s="44">
        <v>0.13</v>
      </c>
    </row>
    <row r="9" spans="1:3" ht="15.75" thickBot="1" x14ac:dyDescent="0.3">
      <c r="A9" s="51" t="s">
        <v>23</v>
      </c>
      <c r="B9" s="52"/>
      <c r="C9" s="40">
        <v>0.2</v>
      </c>
    </row>
  </sheetData>
  <mergeCells count="8">
    <mergeCell ref="A7:B7"/>
    <mergeCell ref="A8:B8"/>
    <mergeCell ref="A9:B9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E05B-40F7-4F2B-858C-17DE7DBBD8AE}">
  <dimension ref="A2:K14"/>
  <sheetViews>
    <sheetView workbookViewId="0">
      <selection activeCell="I23" sqref="I23"/>
    </sheetView>
  </sheetViews>
  <sheetFormatPr defaultRowHeight="15" x14ac:dyDescent="0.25"/>
  <cols>
    <col min="2" max="2" width="29.28515625" customWidth="1"/>
    <col min="3" max="3" width="18.28515625" customWidth="1"/>
    <col min="4" max="4" width="10.5703125" customWidth="1"/>
    <col min="5" max="5" width="18" customWidth="1"/>
    <col min="6" max="6" width="19.85546875" customWidth="1"/>
  </cols>
  <sheetData>
    <row r="2" spans="1:11" ht="15.75" thickBot="1" x14ac:dyDescent="0.3">
      <c r="B2" s="65" t="s">
        <v>48</v>
      </c>
      <c r="C2" s="65"/>
      <c r="D2" s="65"/>
      <c r="E2" s="65"/>
    </row>
    <row r="3" spans="1:11" ht="15.75" thickBot="1" x14ac:dyDescent="0.3">
      <c r="A3" s="55" t="s">
        <v>27</v>
      </c>
      <c r="B3" s="56" t="s">
        <v>28</v>
      </c>
      <c r="C3" s="56" t="s">
        <v>29</v>
      </c>
      <c r="D3" s="56" t="s">
        <v>30</v>
      </c>
      <c r="E3" s="56" t="s">
        <v>31</v>
      </c>
      <c r="F3" s="57" t="s">
        <v>32</v>
      </c>
    </row>
    <row r="4" spans="1:11" x14ac:dyDescent="0.25">
      <c r="A4" s="8">
        <v>1</v>
      </c>
      <c r="B4" s="8" t="s">
        <v>33</v>
      </c>
      <c r="C4" s="8" t="s">
        <v>38</v>
      </c>
      <c r="D4" s="8">
        <v>30</v>
      </c>
      <c r="E4" s="8">
        <v>100</v>
      </c>
      <c r="F4" s="62">
        <f>D4*E4</f>
        <v>3000</v>
      </c>
    </row>
    <row r="5" spans="1:11" x14ac:dyDescent="0.25">
      <c r="A5" s="5">
        <v>2</v>
      </c>
      <c r="B5" s="5" t="s">
        <v>34</v>
      </c>
      <c r="C5" s="5" t="s">
        <v>39</v>
      </c>
      <c r="D5" s="5">
        <v>14</v>
      </c>
      <c r="E5" s="5">
        <v>600</v>
      </c>
      <c r="F5" s="62">
        <f t="shared" ref="F5:F8" si="0">D5*E5</f>
        <v>8400</v>
      </c>
    </row>
    <row r="6" spans="1:11" x14ac:dyDescent="0.25">
      <c r="A6" s="5">
        <v>3</v>
      </c>
      <c r="B6" s="5" t="s">
        <v>35</v>
      </c>
      <c r="C6" s="5" t="s">
        <v>40</v>
      </c>
      <c r="D6" s="5">
        <v>40</v>
      </c>
      <c r="E6" s="5">
        <v>130</v>
      </c>
      <c r="F6" s="62">
        <f t="shared" si="0"/>
        <v>5200</v>
      </c>
      <c r="H6" s="39" t="s">
        <v>49</v>
      </c>
      <c r="I6" s="39"/>
      <c r="J6" s="39" t="str">
        <f>Справочник!C5</f>
        <v>Кудрин В.В.</v>
      </c>
      <c r="K6" s="39"/>
    </row>
    <row r="7" spans="1:11" x14ac:dyDescent="0.25">
      <c r="A7" s="5">
        <v>4</v>
      </c>
      <c r="B7" s="5" t="s">
        <v>36</v>
      </c>
      <c r="C7" s="5" t="s">
        <v>40</v>
      </c>
      <c r="D7" s="5">
        <v>40</v>
      </c>
      <c r="E7" s="5">
        <v>170</v>
      </c>
      <c r="F7" s="62">
        <f t="shared" si="0"/>
        <v>6800</v>
      </c>
      <c r="H7" s="1" t="s">
        <v>50</v>
      </c>
      <c r="J7" s="67" t="str">
        <f>Справочник!C4</f>
        <v>Семёнова А.Н.</v>
      </c>
      <c r="K7" s="39"/>
    </row>
    <row r="8" spans="1:11" ht="15.75" thickBot="1" x14ac:dyDescent="0.3">
      <c r="A8" s="7">
        <v>5</v>
      </c>
      <c r="B8" s="7" t="s">
        <v>37</v>
      </c>
      <c r="C8" s="7" t="s">
        <v>40</v>
      </c>
      <c r="D8" s="7">
        <v>25</v>
      </c>
      <c r="E8" s="7">
        <v>80</v>
      </c>
      <c r="F8" s="62">
        <f t="shared" si="0"/>
        <v>2000</v>
      </c>
      <c r="H8" s="39" t="s">
        <v>51</v>
      </c>
      <c r="I8" s="39"/>
      <c r="J8" s="66">
        <v>42762</v>
      </c>
      <c r="K8" s="53"/>
    </row>
    <row r="9" spans="1:11" ht="15.75" thickBot="1" x14ac:dyDescent="0.3">
      <c r="A9" s="59" t="s">
        <v>41</v>
      </c>
      <c r="B9" s="60"/>
      <c r="C9" s="56"/>
      <c r="D9" s="56"/>
      <c r="E9" s="56"/>
      <c r="F9" s="57">
        <f>SUM(F4:F8)</f>
        <v>25400</v>
      </c>
    </row>
    <row r="10" spans="1:11" x14ac:dyDescent="0.25">
      <c r="A10" s="61" t="s">
        <v>46</v>
      </c>
      <c r="B10" s="61"/>
      <c r="C10" s="8" t="s">
        <v>47</v>
      </c>
      <c r="D10" s="8"/>
      <c r="E10" s="8"/>
      <c r="F10" s="62">
        <f>Справочник!C7 * F$9</f>
        <v>3556.0000000000005</v>
      </c>
    </row>
    <row r="11" spans="1:11" x14ac:dyDescent="0.25">
      <c r="A11" s="54" t="s">
        <v>45</v>
      </c>
      <c r="B11" s="54"/>
      <c r="C11" s="5" t="s">
        <v>47</v>
      </c>
      <c r="D11" s="5"/>
      <c r="E11" s="5"/>
      <c r="F11" s="62">
        <f>Справочник!C6 * F$9</f>
        <v>4572</v>
      </c>
    </row>
    <row r="12" spans="1:11" x14ac:dyDescent="0.25">
      <c r="A12" s="54" t="s">
        <v>44</v>
      </c>
      <c r="B12" s="54"/>
      <c r="C12" s="5" t="s">
        <v>47</v>
      </c>
      <c r="D12" s="5"/>
      <c r="E12" s="5"/>
      <c r="F12" s="62">
        <f>Справочник!C8 * F$9</f>
        <v>3302</v>
      </c>
    </row>
    <row r="13" spans="1:11" ht="15.75" thickBot="1" x14ac:dyDescent="0.3">
      <c r="A13" s="58" t="s">
        <v>43</v>
      </c>
      <c r="B13" s="58"/>
      <c r="C13" s="7" t="s">
        <v>47</v>
      </c>
      <c r="D13" s="7"/>
      <c r="E13" s="7"/>
      <c r="F13" s="64">
        <f>Справочник!C9 * F$9</f>
        <v>5080</v>
      </c>
    </row>
    <row r="14" spans="1:11" ht="15.75" thickBot="1" x14ac:dyDescent="0.3">
      <c r="A14" s="59" t="s">
        <v>42</v>
      </c>
      <c r="B14" s="60"/>
      <c r="C14" s="56"/>
      <c r="D14" s="56"/>
      <c r="E14" s="63"/>
      <c r="F14" s="19">
        <f>SUM(F9:F13)</f>
        <v>41910</v>
      </c>
    </row>
  </sheetData>
  <mergeCells count="12">
    <mergeCell ref="B2:E2"/>
    <mergeCell ref="H6:I6"/>
    <mergeCell ref="H8:I8"/>
    <mergeCell ref="J6:K6"/>
    <mergeCell ref="J7:K7"/>
    <mergeCell ref="J8:K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F4F-2584-4477-8E36-9B226C3C6E6D}">
  <dimension ref="C2:D2"/>
  <sheetViews>
    <sheetView zoomScale="130" zoomScaleNormal="130" workbookViewId="0">
      <selection activeCell="N21" sqref="N21"/>
    </sheetView>
  </sheetViews>
  <sheetFormatPr defaultRowHeight="15" x14ac:dyDescent="0.25"/>
  <sheetData>
    <row r="2" spans="3:4" x14ac:dyDescent="0.25">
      <c r="C2" s="2" t="s">
        <v>52</v>
      </c>
      <c r="D2" s="2"/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Формула</vt:lpstr>
      <vt:lpstr>Справочник</vt:lpstr>
      <vt:lpstr>Расчет</vt:lpstr>
      <vt:lpstr>Диаграмма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2015-06-05T18:19:34Z</dcterms:created>
  <dcterms:modified xsi:type="dcterms:W3CDTF">2020-11-18T20:49:55Z</dcterms:modified>
</cp:coreProperties>
</file>