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DA09809A-558B-4E32-A127-551A13171445}" xr6:coauthVersionLast="47" xr6:coauthVersionMax="47" xr10:uidLastSave="{00000000-0000-0000-0000-000000000000}"/>
  <bookViews>
    <workbookView xWindow="-110" yWindow="-110" windowWidth="19420" windowHeight="11020" firstSheet="1" activeTab="3" xr2:uid="{D3F65519-5496-4EA3-B6C1-4C9FE2AFDC4D}"/>
  </bookViews>
  <sheets>
    <sheet name="Raw Data" sheetId="1" r:id="rId1"/>
    <sheet name="Rice Sales(Cleaned Data)" sheetId="3" r:id="rId2"/>
    <sheet name="Pivot Tables" sheetId="15" r:id="rId3"/>
    <sheet name="DashBoard" sheetId="14" r:id="rId4"/>
  </sheets>
  <definedNames>
    <definedName name="_xlcn.WorksheetConnection_jollof_wars_rice_sales_messyRecovered.xlsxTable11" hidden="1">Table1[]</definedName>
    <definedName name="Slicer_Brand_name">#N/A</definedName>
    <definedName name="Slicer_City">#N/A</definedName>
    <definedName name="Slicer_Grain_Type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jollof_wars_rice_sales_messy (Recover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 i="15" l="1"/>
  <c r="R7" i="3"/>
  <c r="K10" i="3" s="1"/>
  <c r="P10" i="3" s="1"/>
  <c r="Q10" i="3" s="1"/>
  <c r="R2" i="3"/>
  <c r="K2" i="3" s="1"/>
  <c r="K532" i="3"/>
  <c r="P532" i="3" s="1"/>
  <c r="Q532" i="3" s="1"/>
  <c r="M2" i="3"/>
  <c r="N2" i="3"/>
  <c r="K17" i="3"/>
  <c r="P17" i="3" s="1"/>
  <c r="Q17" i="3" s="1"/>
  <c r="R4" i="3"/>
  <c r="K37" i="3" s="1"/>
  <c r="P37" i="3" s="1"/>
  <c r="Q37" i="3" s="1"/>
  <c r="N4" i="3"/>
  <c r="J191" i="3"/>
  <c r="L191" i="3"/>
  <c r="M191" i="3"/>
  <c r="N191" i="3"/>
  <c r="O191" i="3"/>
  <c r="J192" i="3"/>
  <c r="L192" i="3"/>
  <c r="M192" i="3" s="1"/>
  <c r="N192" i="3"/>
  <c r="O192" i="3"/>
  <c r="J193" i="3"/>
  <c r="K193" i="3"/>
  <c r="P193" i="3" s="1"/>
  <c r="Q193" i="3" s="1"/>
  <c r="L193" i="3"/>
  <c r="M193" i="3" s="1"/>
  <c r="N193" i="3"/>
  <c r="O193" i="3"/>
  <c r="J194" i="3"/>
  <c r="L194" i="3"/>
  <c r="M194" i="3" s="1"/>
  <c r="N194" i="3"/>
  <c r="O194" i="3"/>
  <c r="J195" i="3"/>
  <c r="L195" i="3"/>
  <c r="M195" i="3" s="1"/>
  <c r="N195" i="3"/>
  <c r="O195" i="3"/>
  <c r="J196" i="3"/>
  <c r="L196" i="3"/>
  <c r="M196" i="3" s="1"/>
  <c r="N196" i="3"/>
  <c r="O196" i="3"/>
  <c r="J197" i="3"/>
  <c r="L197" i="3"/>
  <c r="M197" i="3" s="1"/>
  <c r="N197" i="3"/>
  <c r="O197" i="3"/>
  <c r="J198" i="3"/>
  <c r="L198" i="3"/>
  <c r="M198" i="3"/>
  <c r="N198" i="3"/>
  <c r="O198" i="3"/>
  <c r="J199" i="3"/>
  <c r="L199" i="3"/>
  <c r="M199" i="3"/>
  <c r="N199" i="3"/>
  <c r="O199" i="3"/>
  <c r="J200" i="3"/>
  <c r="L200" i="3"/>
  <c r="M200" i="3" s="1"/>
  <c r="N200" i="3"/>
  <c r="O200" i="3"/>
  <c r="K69" i="3"/>
  <c r="P69" i="3" s="1"/>
  <c r="Q69" i="3" s="1"/>
  <c r="K101" i="3"/>
  <c r="P101" i="3" s="1"/>
  <c r="Q101" i="3" s="1"/>
  <c r="K334" i="3"/>
  <c r="P334" i="3" s="1"/>
  <c r="Q334" i="3" s="1"/>
  <c r="K342" i="3"/>
  <c r="P342" i="3" s="1"/>
  <c r="Q342" i="3" s="1"/>
  <c r="K366" i="3"/>
  <c r="P366" i="3" s="1"/>
  <c r="Q366" i="3" s="1"/>
  <c r="K494" i="3"/>
  <c r="P494" i="3" s="1"/>
  <c r="Q494" i="3" s="1"/>
  <c r="R10" i="3"/>
  <c r="K18" i="3" s="1"/>
  <c r="P18" i="3" s="1"/>
  <c r="Q18" i="3" s="1"/>
  <c r="N7" i="3"/>
  <c r="N3" i="3"/>
  <c r="N5" i="3"/>
  <c r="N6"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L530" i="3"/>
  <c r="M530" i="3" s="1"/>
  <c r="J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2" i="3"/>
  <c r="L528" i="3"/>
  <c r="M528" i="3" s="1"/>
  <c r="L21" i="3"/>
  <c r="M21" i="3" s="1"/>
  <c r="L22" i="3"/>
  <c r="M22" i="3" s="1"/>
  <c r="L23" i="3"/>
  <c r="M23" i="3" s="1"/>
  <c r="L24" i="3"/>
  <c r="M24" i="3" s="1"/>
  <c r="L25" i="3"/>
  <c r="M25" i="3" s="1"/>
  <c r="L26" i="3"/>
  <c r="M26" i="3" s="1"/>
  <c r="L27" i="3"/>
  <c r="M27" i="3" s="1"/>
  <c r="L28" i="3"/>
  <c r="M28" i="3" s="1"/>
  <c r="L29" i="3"/>
  <c r="M29" i="3" s="1"/>
  <c r="L30" i="3"/>
  <c r="M30" i="3" s="1"/>
  <c r="L31" i="3"/>
  <c r="M31" i="3" s="1"/>
  <c r="L32" i="3"/>
  <c r="M32" i="3" s="1"/>
  <c r="L33" i="3"/>
  <c r="M33" i="3" s="1"/>
  <c r="L34" i="3"/>
  <c r="M34" i="3" s="1"/>
  <c r="L35" i="3"/>
  <c r="M35" i="3" s="1"/>
  <c r="L36" i="3"/>
  <c r="M36" i="3" s="1"/>
  <c r="L37" i="3"/>
  <c r="M37" i="3" s="1"/>
  <c r="L38" i="3"/>
  <c r="M38" i="3" s="1"/>
  <c r="L39" i="3"/>
  <c r="M39" i="3" s="1"/>
  <c r="L40" i="3"/>
  <c r="M40" i="3" s="1"/>
  <c r="L41" i="3"/>
  <c r="M41" i="3" s="1"/>
  <c r="L42" i="3"/>
  <c r="M42" i="3" s="1"/>
  <c r="L43" i="3"/>
  <c r="M43" i="3" s="1"/>
  <c r="L44" i="3"/>
  <c r="M44" i="3" s="1"/>
  <c r="L45" i="3"/>
  <c r="M45" i="3" s="1"/>
  <c r="L46" i="3"/>
  <c r="M46" i="3" s="1"/>
  <c r="L47" i="3"/>
  <c r="M47" i="3" s="1"/>
  <c r="L48" i="3"/>
  <c r="M48" i="3" s="1"/>
  <c r="L49" i="3"/>
  <c r="M49" i="3" s="1"/>
  <c r="L50" i="3"/>
  <c r="M50" i="3" s="1"/>
  <c r="L51" i="3"/>
  <c r="M51" i="3" s="1"/>
  <c r="L52" i="3"/>
  <c r="M52" i="3" s="1"/>
  <c r="L53" i="3"/>
  <c r="M53" i="3" s="1"/>
  <c r="L54" i="3"/>
  <c r="M54" i="3" s="1"/>
  <c r="L55" i="3"/>
  <c r="M55" i="3" s="1"/>
  <c r="L56" i="3"/>
  <c r="M56" i="3" s="1"/>
  <c r="L57" i="3"/>
  <c r="M57" i="3" s="1"/>
  <c r="L58" i="3"/>
  <c r="M58" i="3" s="1"/>
  <c r="L59" i="3"/>
  <c r="M59" i="3" s="1"/>
  <c r="L60" i="3"/>
  <c r="M60" i="3" s="1"/>
  <c r="L61" i="3"/>
  <c r="M61" i="3" s="1"/>
  <c r="L62" i="3"/>
  <c r="M62" i="3" s="1"/>
  <c r="L63" i="3"/>
  <c r="M63" i="3" s="1"/>
  <c r="L64" i="3"/>
  <c r="M64" i="3" s="1"/>
  <c r="L65" i="3"/>
  <c r="M65" i="3" s="1"/>
  <c r="L66" i="3"/>
  <c r="M66" i="3" s="1"/>
  <c r="L67" i="3"/>
  <c r="M67" i="3" s="1"/>
  <c r="L68" i="3"/>
  <c r="M68" i="3" s="1"/>
  <c r="L69" i="3"/>
  <c r="M69" i="3" s="1"/>
  <c r="L70" i="3"/>
  <c r="M70" i="3" s="1"/>
  <c r="L71" i="3"/>
  <c r="M71" i="3" s="1"/>
  <c r="L72" i="3"/>
  <c r="M72" i="3" s="1"/>
  <c r="L73" i="3"/>
  <c r="M73" i="3" s="1"/>
  <c r="L74" i="3"/>
  <c r="M74" i="3" s="1"/>
  <c r="L75" i="3"/>
  <c r="M75" i="3" s="1"/>
  <c r="L76" i="3"/>
  <c r="M76" i="3" s="1"/>
  <c r="L77" i="3"/>
  <c r="M77" i="3" s="1"/>
  <c r="L78" i="3"/>
  <c r="M78" i="3" s="1"/>
  <c r="L79" i="3"/>
  <c r="M79" i="3" s="1"/>
  <c r="L80" i="3"/>
  <c r="M80" i="3" s="1"/>
  <c r="L81" i="3"/>
  <c r="M81" i="3" s="1"/>
  <c r="L82" i="3"/>
  <c r="M82" i="3" s="1"/>
  <c r="L83" i="3"/>
  <c r="M83" i="3" s="1"/>
  <c r="L84" i="3"/>
  <c r="M84" i="3" s="1"/>
  <c r="L85" i="3"/>
  <c r="M85" i="3" s="1"/>
  <c r="L86" i="3"/>
  <c r="M86" i="3" s="1"/>
  <c r="L87" i="3"/>
  <c r="M87" i="3" s="1"/>
  <c r="L88" i="3"/>
  <c r="M88" i="3" s="1"/>
  <c r="L89" i="3"/>
  <c r="M89" i="3" s="1"/>
  <c r="L90" i="3"/>
  <c r="M90" i="3" s="1"/>
  <c r="L91" i="3"/>
  <c r="M91" i="3" s="1"/>
  <c r="L92" i="3"/>
  <c r="M92" i="3" s="1"/>
  <c r="L93" i="3"/>
  <c r="M93" i="3" s="1"/>
  <c r="L94" i="3"/>
  <c r="M94" i="3" s="1"/>
  <c r="L95" i="3"/>
  <c r="M95" i="3" s="1"/>
  <c r="L96" i="3"/>
  <c r="M96" i="3" s="1"/>
  <c r="L97" i="3"/>
  <c r="M97" i="3" s="1"/>
  <c r="L98" i="3"/>
  <c r="M98" i="3" s="1"/>
  <c r="L99" i="3"/>
  <c r="M99" i="3" s="1"/>
  <c r="L100" i="3"/>
  <c r="M100" i="3" s="1"/>
  <c r="L101" i="3"/>
  <c r="M101" i="3" s="1"/>
  <c r="L102" i="3"/>
  <c r="M102" i="3" s="1"/>
  <c r="L103" i="3"/>
  <c r="M103" i="3" s="1"/>
  <c r="L104" i="3"/>
  <c r="M104" i="3" s="1"/>
  <c r="L105" i="3"/>
  <c r="M105" i="3" s="1"/>
  <c r="L106" i="3"/>
  <c r="M106" i="3" s="1"/>
  <c r="L107" i="3"/>
  <c r="M107" i="3" s="1"/>
  <c r="L108" i="3"/>
  <c r="M108" i="3" s="1"/>
  <c r="L109" i="3"/>
  <c r="M109" i="3" s="1"/>
  <c r="L110" i="3"/>
  <c r="M110" i="3" s="1"/>
  <c r="L111" i="3"/>
  <c r="M111" i="3" s="1"/>
  <c r="L112" i="3"/>
  <c r="M112" i="3" s="1"/>
  <c r="L113" i="3"/>
  <c r="M113" i="3" s="1"/>
  <c r="L114" i="3"/>
  <c r="M114" i="3" s="1"/>
  <c r="L115" i="3"/>
  <c r="M115" i="3" s="1"/>
  <c r="L116" i="3"/>
  <c r="M116" i="3" s="1"/>
  <c r="L117" i="3"/>
  <c r="M117" i="3" s="1"/>
  <c r="L118" i="3"/>
  <c r="M118" i="3" s="1"/>
  <c r="L119" i="3"/>
  <c r="M119" i="3" s="1"/>
  <c r="L120" i="3"/>
  <c r="M120" i="3" s="1"/>
  <c r="L121" i="3"/>
  <c r="M121" i="3" s="1"/>
  <c r="L122" i="3"/>
  <c r="M122" i="3" s="1"/>
  <c r="L123" i="3"/>
  <c r="M123" i="3" s="1"/>
  <c r="L124" i="3"/>
  <c r="M124" i="3" s="1"/>
  <c r="L125" i="3"/>
  <c r="M125" i="3" s="1"/>
  <c r="L126" i="3"/>
  <c r="M126" i="3" s="1"/>
  <c r="L127" i="3"/>
  <c r="M127" i="3" s="1"/>
  <c r="L128" i="3"/>
  <c r="M128" i="3" s="1"/>
  <c r="L129" i="3"/>
  <c r="M129" i="3" s="1"/>
  <c r="L130" i="3"/>
  <c r="M130" i="3" s="1"/>
  <c r="L131" i="3"/>
  <c r="M131" i="3" s="1"/>
  <c r="L132" i="3"/>
  <c r="M132" i="3" s="1"/>
  <c r="L133" i="3"/>
  <c r="M133" i="3" s="1"/>
  <c r="L134" i="3"/>
  <c r="M134" i="3" s="1"/>
  <c r="L135" i="3"/>
  <c r="M135" i="3" s="1"/>
  <c r="L136" i="3"/>
  <c r="M136" i="3" s="1"/>
  <c r="L137" i="3"/>
  <c r="M137" i="3" s="1"/>
  <c r="L138" i="3"/>
  <c r="M138" i="3" s="1"/>
  <c r="L139" i="3"/>
  <c r="M139" i="3" s="1"/>
  <c r="L140" i="3"/>
  <c r="M140" i="3" s="1"/>
  <c r="L141" i="3"/>
  <c r="M141" i="3" s="1"/>
  <c r="L142" i="3"/>
  <c r="M142" i="3" s="1"/>
  <c r="L143" i="3"/>
  <c r="M143" i="3" s="1"/>
  <c r="L144" i="3"/>
  <c r="M144" i="3" s="1"/>
  <c r="L145" i="3"/>
  <c r="M145" i="3" s="1"/>
  <c r="L146" i="3"/>
  <c r="M146" i="3" s="1"/>
  <c r="L147" i="3"/>
  <c r="M147" i="3" s="1"/>
  <c r="L148" i="3"/>
  <c r="M148" i="3" s="1"/>
  <c r="L149" i="3"/>
  <c r="M149" i="3" s="1"/>
  <c r="L150" i="3"/>
  <c r="M150" i="3" s="1"/>
  <c r="L151" i="3"/>
  <c r="M151" i="3" s="1"/>
  <c r="L152" i="3"/>
  <c r="M152" i="3" s="1"/>
  <c r="L153" i="3"/>
  <c r="M153" i="3" s="1"/>
  <c r="L154" i="3"/>
  <c r="M154" i="3" s="1"/>
  <c r="L155" i="3"/>
  <c r="M155" i="3" s="1"/>
  <c r="L156" i="3"/>
  <c r="M156" i="3" s="1"/>
  <c r="L157" i="3"/>
  <c r="M157" i="3" s="1"/>
  <c r="L158" i="3"/>
  <c r="M158" i="3" s="1"/>
  <c r="L159" i="3"/>
  <c r="M159" i="3" s="1"/>
  <c r="L160" i="3"/>
  <c r="M160" i="3" s="1"/>
  <c r="L161" i="3"/>
  <c r="M161" i="3" s="1"/>
  <c r="L162" i="3"/>
  <c r="M162" i="3" s="1"/>
  <c r="L163" i="3"/>
  <c r="M163" i="3" s="1"/>
  <c r="L164" i="3"/>
  <c r="M164" i="3" s="1"/>
  <c r="L165" i="3"/>
  <c r="M165" i="3" s="1"/>
  <c r="L166" i="3"/>
  <c r="M166" i="3" s="1"/>
  <c r="L167" i="3"/>
  <c r="M167" i="3" s="1"/>
  <c r="L168" i="3"/>
  <c r="M168" i="3" s="1"/>
  <c r="L169" i="3"/>
  <c r="M169" i="3" s="1"/>
  <c r="L170" i="3"/>
  <c r="M170" i="3" s="1"/>
  <c r="L171" i="3"/>
  <c r="M171" i="3" s="1"/>
  <c r="L172" i="3"/>
  <c r="M172" i="3" s="1"/>
  <c r="L173" i="3"/>
  <c r="M173" i="3" s="1"/>
  <c r="L174" i="3"/>
  <c r="M174" i="3" s="1"/>
  <c r="L175" i="3"/>
  <c r="M175" i="3" s="1"/>
  <c r="L176" i="3"/>
  <c r="M176" i="3" s="1"/>
  <c r="L177" i="3"/>
  <c r="M177" i="3" s="1"/>
  <c r="L178" i="3"/>
  <c r="M178" i="3" s="1"/>
  <c r="L179" i="3"/>
  <c r="M179" i="3" s="1"/>
  <c r="L180" i="3"/>
  <c r="M180" i="3" s="1"/>
  <c r="L181" i="3"/>
  <c r="M181" i="3" s="1"/>
  <c r="L182" i="3"/>
  <c r="M182" i="3" s="1"/>
  <c r="L183" i="3"/>
  <c r="M183" i="3" s="1"/>
  <c r="L184" i="3"/>
  <c r="M184" i="3" s="1"/>
  <c r="L185" i="3"/>
  <c r="M185" i="3" s="1"/>
  <c r="L186" i="3"/>
  <c r="M186" i="3" s="1"/>
  <c r="L187" i="3"/>
  <c r="M187" i="3" s="1"/>
  <c r="L188" i="3"/>
  <c r="M188" i="3" s="1"/>
  <c r="L189" i="3"/>
  <c r="M189" i="3" s="1"/>
  <c r="L190" i="3"/>
  <c r="M190" i="3" s="1"/>
  <c r="L201" i="3"/>
  <c r="M201" i="3" s="1"/>
  <c r="L202" i="3"/>
  <c r="M202" i="3" s="1"/>
  <c r="L203" i="3"/>
  <c r="M203" i="3" s="1"/>
  <c r="L204" i="3"/>
  <c r="M204" i="3" s="1"/>
  <c r="L205" i="3"/>
  <c r="M205" i="3" s="1"/>
  <c r="L206" i="3"/>
  <c r="M206" i="3" s="1"/>
  <c r="L207" i="3"/>
  <c r="M207" i="3" s="1"/>
  <c r="L208" i="3"/>
  <c r="M208" i="3" s="1"/>
  <c r="L209" i="3"/>
  <c r="M209" i="3" s="1"/>
  <c r="L210" i="3"/>
  <c r="M210" i="3" s="1"/>
  <c r="L211" i="3"/>
  <c r="M211" i="3" s="1"/>
  <c r="L212" i="3"/>
  <c r="M212" i="3" s="1"/>
  <c r="L213" i="3"/>
  <c r="M213" i="3" s="1"/>
  <c r="L214" i="3"/>
  <c r="M214" i="3" s="1"/>
  <c r="L215" i="3"/>
  <c r="M215" i="3" s="1"/>
  <c r="L216" i="3"/>
  <c r="M216" i="3" s="1"/>
  <c r="L217" i="3"/>
  <c r="M217" i="3" s="1"/>
  <c r="L218" i="3"/>
  <c r="M218" i="3" s="1"/>
  <c r="L219" i="3"/>
  <c r="M219" i="3" s="1"/>
  <c r="L220" i="3"/>
  <c r="M220" i="3" s="1"/>
  <c r="L221" i="3"/>
  <c r="M221" i="3" s="1"/>
  <c r="L222" i="3"/>
  <c r="M222" i="3" s="1"/>
  <c r="L223" i="3"/>
  <c r="M223" i="3" s="1"/>
  <c r="L224" i="3"/>
  <c r="M224" i="3" s="1"/>
  <c r="L225" i="3"/>
  <c r="M225" i="3" s="1"/>
  <c r="L226" i="3"/>
  <c r="M226" i="3" s="1"/>
  <c r="L227" i="3"/>
  <c r="M227" i="3" s="1"/>
  <c r="L228" i="3"/>
  <c r="M228" i="3" s="1"/>
  <c r="L229" i="3"/>
  <c r="M229" i="3" s="1"/>
  <c r="L230" i="3"/>
  <c r="M230" i="3" s="1"/>
  <c r="L231" i="3"/>
  <c r="M231" i="3" s="1"/>
  <c r="L232" i="3"/>
  <c r="M232" i="3" s="1"/>
  <c r="L233" i="3"/>
  <c r="M233" i="3" s="1"/>
  <c r="L234" i="3"/>
  <c r="M234" i="3" s="1"/>
  <c r="L235" i="3"/>
  <c r="M235" i="3" s="1"/>
  <c r="L236" i="3"/>
  <c r="M236" i="3" s="1"/>
  <c r="L237" i="3"/>
  <c r="M237" i="3" s="1"/>
  <c r="L238" i="3"/>
  <c r="M238" i="3" s="1"/>
  <c r="L239" i="3"/>
  <c r="M239" i="3" s="1"/>
  <c r="L240" i="3"/>
  <c r="M240" i="3" s="1"/>
  <c r="L241" i="3"/>
  <c r="M241" i="3" s="1"/>
  <c r="L242" i="3"/>
  <c r="M242" i="3" s="1"/>
  <c r="L243" i="3"/>
  <c r="M243" i="3" s="1"/>
  <c r="L244" i="3"/>
  <c r="M244" i="3" s="1"/>
  <c r="L245" i="3"/>
  <c r="M245" i="3" s="1"/>
  <c r="L246" i="3"/>
  <c r="M246" i="3" s="1"/>
  <c r="L247" i="3"/>
  <c r="M247" i="3" s="1"/>
  <c r="L248" i="3"/>
  <c r="M248" i="3" s="1"/>
  <c r="L249" i="3"/>
  <c r="M249" i="3" s="1"/>
  <c r="L250" i="3"/>
  <c r="M250" i="3" s="1"/>
  <c r="L251" i="3"/>
  <c r="M251" i="3" s="1"/>
  <c r="L252" i="3"/>
  <c r="M252" i="3" s="1"/>
  <c r="L253" i="3"/>
  <c r="M253" i="3" s="1"/>
  <c r="L254" i="3"/>
  <c r="M254" i="3" s="1"/>
  <c r="L255" i="3"/>
  <c r="M255" i="3" s="1"/>
  <c r="L256" i="3"/>
  <c r="M256" i="3" s="1"/>
  <c r="L257" i="3"/>
  <c r="M257" i="3" s="1"/>
  <c r="L258" i="3"/>
  <c r="M258" i="3" s="1"/>
  <c r="L259" i="3"/>
  <c r="M259" i="3" s="1"/>
  <c r="L260" i="3"/>
  <c r="M260" i="3" s="1"/>
  <c r="L261" i="3"/>
  <c r="M261" i="3" s="1"/>
  <c r="L262" i="3"/>
  <c r="M262" i="3" s="1"/>
  <c r="L263" i="3"/>
  <c r="M263" i="3" s="1"/>
  <c r="L264" i="3"/>
  <c r="M264" i="3" s="1"/>
  <c r="L265" i="3"/>
  <c r="M265" i="3" s="1"/>
  <c r="L266" i="3"/>
  <c r="M266" i="3" s="1"/>
  <c r="L267" i="3"/>
  <c r="M267" i="3" s="1"/>
  <c r="L268" i="3"/>
  <c r="M268" i="3" s="1"/>
  <c r="L269" i="3"/>
  <c r="M269" i="3" s="1"/>
  <c r="L270" i="3"/>
  <c r="M270" i="3" s="1"/>
  <c r="L271" i="3"/>
  <c r="M271" i="3" s="1"/>
  <c r="L272" i="3"/>
  <c r="M272" i="3" s="1"/>
  <c r="L273" i="3"/>
  <c r="M273" i="3" s="1"/>
  <c r="L274" i="3"/>
  <c r="M274" i="3" s="1"/>
  <c r="L275" i="3"/>
  <c r="M275" i="3" s="1"/>
  <c r="L276" i="3"/>
  <c r="M276" i="3" s="1"/>
  <c r="L277" i="3"/>
  <c r="M277" i="3" s="1"/>
  <c r="L278" i="3"/>
  <c r="M278" i="3" s="1"/>
  <c r="L279" i="3"/>
  <c r="M279" i="3" s="1"/>
  <c r="L280" i="3"/>
  <c r="M280" i="3" s="1"/>
  <c r="L281" i="3"/>
  <c r="M281" i="3" s="1"/>
  <c r="L282" i="3"/>
  <c r="M282" i="3" s="1"/>
  <c r="L283" i="3"/>
  <c r="M283" i="3" s="1"/>
  <c r="L284" i="3"/>
  <c r="M284" i="3" s="1"/>
  <c r="L285" i="3"/>
  <c r="M285" i="3" s="1"/>
  <c r="L286" i="3"/>
  <c r="M286" i="3" s="1"/>
  <c r="L287" i="3"/>
  <c r="M287" i="3" s="1"/>
  <c r="L288" i="3"/>
  <c r="M288" i="3" s="1"/>
  <c r="L289" i="3"/>
  <c r="M289" i="3" s="1"/>
  <c r="L290" i="3"/>
  <c r="M290" i="3" s="1"/>
  <c r="L291" i="3"/>
  <c r="M291" i="3" s="1"/>
  <c r="L292" i="3"/>
  <c r="M292" i="3" s="1"/>
  <c r="L293" i="3"/>
  <c r="M293" i="3" s="1"/>
  <c r="L294" i="3"/>
  <c r="M294" i="3" s="1"/>
  <c r="L295" i="3"/>
  <c r="M295" i="3" s="1"/>
  <c r="L296" i="3"/>
  <c r="M296" i="3" s="1"/>
  <c r="L297" i="3"/>
  <c r="M297" i="3" s="1"/>
  <c r="L298" i="3"/>
  <c r="M298" i="3" s="1"/>
  <c r="L299" i="3"/>
  <c r="M299" i="3" s="1"/>
  <c r="L300" i="3"/>
  <c r="M300" i="3" s="1"/>
  <c r="L301" i="3"/>
  <c r="M301" i="3" s="1"/>
  <c r="L302" i="3"/>
  <c r="M302" i="3" s="1"/>
  <c r="L303" i="3"/>
  <c r="M303" i="3" s="1"/>
  <c r="L304" i="3"/>
  <c r="M304" i="3" s="1"/>
  <c r="L305" i="3"/>
  <c r="M305" i="3" s="1"/>
  <c r="L306" i="3"/>
  <c r="M306" i="3" s="1"/>
  <c r="L307" i="3"/>
  <c r="M307" i="3" s="1"/>
  <c r="L308" i="3"/>
  <c r="M308" i="3" s="1"/>
  <c r="L309" i="3"/>
  <c r="M309" i="3" s="1"/>
  <c r="L310" i="3"/>
  <c r="M310" i="3" s="1"/>
  <c r="L311" i="3"/>
  <c r="M311" i="3" s="1"/>
  <c r="L312" i="3"/>
  <c r="M312" i="3" s="1"/>
  <c r="L313" i="3"/>
  <c r="M313" i="3" s="1"/>
  <c r="L314" i="3"/>
  <c r="M314" i="3" s="1"/>
  <c r="L315" i="3"/>
  <c r="M315" i="3" s="1"/>
  <c r="L316" i="3"/>
  <c r="M316" i="3" s="1"/>
  <c r="L317" i="3"/>
  <c r="M317" i="3" s="1"/>
  <c r="L318" i="3"/>
  <c r="M318" i="3" s="1"/>
  <c r="L319" i="3"/>
  <c r="M319" i="3" s="1"/>
  <c r="L320" i="3"/>
  <c r="M320" i="3" s="1"/>
  <c r="L321" i="3"/>
  <c r="M321" i="3" s="1"/>
  <c r="L322" i="3"/>
  <c r="M322" i="3" s="1"/>
  <c r="L323" i="3"/>
  <c r="M323" i="3" s="1"/>
  <c r="L324" i="3"/>
  <c r="M324" i="3" s="1"/>
  <c r="L325" i="3"/>
  <c r="M325" i="3" s="1"/>
  <c r="L326" i="3"/>
  <c r="M326" i="3" s="1"/>
  <c r="L327" i="3"/>
  <c r="M327" i="3" s="1"/>
  <c r="L328" i="3"/>
  <c r="M328" i="3" s="1"/>
  <c r="L329" i="3"/>
  <c r="M329" i="3" s="1"/>
  <c r="L330" i="3"/>
  <c r="M330" i="3" s="1"/>
  <c r="L331" i="3"/>
  <c r="M331" i="3" s="1"/>
  <c r="L332" i="3"/>
  <c r="M332" i="3" s="1"/>
  <c r="L333" i="3"/>
  <c r="M333" i="3" s="1"/>
  <c r="L334" i="3"/>
  <c r="M334" i="3" s="1"/>
  <c r="L335" i="3"/>
  <c r="M335" i="3" s="1"/>
  <c r="L336" i="3"/>
  <c r="M336" i="3" s="1"/>
  <c r="L337" i="3"/>
  <c r="M337" i="3" s="1"/>
  <c r="L338" i="3"/>
  <c r="M338" i="3" s="1"/>
  <c r="L339" i="3"/>
  <c r="M339" i="3" s="1"/>
  <c r="L340" i="3"/>
  <c r="M340" i="3" s="1"/>
  <c r="L341" i="3"/>
  <c r="M341" i="3" s="1"/>
  <c r="L342" i="3"/>
  <c r="M342" i="3" s="1"/>
  <c r="L343" i="3"/>
  <c r="M343" i="3" s="1"/>
  <c r="L344" i="3"/>
  <c r="M344" i="3" s="1"/>
  <c r="L345" i="3"/>
  <c r="M345" i="3" s="1"/>
  <c r="L346" i="3"/>
  <c r="M346" i="3" s="1"/>
  <c r="L347" i="3"/>
  <c r="M347" i="3" s="1"/>
  <c r="L348" i="3"/>
  <c r="M348" i="3" s="1"/>
  <c r="L349" i="3"/>
  <c r="M349" i="3" s="1"/>
  <c r="L350" i="3"/>
  <c r="M350" i="3" s="1"/>
  <c r="L351" i="3"/>
  <c r="M351" i="3" s="1"/>
  <c r="L352" i="3"/>
  <c r="M352" i="3" s="1"/>
  <c r="L353" i="3"/>
  <c r="M353" i="3" s="1"/>
  <c r="L354" i="3"/>
  <c r="M354" i="3" s="1"/>
  <c r="L355" i="3"/>
  <c r="M355" i="3" s="1"/>
  <c r="L356" i="3"/>
  <c r="M356" i="3" s="1"/>
  <c r="L357" i="3"/>
  <c r="M357" i="3" s="1"/>
  <c r="L358" i="3"/>
  <c r="M358" i="3" s="1"/>
  <c r="L359" i="3"/>
  <c r="M359" i="3" s="1"/>
  <c r="L360" i="3"/>
  <c r="M360" i="3" s="1"/>
  <c r="L361" i="3"/>
  <c r="M361" i="3" s="1"/>
  <c r="L362" i="3"/>
  <c r="M362" i="3" s="1"/>
  <c r="L363" i="3"/>
  <c r="M363" i="3" s="1"/>
  <c r="L364" i="3"/>
  <c r="M364" i="3" s="1"/>
  <c r="L365" i="3"/>
  <c r="M365" i="3" s="1"/>
  <c r="L366" i="3"/>
  <c r="M366" i="3" s="1"/>
  <c r="L367" i="3"/>
  <c r="M367" i="3" s="1"/>
  <c r="L368" i="3"/>
  <c r="M368" i="3" s="1"/>
  <c r="L369" i="3"/>
  <c r="M369" i="3" s="1"/>
  <c r="L370" i="3"/>
  <c r="M370" i="3" s="1"/>
  <c r="L371" i="3"/>
  <c r="M371" i="3" s="1"/>
  <c r="L372" i="3"/>
  <c r="M372" i="3" s="1"/>
  <c r="L373" i="3"/>
  <c r="M373" i="3" s="1"/>
  <c r="L374" i="3"/>
  <c r="M374" i="3" s="1"/>
  <c r="L375" i="3"/>
  <c r="M375" i="3" s="1"/>
  <c r="L376" i="3"/>
  <c r="M376" i="3" s="1"/>
  <c r="L377" i="3"/>
  <c r="M377" i="3" s="1"/>
  <c r="L378" i="3"/>
  <c r="M378" i="3" s="1"/>
  <c r="L379" i="3"/>
  <c r="M379" i="3" s="1"/>
  <c r="L380" i="3"/>
  <c r="M380" i="3" s="1"/>
  <c r="L381" i="3"/>
  <c r="M381" i="3" s="1"/>
  <c r="L382" i="3"/>
  <c r="M382" i="3" s="1"/>
  <c r="L383" i="3"/>
  <c r="M383" i="3" s="1"/>
  <c r="L384" i="3"/>
  <c r="M384" i="3" s="1"/>
  <c r="L385" i="3"/>
  <c r="M385" i="3" s="1"/>
  <c r="L386" i="3"/>
  <c r="M386" i="3" s="1"/>
  <c r="L387" i="3"/>
  <c r="M387" i="3" s="1"/>
  <c r="L388" i="3"/>
  <c r="M388" i="3" s="1"/>
  <c r="L389" i="3"/>
  <c r="M389" i="3" s="1"/>
  <c r="L390" i="3"/>
  <c r="M390" i="3" s="1"/>
  <c r="L391" i="3"/>
  <c r="M391" i="3" s="1"/>
  <c r="L392" i="3"/>
  <c r="M392" i="3" s="1"/>
  <c r="L393" i="3"/>
  <c r="M393" i="3" s="1"/>
  <c r="L394" i="3"/>
  <c r="M394" i="3" s="1"/>
  <c r="L395" i="3"/>
  <c r="M395" i="3" s="1"/>
  <c r="L396" i="3"/>
  <c r="M396" i="3" s="1"/>
  <c r="L397" i="3"/>
  <c r="M397" i="3" s="1"/>
  <c r="L398" i="3"/>
  <c r="M398" i="3" s="1"/>
  <c r="L399" i="3"/>
  <c r="M399" i="3" s="1"/>
  <c r="L400" i="3"/>
  <c r="M400" i="3" s="1"/>
  <c r="L401" i="3"/>
  <c r="M401" i="3" s="1"/>
  <c r="L402" i="3"/>
  <c r="M402" i="3" s="1"/>
  <c r="L403" i="3"/>
  <c r="M403" i="3" s="1"/>
  <c r="L404" i="3"/>
  <c r="M404" i="3" s="1"/>
  <c r="L405" i="3"/>
  <c r="M405" i="3" s="1"/>
  <c r="L406" i="3"/>
  <c r="M406" i="3" s="1"/>
  <c r="L407" i="3"/>
  <c r="M407" i="3" s="1"/>
  <c r="L408" i="3"/>
  <c r="M408" i="3" s="1"/>
  <c r="L409" i="3"/>
  <c r="M409" i="3" s="1"/>
  <c r="L410" i="3"/>
  <c r="M410" i="3" s="1"/>
  <c r="L411" i="3"/>
  <c r="M411" i="3" s="1"/>
  <c r="L412" i="3"/>
  <c r="M412" i="3" s="1"/>
  <c r="L413" i="3"/>
  <c r="M413" i="3" s="1"/>
  <c r="L414" i="3"/>
  <c r="M414" i="3" s="1"/>
  <c r="L415" i="3"/>
  <c r="M415" i="3" s="1"/>
  <c r="L416" i="3"/>
  <c r="M416" i="3" s="1"/>
  <c r="L417" i="3"/>
  <c r="M417" i="3" s="1"/>
  <c r="L418" i="3"/>
  <c r="M418" i="3" s="1"/>
  <c r="L419" i="3"/>
  <c r="M419" i="3" s="1"/>
  <c r="L420" i="3"/>
  <c r="M420" i="3" s="1"/>
  <c r="L421" i="3"/>
  <c r="M421" i="3" s="1"/>
  <c r="L422" i="3"/>
  <c r="M422" i="3" s="1"/>
  <c r="L423" i="3"/>
  <c r="M423" i="3" s="1"/>
  <c r="L424" i="3"/>
  <c r="M424" i="3" s="1"/>
  <c r="L425" i="3"/>
  <c r="M425" i="3" s="1"/>
  <c r="L426" i="3"/>
  <c r="M426" i="3" s="1"/>
  <c r="L427" i="3"/>
  <c r="M427" i="3" s="1"/>
  <c r="L428" i="3"/>
  <c r="M428" i="3" s="1"/>
  <c r="L429" i="3"/>
  <c r="M429" i="3" s="1"/>
  <c r="L430" i="3"/>
  <c r="M430" i="3" s="1"/>
  <c r="L431" i="3"/>
  <c r="M431" i="3" s="1"/>
  <c r="L432" i="3"/>
  <c r="M432" i="3" s="1"/>
  <c r="L433" i="3"/>
  <c r="M433" i="3" s="1"/>
  <c r="L434" i="3"/>
  <c r="M434" i="3" s="1"/>
  <c r="L435" i="3"/>
  <c r="M435" i="3" s="1"/>
  <c r="L436" i="3"/>
  <c r="M436" i="3" s="1"/>
  <c r="L437" i="3"/>
  <c r="M437" i="3" s="1"/>
  <c r="L438" i="3"/>
  <c r="M438" i="3" s="1"/>
  <c r="L439" i="3"/>
  <c r="M439" i="3" s="1"/>
  <c r="L440" i="3"/>
  <c r="M440" i="3" s="1"/>
  <c r="L441" i="3"/>
  <c r="M441" i="3" s="1"/>
  <c r="L442" i="3"/>
  <c r="M442" i="3" s="1"/>
  <c r="L443" i="3"/>
  <c r="M443" i="3" s="1"/>
  <c r="L444" i="3"/>
  <c r="M444" i="3" s="1"/>
  <c r="L445" i="3"/>
  <c r="M445" i="3" s="1"/>
  <c r="L446" i="3"/>
  <c r="M446" i="3" s="1"/>
  <c r="L447" i="3"/>
  <c r="M447" i="3" s="1"/>
  <c r="L448" i="3"/>
  <c r="M448" i="3" s="1"/>
  <c r="L449" i="3"/>
  <c r="M449" i="3" s="1"/>
  <c r="L450" i="3"/>
  <c r="M450" i="3" s="1"/>
  <c r="L451" i="3"/>
  <c r="M451" i="3" s="1"/>
  <c r="L452" i="3"/>
  <c r="M452" i="3" s="1"/>
  <c r="L453" i="3"/>
  <c r="M453" i="3" s="1"/>
  <c r="L454" i="3"/>
  <c r="M454" i="3" s="1"/>
  <c r="L455" i="3"/>
  <c r="M455" i="3" s="1"/>
  <c r="L456" i="3"/>
  <c r="M456" i="3" s="1"/>
  <c r="L457" i="3"/>
  <c r="M457" i="3" s="1"/>
  <c r="L458" i="3"/>
  <c r="M458" i="3" s="1"/>
  <c r="L459" i="3"/>
  <c r="M459" i="3" s="1"/>
  <c r="L460" i="3"/>
  <c r="M460" i="3" s="1"/>
  <c r="L461" i="3"/>
  <c r="M461" i="3" s="1"/>
  <c r="L462" i="3"/>
  <c r="M462" i="3" s="1"/>
  <c r="L463" i="3"/>
  <c r="M463" i="3" s="1"/>
  <c r="L464" i="3"/>
  <c r="M464" i="3" s="1"/>
  <c r="L465" i="3"/>
  <c r="M465" i="3" s="1"/>
  <c r="L466" i="3"/>
  <c r="M466" i="3" s="1"/>
  <c r="L467" i="3"/>
  <c r="M467" i="3" s="1"/>
  <c r="L468" i="3"/>
  <c r="M468" i="3" s="1"/>
  <c r="L469" i="3"/>
  <c r="M469" i="3" s="1"/>
  <c r="L470" i="3"/>
  <c r="M470" i="3" s="1"/>
  <c r="L471" i="3"/>
  <c r="M471" i="3" s="1"/>
  <c r="L472" i="3"/>
  <c r="M472" i="3" s="1"/>
  <c r="L473" i="3"/>
  <c r="M473" i="3" s="1"/>
  <c r="L474" i="3"/>
  <c r="M474" i="3" s="1"/>
  <c r="L475" i="3"/>
  <c r="M475" i="3" s="1"/>
  <c r="L476" i="3"/>
  <c r="M476" i="3" s="1"/>
  <c r="L477" i="3"/>
  <c r="M477" i="3" s="1"/>
  <c r="L478" i="3"/>
  <c r="M478" i="3" s="1"/>
  <c r="L479" i="3"/>
  <c r="M479" i="3" s="1"/>
  <c r="L480" i="3"/>
  <c r="M480" i="3" s="1"/>
  <c r="L481" i="3"/>
  <c r="M481" i="3" s="1"/>
  <c r="L482" i="3"/>
  <c r="M482" i="3" s="1"/>
  <c r="L483" i="3"/>
  <c r="M483" i="3" s="1"/>
  <c r="L484" i="3"/>
  <c r="M484" i="3" s="1"/>
  <c r="L485" i="3"/>
  <c r="M485" i="3" s="1"/>
  <c r="L486" i="3"/>
  <c r="M486" i="3" s="1"/>
  <c r="L487" i="3"/>
  <c r="M487" i="3" s="1"/>
  <c r="L488" i="3"/>
  <c r="M488" i="3" s="1"/>
  <c r="L489" i="3"/>
  <c r="M489" i="3" s="1"/>
  <c r="L490" i="3"/>
  <c r="M490" i="3" s="1"/>
  <c r="L491" i="3"/>
  <c r="M491" i="3" s="1"/>
  <c r="L492" i="3"/>
  <c r="M492" i="3" s="1"/>
  <c r="L493" i="3"/>
  <c r="M493" i="3" s="1"/>
  <c r="L494" i="3"/>
  <c r="M494" i="3" s="1"/>
  <c r="L495" i="3"/>
  <c r="M495" i="3" s="1"/>
  <c r="L496" i="3"/>
  <c r="M496" i="3" s="1"/>
  <c r="L497" i="3"/>
  <c r="M497" i="3" s="1"/>
  <c r="L498" i="3"/>
  <c r="M498" i="3" s="1"/>
  <c r="L499" i="3"/>
  <c r="M499" i="3" s="1"/>
  <c r="L500" i="3"/>
  <c r="M500" i="3" s="1"/>
  <c r="L501" i="3"/>
  <c r="M501" i="3" s="1"/>
  <c r="L502" i="3"/>
  <c r="M502" i="3" s="1"/>
  <c r="L503" i="3"/>
  <c r="M503" i="3" s="1"/>
  <c r="L504" i="3"/>
  <c r="M504" i="3" s="1"/>
  <c r="L505" i="3"/>
  <c r="M505" i="3" s="1"/>
  <c r="L506" i="3"/>
  <c r="M506" i="3" s="1"/>
  <c r="L507" i="3"/>
  <c r="M507" i="3" s="1"/>
  <c r="L508" i="3"/>
  <c r="M508" i="3" s="1"/>
  <c r="L509" i="3"/>
  <c r="M509" i="3" s="1"/>
  <c r="L510" i="3"/>
  <c r="M510" i="3" s="1"/>
  <c r="L511" i="3"/>
  <c r="M511" i="3" s="1"/>
  <c r="L512" i="3"/>
  <c r="M512" i="3" s="1"/>
  <c r="L513" i="3"/>
  <c r="M513" i="3" s="1"/>
  <c r="L514" i="3"/>
  <c r="M514" i="3" s="1"/>
  <c r="L515" i="3"/>
  <c r="M515" i="3" s="1"/>
  <c r="L516" i="3"/>
  <c r="M516" i="3" s="1"/>
  <c r="L517" i="3"/>
  <c r="M517" i="3" s="1"/>
  <c r="L518" i="3"/>
  <c r="M518" i="3" s="1"/>
  <c r="L519" i="3"/>
  <c r="M519" i="3" s="1"/>
  <c r="L520" i="3"/>
  <c r="M520" i="3" s="1"/>
  <c r="L521" i="3"/>
  <c r="M521" i="3" s="1"/>
  <c r="L522" i="3"/>
  <c r="M522" i="3" s="1"/>
  <c r="L523" i="3"/>
  <c r="M523" i="3" s="1"/>
  <c r="L524" i="3"/>
  <c r="M524" i="3" s="1"/>
  <c r="L525" i="3"/>
  <c r="M525" i="3" s="1"/>
  <c r="L526" i="3"/>
  <c r="M526" i="3" s="1"/>
  <c r="L527" i="3"/>
  <c r="M527" i="3" s="1"/>
  <c r="L529" i="3"/>
  <c r="M529" i="3" s="1"/>
  <c r="L531" i="3"/>
  <c r="M531" i="3" s="1"/>
  <c r="L532" i="3"/>
  <c r="M532" i="3" s="1"/>
  <c r="L533" i="3"/>
  <c r="M533" i="3" s="1"/>
  <c r="L534" i="3"/>
  <c r="M534" i="3" s="1"/>
  <c r="L535" i="3"/>
  <c r="M535" i="3" s="1"/>
  <c r="L536" i="3"/>
  <c r="M536" i="3" s="1"/>
  <c r="L537" i="3"/>
  <c r="M537" i="3" s="1"/>
  <c r="L538" i="3"/>
  <c r="M538" i="3" s="1"/>
  <c r="L539" i="3"/>
  <c r="M539" i="3" s="1"/>
  <c r="L540" i="3"/>
  <c r="M540" i="3" s="1"/>
  <c r="L541" i="3"/>
  <c r="M541" i="3" s="1"/>
  <c r="L542" i="3"/>
  <c r="M542" i="3" s="1"/>
  <c r="L543" i="3"/>
  <c r="M543" i="3" s="1"/>
  <c r="L544" i="3"/>
  <c r="M544" i="3" s="1"/>
  <c r="L545" i="3"/>
  <c r="M545" i="3" s="1"/>
  <c r="L546" i="3"/>
  <c r="M546" i="3" s="1"/>
  <c r="L20" i="3"/>
  <c r="M20" i="3" s="1"/>
  <c r="L3" i="3"/>
  <c r="M3" i="3" s="1"/>
  <c r="L4" i="3"/>
  <c r="M4" i="3" s="1"/>
  <c r="L5" i="3"/>
  <c r="M5" i="3" s="1"/>
  <c r="L6" i="3"/>
  <c r="M6" i="3" s="1"/>
  <c r="L7" i="3"/>
  <c r="M7" i="3" s="1"/>
  <c r="L8" i="3"/>
  <c r="M8" i="3" s="1"/>
  <c r="L9" i="3"/>
  <c r="M9" i="3" s="1"/>
  <c r="L10" i="3"/>
  <c r="M10" i="3" s="1"/>
  <c r="L11" i="3"/>
  <c r="M11" i="3" s="1"/>
  <c r="L12" i="3"/>
  <c r="M12" i="3" s="1"/>
  <c r="L13" i="3"/>
  <c r="M13" i="3" s="1"/>
  <c r="L14" i="3"/>
  <c r="M14" i="3" s="1"/>
  <c r="L15" i="3"/>
  <c r="M15" i="3" s="1"/>
  <c r="L16" i="3"/>
  <c r="M16" i="3" s="1"/>
  <c r="L17" i="3"/>
  <c r="M17" i="3" s="1"/>
  <c r="L18" i="3"/>
  <c r="M18" i="3" s="1"/>
  <c r="L19" i="3"/>
  <c r="M19" i="3" s="1"/>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M7" i="15"/>
  <c r="P2" i="3" l="1"/>
  <c r="Q2" i="3" s="1"/>
  <c r="K484" i="3"/>
  <c r="P484" i="3" s="1"/>
  <c r="Q484" i="3" s="1"/>
  <c r="K85" i="3"/>
  <c r="P85" i="3" s="1"/>
  <c r="Q85" i="3" s="1"/>
  <c r="K195" i="3"/>
  <c r="P195" i="3" s="1"/>
  <c r="Q195" i="3" s="1"/>
  <c r="K249" i="3"/>
  <c r="P249" i="3" s="1"/>
  <c r="Q249" i="3" s="1"/>
  <c r="K213" i="3"/>
  <c r="P213" i="3" s="1"/>
  <c r="Q213" i="3" s="1"/>
  <c r="K182" i="3"/>
  <c r="P182" i="3" s="1"/>
  <c r="Q182" i="3" s="1"/>
  <c r="K233" i="3"/>
  <c r="P233" i="3" s="1"/>
  <c r="Q233" i="3" s="1"/>
  <c r="K502" i="3"/>
  <c r="P502" i="3" s="1"/>
  <c r="Q502" i="3" s="1"/>
  <c r="K194" i="3"/>
  <c r="P194" i="3" s="1"/>
  <c r="Q194" i="3" s="1"/>
  <c r="K473" i="3"/>
  <c r="P473" i="3" s="1"/>
  <c r="Q473" i="3" s="1"/>
  <c r="K305" i="3"/>
  <c r="P305" i="3" s="1"/>
  <c r="Q305" i="3" s="1"/>
  <c r="K56" i="3"/>
  <c r="P56" i="3" s="1"/>
  <c r="Q56" i="3" s="1"/>
  <c r="K196" i="3"/>
  <c r="P196" i="3" s="1"/>
  <c r="Q196" i="3" s="1"/>
  <c r="K441" i="3"/>
  <c r="P441" i="3" s="1"/>
  <c r="Q441" i="3" s="1"/>
  <c r="K296" i="3"/>
  <c r="P296" i="3" s="1"/>
  <c r="Q296" i="3" s="1"/>
  <c r="K168" i="3"/>
  <c r="P168" i="3" s="1"/>
  <c r="Q168" i="3" s="1"/>
  <c r="K45" i="3"/>
  <c r="P45" i="3" s="1"/>
  <c r="Q45" i="3" s="1"/>
  <c r="K197" i="3"/>
  <c r="P197" i="3" s="1"/>
  <c r="Q197" i="3" s="1"/>
  <c r="K542" i="3"/>
  <c r="P542" i="3" s="1"/>
  <c r="Q542" i="3" s="1"/>
  <c r="K420" i="3"/>
  <c r="P420" i="3" s="1"/>
  <c r="Q420" i="3" s="1"/>
  <c r="K285" i="3"/>
  <c r="P285" i="3" s="1"/>
  <c r="Q285" i="3" s="1"/>
  <c r="K149" i="3"/>
  <c r="P149" i="3" s="1"/>
  <c r="Q149" i="3" s="1"/>
  <c r="K28" i="3"/>
  <c r="P28" i="3" s="1"/>
  <c r="Q28" i="3" s="1"/>
  <c r="K198" i="3"/>
  <c r="P198" i="3" s="1"/>
  <c r="Q198" i="3" s="1"/>
  <c r="K528" i="3"/>
  <c r="P528" i="3" s="1"/>
  <c r="Q528" i="3" s="1"/>
  <c r="K406" i="3"/>
  <c r="P406" i="3" s="1"/>
  <c r="Q406" i="3" s="1"/>
  <c r="K269" i="3"/>
  <c r="P269" i="3" s="1"/>
  <c r="Q269" i="3" s="1"/>
  <c r="K129" i="3"/>
  <c r="P129" i="3" s="1"/>
  <c r="Q129" i="3" s="1"/>
  <c r="K21" i="3"/>
  <c r="P21" i="3" s="1"/>
  <c r="Q21" i="3" s="1"/>
  <c r="K199" i="3"/>
  <c r="P199" i="3" s="1"/>
  <c r="Q199" i="3" s="1"/>
  <c r="K191" i="3"/>
  <c r="P191" i="3" s="1"/>
  <c r="Q191" i="3" s="1"/>
  <c r="K517" i="3"/>
  <c r="P517" i="3" s="1"/>
  <c r="Q517" i="3" s="1"/>
  <c r="K397" i="3"/>
  <c r="P397" i="3" s="1"/>
  <c r="Q397" i="3" s="1"/>
  <c r="K261" i="3"/>
  <c r="P261" i="3" s="1"/>
  <c r="Q261" i="3" s="1"/>
  <c r="K120" i="3"/>
  <c r="P120" i="3" s="1"/>
  <c r="Q120" i="3" s="1"/>
  <c r="K13" i="3"/>
  <c r="P13" i="3" s="1"/>
  <c r="Q13" i="3" s="1"/>
  <c r="K200" i="3"/>
  <c r="P200" i="3" s="1"/>
  <c r="Q200" i="3" s="1"/>
  <c r="K192" i="3"/>
  <c r="P192" i="3" s="1"/>
  <c r="Q192" i="3" s="1"/>
  <c r="K432" i="3"/>
  <c r="P432" i="3" s="1"/>
  <c r="Q432" i="3" s="1"/>
  <c r="K358" i="3"/>
  <c r="P358" i="3" s="1"/>
  <c r="Q358" i="3" s="1"/>
  <c r="K222" i="3"/>
  <c r="P222" i="3" s="1"/>
  <c r="Q222" i="3" s="1"/>
  <c r="K137" i="3"/>
  <c r="P137" i="3" s="1"/>
  <c r="Q137" i="3" s="1"/>
  <c r="K526" i="3"/>
  <c r="P526" i="3" s="1"/>
  <c r="Q526" i="3" s="1"/>
  <c r="K501" i="3"/>
  <c r="P501" i="3" s="1"/>
  <c r="Q501" i="3" s="1"/>
  <c r="K480" i="3"/>
  <c r="P480" i="3" s="1"/>
  <c r="Q480" i="3" s="1"/>
  <c r="K454" i="3"/>
  <c r="P454" i="3" s="1"/>
  <c r="Q454" i="3" s="1"/>
  <c r="K430" i="3"/>
  <c r="P430" i="3" s="1"/>
  <c r="Q430" i="3" s="1"/>
  <c r="K405" i="3"/>
  <c r="P405" i="3" s="1"/>
  <c r="Q405" i="3" s="1"/>
  <c r="K380" i="3"/>
  <c r="P380" i="3" s="1"/>
  <c r="Q380" i="3" s="1"/>
  <c r="K353" i="3"/>
  <c r="P353" i="3" s="1"/>
  <c r="Q353" i="3" s="1"/>
  <c r="K333" i="3"/>
  <c r="P333" i="3" s="1"/>
  <c r="Q333" i="3" s="1"/>
  <c r="K289" i="3"/>
  <c r="P289" i="3" s="1"/>
  <c r="Q289" i="3" s="1"/>
  <c r="K265" i="3"/>
  <c r="P265" i="3" s="1"/>
  <c r="Q265" i="3" s="1"/>
  <c r="K246" i="3"/>
  <c r="P246" i="3" s="1"/>
  <c r="Q246" i="3" s="1"/>
  <c r="K221" i="3"/>
  <c r="P221" i="3" s="1"/>
  <c r="Q221" i="3" s="1"/>
  <c r="K190" i="3"/>
  <c r="P190" i="3" s="1"/>
  <c r="Q190" i="3" s="1"/>
  <c r="K166" i="3"/>
  <c r="P166" i="3" s="1"/>
  <c r="Q166" i="3" s="1"/>
  <c r="K134" i="3"/>
  <c r="P134" i="3" s="1"/>
  <c r="Q134" i="3" s="1"/>
  <c r="K118" i="3"/>
  <c r="P118" i="3" s="1"/>
  <c r="Q118" i="3" s="1"/>
  <c r="K84" i="3"/>
  <c r="P84" i="3" s="1"/>
  <c r="Q84" i="3" s="1"/>
  <c r="K53" i="3"/>
  <c r="P53" i="3" s="1"/>
  <c r="Q53" i="3" s="1"/>
  <c r="K25" i="3"/>
  <c r="P25" i="3" s="1"/>
  <c r="Q25" i="3" s="1"/>
  <c r="K9" i="3"/>
  <c r="P9" i="3" s="1"/>
  <c r="Q9" i="3" s="1"/>
  <c r="K201" i="3"/>
  <c r="P201" i="3" s="1"/>
  <c r="Q201" i="3" s="1"/>
  <c r="K545" i="3"/>
  <c r="P545" i="3" s="1"/>
  <c r="Q545" i="3" s="1"/>
  <c r="K521" i="3"/>
  <c r="P521" i="3" s="1"/>
  <c r="Q521" i="3" s="1"/>
  <c r="K497" i="3"/>
  <c r="P497" i="3" s="1"/>
  <c r="Q497" i="3" s="1"/>
  <c r="K477" i="3"/>
  <c r="P477" i="3" s="1"/>
  <c r="Q477" i="3" s="1"/>
  <c r="K453" i="3"/>
  <c r="P453" i="3" s="1"/>
  <c r="Q453" i="3" s="1"/>
  <c r="K425" i="3"/>
  <c r="P425" i="3" s="1"/>
  <c r="Q425" i="3" s="1"/>
  <c r="K401" i="3"/>
  <c r="P401" i="3" s="1"/>
  <c r="Q401" i="3" s="1"/>
  <c r="K377" i="3"/>
  <c r="P377" i="3" s="1"/>
  <c r="Q377" i="3" s="1"/>
  <c r="K352" i="3"/>
  <c r="P352" i="3" s="1"/>
  <c r="Q352" i="3" s="1"/>
  <c r="K318" i="3"/>
  <c r="P318" i="3" s="1"/>
  <c r="Q318" i="3" s="1"/>
  <c r="K288" i="3"/>
  <c r="P288" i="3" s="1"/>
  <c r="Q288" i="3" s="1"/>
  <c r="K264" i="3"/>
  <c r="P264" i="3" s="1"/>
  <c r="Q264" i="3" s="1"/>
  <c r="K241" i="3"/>
  <c r="P241" i="3" s="1"/>
  <c r="Q241" i="3" s="1"/>
  <c r="K216" i="3"/>
  <c r="P216" i="3" s="1"/>
  <c r="Q216" i="3" s="1"/>
  <c r="K185" i="3"/>
  <c r="P185" i="3" s="1"/>
  <c r="Q185" i="3" s="1"/>
  <c r="K165" i="3"/>
  <c r="P165" i="3" s="1"/>
  <c r="Q165" i="3" s="1"/>
  <c r="K133" i="3"/>
  <c r="P133" i="3" s="1"/>
  <c r="Q133" i="3" s="1"/>
  <c r="K117" i="3"/>
  <c r="P117" i="3" s="1"/>
  <c r="Q117" i="3" s="1"/>
  <c r="K78" i="3"/>
  <c r="P78" i="3" s="1"/>
  <c r="Q78" i="3" s="1"/>
  <c r="K49" i="3"/>
  <c r="P49" i="3" s="1"/>
  <c r="Q49" i="3" s="1"/>
  <c r="K24" i="3"/>
  <c r="P24" i="3" s="1"/>
  <c r="Q24" i="3" s="1"/>
  <c r="K8" i="3"/>
  <c r="P8" i="3" s="1"/>
  <c r="Q8" i="3" s="1"/>
  <c r="K457" i="3"/>
  <c r="P457" i="3" s="1"/>
  <c r="Q457" i="3" s="1"/>
  <c r="K382" i="3"/>
  <c r="P382" i="3" s="1"/>
  <c r="Q382" i="3" s="1"/>
  <c r="K544" i="3"/>
  <c r="P544" i="3" s="1"/>
  <c r="Q544" i="3" s="1"/>
  <c r="K518" i="3"/>
  <c r="P518" i="3" s="1"/>
  <c r="Q518" i="3" s="1"/>
  <c r="K496" i="3"/>
  <c r="P496" i="3" s="1"/>
  <c r="Q496" i="3" s="1"/>
  <c r="K476" i="3"/>
  <c r="P476" i="3" s="1"/>
  <c r="Q476" i="3" s="1"/>
  <c r="K446" i="3"/>
  <c r="P446" i="3" s="1"/>
  <c r="Q446" i="3" s="1"/>
  <c r="K421" i="3"/>
  <c r="P421" i="3" s="1"/>
  <c r="Q421" i="3" s="1"/>
  <c r="K398" i="3"/>
  <c r="P398" i="3" s="1"/>
  <c r="Q398" i="3" s="1"/>
  <c r="K374" i="3"/>
  <c r="P374" i="3" s="1"/>
  <c r="Q374" i="3" s="1"/>
  <c r="K345" i="3"/>
  <c r="P345" i="3" s="1"/>
  <c r="Q345" i="3" s="1"/>
  <c r="K313" i="3"/>
  <c r="P313" i="3" s="1"/>
  <c r="Q313" i="3" s="1"/>
  <c r="K286" i="3"/>
  <c r="P286" i="3" s="1"/>
  <c r="Q286" i="3" s="1"/>
  <c r="K262" i="3"/>
  <c r="P262" i="3" s="1"/>
  <c r="Q262" i="3" s="1"/>
  <c r="K237" i="3"/>
  <c r="P237" i="3" s="1"/>
  <c r="Q237" i="3" s="1"/>
  <c r="K214" i="3"/>
  <c r="P214" i="3" s="1"/>
  <c r="Q214" i="3" s="1"/>
  <c r="K184" i="3"/>
  <c r="P184" i="3" s="1"/>
  <c r="Q184" i="3" s="1"/>
  <c r="K150" i="3"/>
  <c r="P150" i="3" s="1"/>
  <c r="Q150" i="3" s="1"/>
  <c r="K132" i="3"/>
  <c r="P132" i="3" s="1"/>
  <c r="Q132" i="3" s="1"/>
  <c r="K116" i="3"/>
  <c r="P116" i="3" s="1"/>
  <c r="Q116" i="3" s="1"/>
  <c r="K72" i="3"/>
  <c r="P72" i="3" s="1"/>
  <c r="Q72" i="3" s="1"/>
  <c r="K46" i="3"/>
  <c r="P46" i="3" s="1"/>
  <c r="Q46" i="3" s="1"/>
  <c r="K22" i="3"/>
  <c r="P22" i="3" s="1"/>
  <c r="Q22" i="3" s="1"/>
  <c r="K541" i="3"/>
  <c r="P541" i="3" s="1"/>
  <c r="Q541" i="3" s="1"/>
  <c r="K513" i="3"/>
  <c r="P513" i="3" s="1"/>
  <c r="Q513" i="3" s="1"/>
  <c r="K488" i="3"/>
  <c r="P488" i="3" s="1"/>
  <c r="Q488" i="3" s="1"/>
  <c r="K470" i="3"/>
  <c r="P470" i="3" s="1"/>
  <c r="Q470" i="3" s="1"/>
  <c r="K438" i="3"/>
  <c r="P438" i="3" s="1"/>
  <c r="Q438" i="3" s="1"/>
  <c r="K416" i="3"/>
  <c r="P416" i="3" s="1"/>
  <c r="Q416" i="3" s="1"/>
  <c r="K392" i="3"/>
  <c r="P392" i="3" s="1"/>
  <c r="Q392" i="3" s="1"/>
  <c r="K364" i="3"/>
  <c r="P364" i="3" s="1"/>
  <c r="Q364" i="3" s="1"/>
  <c r="K340" i="3"/>
  <c r="P340" i="3" s="1"/>
  <c r="Q340" i="3" s="1"/>
  <c r="K302" i="3"/>
  <c r="P302" i="3" s="1"/>
  <c r="Q302" i="3" s="1"/>
  <c r="K281" i="3"/>
  <c r="P281" i="3" s="1"/>
  <c r="Q281" i="3" s="1"/>
  <c r="K257" i="3"/>
  <c r="P257" i="3" s="1"/>
  <c r="Q257" i="3" s="1"/>
  <c r="K230" i="3"/>
  <c r="P230" i="3" s="1"/>
  <c r="Q230" i="3" s="1"/>
  <c r="K212" i="3"/>
  <c r="P212" i="3" s="1"/>
  <c r="Q212" i="3" s="1"/>
  <c r="K181" i="3"/>
  <c r="P181" i="3" s="1"/>
  <c r="Q181" i="3" s="1"/>
  <c r="K144" i="3"/>
  <c r="P144" i="3" s="1"/>
  <c r="Q144" i="3" s="1"/>
  <c r="K128" i="3"/>
  <c r="P128" i="3" s="1"/>
  <c r="Q128" i="3" s="1"/>
  <c r="K100" i="3"/>
  <c r="P100" i="3" s="1"/>
  <c r="Q100" i="3" s="1"/>
  <c r="K65" i="3"/>
  <c r="P65" i="3" s="1"/>
  <c r="Q65" i="3" s="1"/>
  <c r="K41" i="3"/>
  <c r="P41" i="3" s="1"/>
  <c r="Q41" i="3" s="1"/>
  <c r="K20" i="3"/>
  <c r="P20" i="3" s="1"/>
  <c r="Q20" i="3" s="1"/>
  <c r="K537" i="3"/>
  <c r="P537" i="3" s="1"/>
  <c r="Q537" i="3" s="1"/>
  <c r="K510" i="3"/>
  <c r="P510" i="3" s="1"/>
  <c r="Q510" i="3" s="1"/>
  <c r="K486" i="3"/>
  <c r="P486" i="3" s="1"/>
  <c r="Q486" i="3" s="1"/>
  <c r="K469" i="3"/>
  <c r="P469" i="3" s="1"/>
  <c r="Q469" i="3" s="1"/>
  <c r="K437" i="3"/>
  <c r="P437" i="3" s="1"/>
  <c r="Q437" i="3" s="1"/>
  <c r="K413" i="3"/>
  <c r="P413" i="3" s="1"/>
  <c r="Q413" i="3" s="1"/>
  <c r="K390" i="3"/>
  <c r="P390" i="3" s="1"/>
  <c r="Q390" i="3" s="1"/>
  <c r="K361" i="3"/>
  <c r="P361" i="3" s="1"/>
  <c r="Q361" i="3" s="1"/>
  <c r="K337" i="3"/>
  <c r="P337" i="3" s="1"/>
  <c r="Q337" i="3" s="1"/>
  <c r="K301" i="3"/>
  <c r="P301" i="3" s="1"/>
  <c r="Q301" i="3" s="1"/>
  <c r="K278" i="3"/>
  <c r="P278" i="3" s="1"/>
  <c r="Q278" i="3" s="1"/>
  <c r="K254" i="3"/>
  <c r="P254" i="3" s="1"/>
  <c r="Q254" i="3" s="1"/>
  <c r="K229" i="3"/>
  <c r="P229" i="3" s="1"/>
  <c r="Q229" i="3" s="1"/>
  <c r="K208" i="3"/>
  <c r="P208" i="3" s="1"/>
  <c r="Q208" i="3" s="1"/>
  <c r="K176" i="3"/>
  <c r="P176" i="3" s="1"/>
  <c r="Q176" i="3" s="1"/>
  <c r="K142" i="3"/>
  <c r="P142" i="3" s="1"/>
  <c r="Q142" i="3" s="1"/>
  <c r="K125" i="3"/>
  <c r="P125" i="3" s="1"/>
  <c r="Q125" i="3" s="1"/>
  <c r="K92" i="3"/>
  <c r="P92" i="3" s="1"/>
  <c r="Q92" i="3" s="1"/>
  <c r="K64" i="3"/>
  <c r="P64" i="3" s="1"/>
  <c r="Q64" i="3" s="1"/>
  <c r="K40" i="3"/>
  <c r="P40" i="3" s="1"/>
  <c r="Q40" i="3" s="1"/>
  <c r="K16" i="3"/>
  <c r="P16" i="3" s="1"/>
  <c r="Q16" i="3" s="1"/>
  <c r="K533" i="3"/>
  <c r="P533" i="3" s="1"/>
  <c r="Q533" i="3" s="1"/>
  <c r="K508" i="3"/>
  <c r="P508" i="3" s="1"/>
  <c r="Q508" i="3" s="1"/>
  <c r="K485" i="3"/>
  <c r="P485" i="3" s="1"/>
  <c r="Q485" i="3" s="1"/>
  <c r="K462" i="3"/>
  <c r="P462" i="3" s="1"/>
  <c r="Q462" i="3" s="1"/>
  <c r="K433" i="3"/>
  <c r="P433" i="3" s="1"/>
  <c r="Q433" i="3" s="1"/>
  <c r="K408" i="3"/>
  <c r="P408" i="3" s="1"/>
  <c r="Q408" i="3" s="1"/>
  <c r="K389" i="3"/>
  <c r="P389" i="3" s="1"/>
  <c r="Q389" i="3" s="1"/>
  <c r="K360" i="3"/>
  <c r="P360" i="3" s="1"/>
  <c r="Q360" i="3" s="1"/>
  <c r="K336" i="3"/>
  <c r="P336" i="3" s="1"/>
  <c r="Q336" i="3" s="1"/>
  <c r="K297" i="3"/>
  <c r="P297" i="3" s="1"/>
  <c r="Q297" i="3" s="1"/>
  <c r="K273" i="3"/>
  <c r="P273" i="3" s="1"/>
  <c r="Q273" i="3" s="1"/>
  <c r="K253" i="3"/>
  <c r="P253" i="3" s="1"/>
  <c r="Q253" i="3" s="1"/>
  <c r="K225" i="3"/>
  <c r="P225" i="3" s="1"/>
  <c r="Q225" i="3" s="1"/>
  <c r="K205" i="3"/>
  <c r="P205" i="3" s="1"/>
  <c r="Q205" i="3" s="1"/>
  <c r="K174" i="3"/>
  <c r="P174" i="3" s="1"/>
  <c r="Q174" i="3" s="1"/>
  <c r="K141" i="3"/>
  <c r="P141" i="3" s="1"/>
  <c r="Q141" i="3" s="1"/>
  <c r="K121" i="3"/>
  <c r="P121" i="3" s="1"/>
  <c r="Q121" i="3" s="1"/>
  <c r="K88" i="3"/>
  <c r="P88" i="3" s="1"/>
  <c r="Q88" i="3" s="1"/>
  <c r="K61" i="3"/>
  <c r="P61" i="3" s="1"/>
  <c r="Q61" i="3" s="1"/>
  <c r="K29" i="3"/>
  <c r="P29" i="3" s="1"/>
  <c r="Q29" i="3" s="1"/>
  <c r="K14" i="3"/>
  <c r="P14" i="3" s="1"/>
  <c r="Q14" i="3" s="1"/>
  <c r="K422" i="3"/>
  <c r="P422" i="3" s="1"/>
  <c r="Q422" i="3" s="1"/>
  <c r="K376" i="3"/>
  <c r="P376" i="3" s="1"/>
  <c r="Q376" i="3" s="1"/>
  <c r="K270" i="3"/>
  <c r="P270" i="3" s="1"/>
  <c r="Q270" i="3" s="1"/>
  <c r="K206" i="3"/>
  <c r="P206" i="3" s="1"/>
  <c r="Q206" i="3" s="1"/>
  <c r="K160" i="3"/>
  <c r="P160" i="3" s="1"/>
  <c r="Q160" i="3" s="1"/>
  <c r="K57" i="3"/>
  <c r="P57" i="3" s="1"/>
  <c r="Q57" i="3" s="1"/>
  <c r="K30" i="3"/>
  <c r="P30" i="3" s="1"/>
  <c r="Q30" i="3" s="1"/>
  <c r="K38" i="3"/>
  <c r="P38" i="3" s="1"/>
  <c r="Q38" i="3" s="1"/>
  <c r="K113" i="3"/>
  <c r="P113" i="3" s="1"/>
  <c r="Q113" i="3" s="1"/>
  <c r="K238" i="3"/>
  <c r="P238" i="3" s="1"/>
  <c r="Q238" i="3" s="1"/>
  <c r="K381" i="3"/>
  <c r="P381" i="3" s="1"/>
  <c r="Q381" i="3" s="1"/>
  <c r="K62" i="3"/>
  <c r="P62" i="3" s="1"/>
  <c r="Q62" i="3" s="1"/>
  <c r="K86" i="3"/>
  <c r="P86" i="3" s="1"/>
  <c r="Q86" i="3" s="1"/>
  <c r="K158" i="3"/>
  <c r="P158" i="3" s="1"/>
  <c r="Q158" i="3" s="1"/>
  <c r="K317" i="3"/>
  <c r="P317" i="3" s="1"/>
  <c r="Q317" i="3" s="1"/>
  <c r="K481" i="3"/>
  <c r="P481" i="3" s="1"/>
  <c r="Q481" i="3" s="1"/>
  <c r="K512" i="3"/>
  <c r="P512" i="3" s="1"/>
  <c r="Q512" i="3" s="1"/>
  <c r="K349" i="3"/>
  <c r="P349" i="3" s="1"/>
  <c r="Q349" i="3" s="1"/>
  <c r="K321" i="3"/>
  <c r="P321" i="3" s="1"/>
  <c r="Q321" i="3" s="1"/>
  <c r="K104" i="3"/>
  <c r="P104" i="3" s="1"/>
  <c r="Q104" i="3" s="1"/>
  <c r="K73" i="3"/>
  <c r="P73" i="3" s="1"/>
  <c r="Q73" i="3" s="1"/>
  <c r="K529" i="3"/>
  <c r="P529" i="3" s="1"/>
  <c r="Q529" i="3" s="1"/>
  <c r="K472" i="3"/>
  <c r="P472" i="3" s="1"/>
  <c r="Q472" i="3" s="1"/>
  <c r="K456" i="3"/>
  <c r="P456" i="3" s="1"/>
  <c r="Q456" i="3" s="1"/>
  <c r="K440" i="3"/>
  <c r="P440" i="3" s="1"/>
  <c r="Q440" i="3" s="1"/>
  <c r="K424" i="3"/>
  <c r="P424" i="3" s="1"/>
  <c r="Q424" i="3" s="1"/>
  <c r="K409" i="3"/>
  <c r="P409" i="3" s="1"/>
  <c r="Q409" i="3" s="1"/>
  <c r="K393" i="3"/>
  <c r="P393" i="3" s="1"/>
  <c r="Q393" i="3" s="1"/>
  <c r="K365" i="3"/>
  <c r="P365" i="3" s="1"/>
  <c r="Q365" i="3" s="1"/>
  <c r="K350" i="3"/>
  <c r="P350" i="3" s="1"/>
  <c r="Q350" i="3" s="1"/>
  <c r="K320" i="3"/>
  <c r="P320" i="3" s="1"/>
  <c r="Q320" i="3" s="1"/>
  <c r="K304" i="3"/>
  <c r="P304" i="3" s="1"/>
  <c r="Q304" i="3" s="1"/>
  <c r="K272" i="3"/>
  <c r="P272" i="3" s="1"/>
  <c r="Q272" i="3" s="1"/>
  <c r="K256" i="3"/>
  <c r="P256" i="3" s="1"/>
  <c r="Q256" i="3" s="1"/>
  <c r="K240" i="3"/>
  <c r="P240" i="3" s="1"/>
  <c r="Q240" i="3" s="1"/>
  <c r="K224" i="3"/>
  <c r="P224" i="3" s="1"/>
  <c r="Q224" i="3" s="1"/>
  <c r="K209" i="3"/>
  <c r="P209" i="3" s="1"/>
  <c r="Q209" i="3" s="1"/>
  <c r="K177" i="3"/>
  <c r="P177" i="3" s="1"/>
  <c r="Q177" i="3" s="1"/>
  <c r="K161" i="3"/>
  <c r="P161" i="3" s="1"/>
  <c r="Q161" i="3" s="1"/>
  <c r="K145" i="3"/>
  <c r="P145" i="3" s="1"/>
  <c r="Q145" i="3" s="1"/>
  <c r="K102" i="3"/>
  <c r="P102" i="3" s="1"/>
  <c r="Q102" i="3" s="1"/>
  <c r="K89" i="3"/>
  <c r="P89" i="3" s="1"/>
  <c r="Q89" i="3" s="1"/>
  <c r="K77" i="3"/>
  <c r="P77" i="3" s="1"/>
  <c r="Q77" i="3" s="1"/>
  <c r="K525" i="3"/>
  <c r="P525" i="3" s="1"/>
  <c r="Q525" i="3" s="1"/>
  <c r="K509" i="3"/>
  <c r="P509" i="3" s="1"/>
  <c r="Q509" i="3" s="1"/>
  <c r="K465" i="3"/>
  <c r="P465" i="3" s="1"/>
  <c r="Q465" i="3" s="1"/>
  <c r="K449" i="3"/>
  <c r="P449" i="3" s="1"/>
  <c r="Q449" i="3" s="1"/>
  <c r="K344" i="3"/>
  <c r="P344" i="3" s="1"/>
  <c r="Q344" i="3" s="1"/>
  <c r="K329" i="3"/>
  <c r="P329" i="3" s="1"/>
  <c r="Q329" i="3" s="1"/>
  <c r="K217" i="3"/>
  <c r="P217" i="3" s="1"/>
  <c r="Q217" i="3" s="1"/>
  <c r="K189" i="3"/>
  <c r="P189" i="3" s="1"/>
  <c r="Q189" i="3" s="1"/>
  <c r="K173" i="3"/>
  <c r="P173" i="3" s="1"/>
  <c r="Q173" i="3" s="1"/>
  <c r="K157" i="3"/>
  <c r="P157" i="3" s="1"/>
  <c r="Q157" i="3" s="1"/>
  <c r="K126" i="3"/>
  <c r="P126" i="3" s="1"/>
  <c r="Q126" i="3" s="1"/>
  <c r="K112" i="3"/>
  <c r="P112" i="3" s="1"/>
  <c r="Q112" i="3" s="1"/>
  <c r="K97" i="3"/>
  <c r="P97" i="3" s="1"/>
  <c r="Q97" i="3" s="1"/>
  <c r="K70" i="3"/>
  <c r="P70" i="3" s="1"/>
  <c r="Q70" i="3" s="1"/>
  <c r="K54" i="3"/>
  <c r="P54" i="3" s="1"/>
  <c r="Q54" i="3" s="1"/>
  <c r="K26" i="3"/>
  <c r="P26" i="3" s="1"/>
  <c r="Q26" i="3" s="1"/>
  <c r="K66" i="3"/>
  <c r="P66" i="3" s="1"/>
  <c r="Q66" i="3" s="1"/>
  <c r="K82" i="3"/>
  <c r="P82" i="3" s="1"/>
  <c r="Q82" i="3" s="1"/>
  <c r="K90" i="3"/>
  <c r="P90" i="3" s="1"/>
  <c r="Q90" i="3" s="1"/>
  <c r="K98" i="3"/>
  <c r="P98" i="3" s="1"/>
  <c r="Q98" i="3" s="1"/>
  <c r="K138" i="3"/>
  <c r="P138" i="3" s="1"/>
  <c r="Q138" i="3" s="1"/>
  <c r="K146" i="3"/>
  <c r="P146" i="3" s="1"/>
  <c r="Q146" i="3" s="1"/>
  <c r="K154" i="3"/>
  <c r="P154" i="3" s="1"/>
  <c r="Q154" i="3" s="1"/>
  <c r="K170" i="3"/>
  <c r="P170" i="3" s="1"/>
  <c r="Q170" i="3" s="1"/>
  <c r="K218" i="3"/>
  <c r="P218" i="3" s="1"/>
  <c r="Q218" i="3" s="1"/>
  <c r="K242" i="3"/>
  <c r="P242" i="3" s="1"/>
  <c r="Q242" i="3" s="1"/>
  <c r="K282" i="3"/>
  <c r="P282" i="3" s="1"/>
  <c r="Q282" i="3" s="1"/>
  <c r="K370" i="3"/>
  <c r="P370" i="3" s="1"/>
  <c r="Q370" i="3" s="1"/>
  <c r="K394" i="3"/>
  <c r="P394" i="3" s="1"/>
  <c r="Q394" i="3" s="1"/>
  <c r="K410" i="3"/>
  <c r="P410" i="3" s="1"/>
  <c r="Q410" i="3" s="1"/>
  <c r="K426" i="3"/>
  <c r="P426" i="3" s="1"/>
  <c r="Q426" i="3" s="1"/>
  <c r="K458" i="3"/>
  <c r="P458" i="3" s="1"/>
  <c r="Q458" i="3" s="1"/>
  <c r="K466" i="3"/>
  <c r="P466" i="3" s="1"/>
  <c r="Q466" i="3" s="1"/>
  <c r="K514" i="3"/>
  <c r="P514" i="3" s="1"/>
  <c r="Q514" i="3" s="1"/>
  <c r="K75" i="3"/>
  <c r="P75" i="3" s="1"/>
  <c r="Q75" i="3" s="1"/>
  <c r="K91" i="3"/>
  <c r="P91" i="3" s="1"/>
  <c r="Q91" i="3" s="1"/>
  <c r="K163" i="3"/>
  <c r="P163" i="3" s="1"/>
  <c r="Q163" i="3" s="1"/>
  <c r="K179" i="3"/>
  <c r="P179" i="3" s="1"/>
  <c r="Q179" i="3" s="1"/>
  <c r="K243" i="3"/>
  <c r="P243" i="3" s="1"/>
  <c r="Q243" i="3" s="1"/>
  <c r="K347" i="3"/>
  <c r="P347" i="3" s="1"/>
  <c r="Q347" i="3" s="1"/>
  <c r="K363" i="3"/>
  <c r="P363" i="3" s="1"/>
  <c r="Q363" i="3" s="1"/>
  <c r="K379" i="3"/>
  <c r="P379" i="3" s="1"/>
  <c r="Q379" i="3" s="1"/>
  <c r="K387" i="3"/>
  <c r="P387" i="3" s="1"/>
  <c r="Q387" i="3" s="1"/>
  <c r="K395" i="3"/>
  <c r="P395" i="3" s="1"/>
  <c r="Q395" i="3" s="1"/>
  <c r="K411" i="3"/>
  <c r="P411" i="3" s="1"/>
  <c r="Q411" i="3" s="1"/>
  <c r="K419" i="3"/>
  <c r="P419" i="3" s="1"/>
  <c r="Q419" i="3" s="1"/>
  <c r="K499" i="3"/>
  <c r="P499" i="3" s="1"/>
  <c r="Q499" i="3" s="1"/>
  <c r="K36" i="3"/>
  <c r="P36" i="3" s="1"/>
  <c r="Q36" i="3" s="1"/>
  <c r="K60" i="3"/>
  <c r="P60" i="3" s="1"/>
  <c r="Q60" i="3" s="1"/>
  <c r="K148" i="3"/>
  <c r="P148" i="3" s="1"/>
  <c r="Q148" i="3" s="1"/>
  <c r="K156" i="3"/>
  <c r="P156" i="3" s="1"/>
  <c r="Q156" i="3" s="1"/>
  <c r="K188" i="3"/>
  <c r="P188" i="3" s="1"/>
  <c r="Q188" i="3" s="1"/>
  <c r="K252" i="3"/>
  <c r="P252" i="3" s="1"/>
  <c r="Q252" i="3" s="1"/>
  <c r="K284" i="3"/>
  <c r="P284" i="3" s="1"/>
  <c r="Q284" i="3" s="1"/>
  <c r="K316" i="3"/>
  <c r="P316" i="3" s="1"/>
  <c r="Q316" i="3" s="1"/>
  <c r="K332" i="3"/>
  <c r="P332" i="3" s="1"/>
  <c r="Q332" i="3" s="1"/>
  <c r="K348" i="3"/>
  <c r="P348" i="3" s="1"/>
  <c r="Q348" i="3" s="1"/>
  <c r="K404" i="3"/>
  <c r="P404" i="3" s="1"/>
  <c r="Q404" i="3" s="1"/>
  <c r="K436" i="3"/>
  <c r="P436" i="3" s="1"/>
  <c r="Q436" i="3" s="1"/>
  <c r="K444" i="3"/>
  <c r="P444" i="3" s="1"/>
  <c r="Q444" i="3" s="1"/>
  <c r="K460" i="3"/>
  <c r="P460" i="3" s="1"/>
  <c r="Q460" i="3" s="1"/>
  <c r="K540" i="3"/>
  <c r="P540" i="3" s="1"/>
  <c r="Q540" i="3" s="1"/>
  <c r="K71" i="3"/>
  <c r="P71" i="3" s="1"/>
  <c r="Q71" i="3" s="1"/>
  <c r="K79" i="3"/>
  <c r="P79" i="3" s="1"/>
  <c r="Q79" i="3" s="1"/>
  <c r="K87" i="3"/>
  <c r="P87" i="3" s="1"/>
  <c r="Q87" i="3" s="1"/>
  <c r="K175" i="3"/>
  <c r="P175" i="3" s="1"/>
  <c r="Q175" i="3" s="1"/>
  <c r="K183" i="3"/>
  <c r="P183" i="3" s="1"/>
  <c r="Q183" i="3" s="1"/>
  <c r="K223" i="3"/>
  <c r="P223" i="3" s="1"/>
  <c r="Q223" i="3" s="1"/>
  <c r="K287" i="3"/>
  <c r="P287" i="3" s="1"/>
  <c r="Q287" i="3" s="1"/>
  <c r="K295" i="3"/>
  <c r="P295" i="3" s="1"/>
  <c r="Q295" i="3" s="1"/>
  <c r="K303" i="3"/>
  <c r="P303" i="3" s="1"/>
  <c r="Q303" i="3" s="1"/>
  <c r="K375" i="3"/>
  <c r="P375" i="3" s="1"/>
  <c r="Q375" i="3" s="1"/>
  <c r="K447" i="3"/>
  <c r="P447" i="3" s="1"/>
  <c r="Q447" i="3" s="1"/>
  <c r="K511" i="3"/>
  <c r="P511" i="3" s="1"/>
  <c r="Q511" i="3" s="1"/>
  <c r="K527" i="3"/>
  <c r="P527" i="3" s="1"/>
  <c r="Q527" i="3" s="1"/>
  <c r="K543" i="3"/>
  <c r="P543" i="3" s="1"/>
  <c r="Q543" i="3" s="1"/>
  <c r="K493" i="3"/>
  <c r="P493" i="3" s="1"/>
  <c r="Q493" i="3" s="1"/>
  <c r="K478" i="3"/>
  <c r="P478" i="3" s="1"/>
  <c r="Q478" i="3" s="1"/>
  <c r="K464" i="3"/>
  <c r="P464" i="3" s="1"/>
  <c r="Q464" i="3" s="1"/>
  <c r="K448" i="3"/>
  <c r="P448" i="3" s="1"/>
  <c r="Q448" i="3" s="1"/>
  <c r="K417" i="3"/>
  <c r="P417" i="3" s="1"/>
  <c r="Q417" i="3" s="1"/>
  <c r="K385" i="3"/>
  <c r="P385" i="3" s="1"/>
  <c r="Q385" i="3" s="1"/>
  <c r="K373" i="3"/>
  <c r="P373" i="3" s="1"/>
  <c r="Q373" i="3" s="1"/>
  <c r="K328" i="3"/>
  <c r="P328" i="3" s="1"/>
  <c r="Q328" i="3" s="1"/>
  <c r="K312" i="3"/>
  <c r="P312" i="3" s="1"/>
  <c r="Q312" i="3" s="1"/>
  <c r="K280" i="3"/>
  <c r="P280" i="3" s="1"/>
  <c r="Q280" i="3" s="1"/>
  <c r="K248" i="3"/>
  <c r="P248" i="3" s="1"/>
  <c r="Q248" i="3" s="1"/>
  <c r="K232" i="3"/>
  <c r="P232" i="3" s="1"/>
  <c r="Q232" i="3" s="1"/>
  <c r="K169" i="3"/>
  <c r="P169" i="3" s="1"/>
  <c r="Q169" i="3" s="1"/>
  <c r="K153" i="3"/>
  <c r="P153" i="3" s="1"/>
  <c r="Q153" i="3" s="1"/>
  <c r="K110" i="3"/>
  <c r="P110" i="3" s="1"/>
  <c r="Q110" i="3" s="1"/>
  <c r="K96" i="3"/>
  <c r="P96" i="3" s="1"/>
  <c r="Q96" i="3" s="1"/>
  <c r="K34" i="3"/>
  <c r="P34" i="3" s="1"/>
  <c r="Q34" i="3" s="1"/>
  <c r="K106" i="3"/>
  <c r="P106" i="3" s="1"/>
  <c r="Q106" i="3" s="1"/>
  <c r="K122" i="3"/>
  <c r="P122" i="3" s="1"/>
  <c r="Q122" i="3" s="1"/>
  <c r="K186" i="3"/>
  <c r="P186" i="3" s="1"/>
  <c r="Q186" i="3" s="1"/>
  <c r="K210" i="3"/>
  <c r="P210" i="3" s="1"/>
  <c r="Q210" i="3" s="1"/>
  <c r="K234" i="3"/>
  <c r="P234" i="3" s="1"/>
  <c r="Q234" i="3" s="1"/>
  <c r="K266" i="3"/>
  <c r="P266" i="3" s="1"/>
  <c r="Q266" i="3" s="1"/>
  <c r="K298" i="3"/>
  <c r="P298" i="3" s="1"/>
  <c r="Q298" i="3" s="1"/>
  <c r="K362" i="3"/>
  <c r="P362" i="3" s="1"/>
  <c r="Q362" i="3" s="1"/>
  <c r="K386" i="3"/>
  <c r="P386" i="3" s="1"/>
  <c r="Q386" i="3" s="1"/>
  <c r="K402" i="3"/>
  <c r="P402" i="3" s="1"/>
  <c r="Q402" i="3" s="1"/>
  <c r="K490" i="3"/>
  <c r="P490" i="3" s="1"/>
  <c r="Q490" i="3" s="1"/>
  <c r="K530" i="3"/>
  <c r="P530" i="3" s="1"/>
  <c r="Q530" i="3" s="1"/>
  <c r="K3" i="3"/>
  <c r="P3" i="3" s="1"/>
  <c r="Q3" i="3" s="1"/>
  <c r="K35" i="3"/>
  <c r="P35" i="3" s="1"/>
  <c r="Q35" i="3" s="1"/>
  <c r="K43" i="3"/>
  <c r="P43" i="3" s="1"/>
  <c r="Q43" i="3" s="1"/>
  <c r="K51" i="3"/>
  <c r="P51" i="3" s="1"/>
  <c r="Q51" i="3" s="1"/>
  <c r="K123" i="3"/>
  <c r="P123" i="3" s="1"/>
  <c r="Q123" i="3" s="1"/>
  <c r="K139" i="3"/>
  <c r="P139" i="3" s="1"/>
  <c r="Q139" i="3" s="1"/>
  <c r="K147" i="3"/>
  <c r="P147" i="3" s="1"/>
  <c r="Q147" i="3" s="1"/>
  <c r="K251" i="3"/>
  <c r="P251" i="3" s="1"/>
  <c r="Q251" i="3" s="1"/>
  <c r="K267" i="3"/>
  <c r="P267" i="3" s="1"/>
  <c r="Q267" i="3" s="1"/>
  <c r="K275" i="3"/>
  <c r="P275" i="3" s="1"/>
  <c r="Q275" i="3" s="1"/>
  <c r="K291" i="3"/>
  <c r="P291" i="3" s="1"/>
  <c r="Q291" i="3" s="1"/>
  <c r="K307" i="3"/>
  <c r="P307" i="3" s="1"/>
  <c r="Q307" i="3" s="1"/>
  <c r="K339" i="3"/>
  <c r="P339" i="3" s="1"/>
  <c r="Q339" i="3" s="1"/>
  <c r="K427" i="3"/>
  <c r="P427" i="3" s="1"/>
  <c r="Q427" i="3" s="1"/>
  <c r="K467" i="3"/>
  <c r="P467" i="3" s="1"/>
  <c r="Q467" i="3" s="1"/>
  <c r="K491" i="3"/>
  <c r="P491" i="3" s="1"/>
  <c r="Q491" i="3" s="1"/>
  <c r="K515" i="3"/>
  <c r="P515" i="3" s="1"/>
  <c r="Q515" i="3" s="1"/>
  <c r="K12" i="3"/>
  <c r="P12" i="3" s="1"/>
  <c r="Q12" i="3" s="1"/>
  <c r="K44" i="3"/>
  <c r="P44" i="3" s="1"/>
  <c r="Q44" i="3" s="1"/>
  <c r="K68" i="3"/>
  <c r="P68" i="3" s="1"/>
  <c r="Q68" i="3" s="1"/>
  <c r="K164" i="3"/>
  <c r="P164" i="3" s="1"/>
  <c r="Q164" i="3" s="1"/>
  <c r="K180" i="3"/>
  <c r="P180" i="3" s="1"/>
  <c r="Q180" i="3" s="1"/>
  <c r="K204" i="3"/>
  <c r="P204" i="3" s="1"/>
  <c r="Q204" i="3" s="1"/>
  <c r="K220" i="3"/>
  <c r="P220" i="3" s="1"/>
  <c r="Q220" i="3" s="1"/>
  <c r="K244" i="3"/>
  <c r="P244" i="3" s="1"/>
  <c r="Q244" i="3" s="1"/>
  <c r="K268" i="3"/>
  <c r="P268" i="3" s="1"/>
  <c r="Q268" i="3" s="1"/>
  <c r="K276" i="3"/>
  <c r="P276" i="3" s="1"/>
  <c r="Q276" i="3" s="1"/>
  <c r="K292" i="3"/>
  <c r="P292" i="3" s="1"/>
  <c r="Q292" i="3" s="1"/>
  <c r="K308" i="3"/>
  <c r="P308" i="3" s="1"/>
  <c r="Q308" i="3" s="1"/>
  <c r="K388" i="3"/>
  <c r="P388" i="3" s="1"/>
  <c r="Q388" i="3" s="1"/>
  <c r="K396" i="3"/>
  <c r="P396" i="3" s="1"/>
  <c r="Q396" i="3" s="1"/>
  <c r="K412" i="3"/>
  <c r="P412" i="3" s="1"/>
  <c r="Q412" i="3" s="1"/>
  <c r="K468" i="3"/>
  <c r="P468" i="3" s="1"/>
  <c r="Q468" i="3" s="1"/>
  <c r="K500" i="3"/>
  <c r="P500" i="3" s="1"/>
  <c r="Q500" i="3" s="1"/>
  <c r="K524" i="3"/>
  <c r="P524" i="3" s="1"/>
  <c r="Q524" i="3" s="1"/>
  <c r="K7" i="3"/>
  <c r="P7" i="3" s="1"/>
  <c r="Q7" i="3" s="1"/>
  <c r="K15" i="3"/>
  <c r="P15" i="3" s="1"/>
  <c r="Q15" i="3" s="1"/>
  <c r="K39" i="3"/>
  <c r="P39" i="3" s="1"/>
  <c r="Q39" i="3" s="1"/>
  <c r="K63" i="3"/>
  <c r="P63" i="3" s="1"/>
  <c r="Q63" i="3" s="1"/>
  <c r="K95" i="3"/>
  <c r="P95" i="3" s="1"/>
  <c r="Q95" i="3" s="1"/>
  <c r="K159" i="3"/>
  <c r="P159" i="3" s="1"/>
  <c r="Q159" i="3" s="1"/>
  <c r="K167" i="3"/>
  <c r="P167" i="3" s="1"/>
  <c r="Q167" i="3" s="1"/>
  <c r="K207" i="3"/>
  <c r="P207" i="3" s="1"/>
  <c r="Q207" i="3" s="1"/>
  <c r="K215" i="3"/>
  <c r="P215" i="3" s="1"/>
  <c r="Q215" i="3" s="1"/>
  <c r="K239" i="3"/>
  <c r="P239" i="3" s="1"/>
  <c r="Q239" i="3" s="1"/>
  <c r="K255" i="3"/>
  <c r="P255" i="3" s="1"/>
  <c r="Q255" i="3" s="1"/>
  <c r="K319" i="3"/>
  <c r="P319" i="3" s="1"/>
  <c r="Q319" i="3" s="1"/>
  <c r="K335" i="3"/>
  <c r="P335" i="3" s="1"/>
  <c r="Q335" i="3" s="1"/>
  <c r="K343" i="3"/>
  <c r="P343" i="3" s="1"/>
  <c r="Q343" i="3" s="1"/>
  <c r="K399" i="3"/>
  <c r="P399" i="3" s="1"/>
  <c r="Q399" i="3" s="1"/>
  <c r="K415" i="3"/>
  <c r="P415" i="3" s="1"/>
  <c r="Q415" i="3" s="1"/>
  <c r="K423" i="3"/>
  <c r="P423" i="3" s="1"/>
  <c r="Q423" i="3" s="1"/>
  <c r="K487" i="3"/>
  <c r="P487" i="3" s="1"/>
  <c r="Q487" i="3" s="1"/>
  <c r="K495" i="3"/>
  <c r="P495" i="3" s="1"/>
  <c r="Q495" i="3" s="1"/>
  <c r="K536" i="3"/>
  <c r="P536" i="3" s="1"/>
  <c r="Q536" i="3" s="1"/>
  <c r="K520" i="3"/>
  <c r="P520" i="3" s="1"/>
  <c r="Q520" i="3" s="1"/>
  <c r="K505" i="3"/>
  <c r="P505" i="3" s="1"/>
  <c r="Q505" i="3" s="1"/>
  <c r="K489" i="3"/>
  <c r="P489" i="3" s="1"/>
  <c r="Q489" i="3" s="1"/>
  <c r="K400" i="3"/>
  <c r="P400" i="3" s="1"/>
  <c r="Q400" i="3" s="1"/>
  <c r="K384" i="3"/>
  <c r="P384" i="3" s="1"/>
  <c r="Q384" i="3" s="1"/>
  <c r="K369" i="3"/>
  <c r="P369" i="3" s="1"/>
  <c r="Q369" i="3" s="1"/>
  <c r="K357" i="3"/>
  <c r="P357" i="3" s="1"/>
  <c r="Q357" i="3" s="1"/>
  <c r="K341" i="3"/>
  <c r="P341" i="3" s="1"/>
  <c r="Q341" i="3" s="1"/>
  <c r="K326" i="3"/>
  <c r="P326" i="3" s="1"/>
  <c r="Q326" i="3" s="1"/>
  <c r="K310" i="3"/>
  <c r="P310" i="3" s="1"/>
  <c r="Q310" i="3" s="1"/>
  <c r="K294" i="3"/>
  <c r="P294" i="3" s="1"/>
  <c r="Q294" i="3" s="1"/>
  <c r="K152" i="3"/>
  <c r="P152" i="3" s="1"/>
  <c r="Q152" i="3" s="1"/>
  <c r="K136" i="3"/>
  <c r="P136" i="3" s="1"/>
  <c r="Q136" i="3" s="1"/>
  <c r="K109" i="3"/>
  <c r="P109" i="3" s="1"/>
  <c r="Q109" i="3" s="1"/>
  <c r="K94" i="3"/>
  <c r="P94" i="3" s="1"/>
  <c r="Q94" i="3" s="1"/>
  <c r="K81" i="3"/>
  <c r="P81" i="3" s="1"/>
  <c r="Q81" i="3" s="1"/>
  <c r="K33" i="3"/>
  <c r="P33" i="3" s="1"/>
  <c r="Q33" i="3" s="1"/>
  <c r="K6" i="3"/>
  <c r="P6" i="3" s="1"/>
  <c r="Q6" i="3" s="1"/>
  <c r="K534" i="3"/>
  <c r="P534" i="3" s="1"/>
  <c r="Q534" i="3" s="1"/>
  <c r="K504" i="3"/>
  <c r="P504" i="3" s="1"/>
  <c r="Q504" i="3" s="1"/>
  <c r="K461" i="3"/>
  <c r="P461" i="3" s="1"/>
  <c r="Q461" i="3" s="1"/>
  <c r="K445" i="3"/>
  <c r="P445" i="3" s="1"/>
  <c r="Q445" i="3" s="1"/>
  <c r="K429" i="3"/>
  <c r="P429" i="3" s="1"/>
  <c r="Q429" i="3" s="1"/>
  <c r="K414" i="3"/>
  <c r="P414" i="3" s="1"/>
  <c r="Q414" i="3" s="1"/>
  <c r="K368" i="3"/>
  <c r="P368" i="3" s="1"/>
  <c r="Q368" i="3" s="1"/>
  <c r="K325" i="3"/>
  <c r="P325" i="3" s="1"/>
  <c r="Q325" i="3" s="1"/>
  <c r="K309" i="3"/>
  <c r="P309" i="3" s="1"/>
  <c r="Q309" i="3" s="1"/>
  <c r="K293" i="3"/>
  <c r="P293" i="3" s="1"/>
  <c r="Q293" i="3" s="1"/>
  <c r="K277" i="3"/>
  <c r="P277" i="3" s="1"/>
  <c r="Q277" i="3" s="1"/>
  <c r="K245" i="3"/>
  <c r="P245" i="3" s="1"/>
  <c r="Q245" i="3" s="1"/>
  <c r="K105" i="3"/>
  <c r="P105" i="3" s="1"/>
  <c r="Q105" i="3" s="1"/>
  <c r="K93" i="3"/>
  <c r="P93" i="3" s="1"/>
  <c r="Q93" i="3" s="1"/>
  <c r="K80" i="3"/>
  <c r="P80" i="3" s="1"/>
  <c r="Q80" i="3" s="1"/>
  <c r="K48" i="3"/>
  <c r="P48" i="3" s="1"/>
  <c r="Q48" i="3" s="1"/>
  <c r="K32" i="3"/>
  <c r="P32" i="3" s="1"/>
  <c r="Q32" i="3" s="1"/>
  <c r="K5" i="3"/>
  <c r="P5" i="3" s="1"/>
  <c r="Q5" i="3" s="1"/>
  <c r="K535" i="3"/>
  <c r="P535" i="3" s="1"/>
  <c r="Q535" i="3" s="1"/>
  <c r="K519" i="3"/>
  <c r="P519" i="3" s="1"/>
  <c r="Q519" i="3" s="1"/>
  <c r="K503" i="3"/>
  <c r="P503" i="3" s="1"/>
  <c r="Q503" i="3" s="1"/>
  <c r="K479" i="3"/>
  <c r="P479" i="3" s="1"/>
  <c r="Q479" i="3" s="1"/>
  <c r="K471" i="3"/>
  <c r="P471" i="3" s="1"/>
  <c r="Q471" i="3" s="1"/>
  <c r="K463" i="3"/>
  <c r="P463" i="3" s="1"/>
  <c r="Q463" i="3" s="1"/>
  <c r="K455" i="3"/>
  <c r="P455" i="3" s="1"/>
  <c r="Q455" i="3" s="1"/>
  <c r="K439" i="3"/>
  <c r="P439" i="3" s="1"/>
  <c r="Q439" i="3" s="1"/>
  <c r="K431" i="3"/>
  <c r="P431" i="3" s="1"/>
  <c r="Q431" i="3" s="1"/>
  <c r="K407" i="3"/>
  <c r="P407" i="3" s="1"/>
  <c r="Q407" i="3" s="1"/>
  <c r="K391" i="3"/>
  <c r="P391" i="3" s="1"/>
  <c r="Q391" i="3" s="1"/>
  <c r="K383" i="3"/>
  <c r="P383" i="3" s="1"/>
  <c r="Q383" i="3" s="1"/>
  <c r="K367" i="3"/>
  <c r="P367" i="3" s="1"/>
  <c r="Q367" i="3" s="1"/>
  <c r="K359" i="3"/>
  <c r="P359" i="3" s="1"/>
  <c r="Q359" i="3" s="1"/>
  <c r="K351" i="3"/>
  <c r="P351" i="3" s="1"/>
  <c r="Q351" i="3" s="1"/>
  <c r="K327" i="3"/>
  <c r="P327" i="3" s="1"/>
  <c r="Q327" i="3" s="1"/>
  <c r="K311" i="3"/>
  <c r="P311" i="3" s="1"/>
  <c r="Q311" i="3" s="1"/>
  <c r="K279" i="3"/>
  <c r="P279" i="3" s="1"/>
  <c r="Q279" i="3" s="1"/>
  <c r="K271" i="3"/>
  <c r="P271" i="3" s="1"/>
  <c r="Q271" i="3" s="1"/>
  <c r="K263" i="3"/>
  <c r="P263" i="3" s="1"/>
  <c r="Q263" i="3" s="1"/>
  <c r="K247" i="3"/>
  <c r="P247" i="3" s="1"/>
  <c r="Q247" i="3" s="1"/>
  <c r="K231" i="3"/>
  <c r="P231" i="3" s="1"/>
  <c r="Q231" i="3" s="1"/>
  <c r="K151" i="3"/>
  <c r="P151" i="3" s="1"/>
  <c r="Q151" i="3" s="1"/>
  <c r="K143" i="3"/>
  <c r="P143" i="3" s="1"/>
  <c r="Q143" i="3" s="1"/>
  <c r="K135" i="3"/>
  <c r="P135" i="3" s="1"/>
  <c r="Q135" i="3" s="1"/>
  <c r="K127" i="3"/>
  <c r="P127" i="3" s="1"/>
  <c r="Q127" i="3" s="1"/>
  <c r="K119" i="3"/>
  <c r="P119" i="3" s="1"/>
  <c r="Q119" i="3" s="1"/>
  <c r="K111" i="3"/>
  <c r="P111" i="3" s="1"/>
  <c r="Q111" i="3" s="1"/>
  <c r="K103" i="3"/>
  <c r="P103" i="3" s="1"/>
  <c r="Q103" i="3" s="1"/>
  <c r="K55" i="3"/>
  <c r="P55" i="3" s="1"/>
  <c r="Q55" i="3" s="1"/>
  <c r="K47" i="3"/>
  <c r="P47" i="3" s="1"/>
  <c r="Q47" i="3" s="1"/>
  <c r="K31" i="3"/>
  <c r="P31" i="3" s="1"/>
  <c r="Q31" i="3" s="1"/>
  <c r="K23" i="3"/>
  <c r="P23" i="3" s="1"/>
  <c r="Q23" i="3" s="1"/>
  <c r="K516" i="3"/>
  <c r="P516" i="3" s="1"/>
  <c r="Q516" i="3" s="1"/>
  <c r="K492" i="3"/>
  <c r="P492" i="3" s="1"/>
  <c r="Q492" i="3" s="1"/>
  <c r="K452" i="3"/>
  <c r="P452" i="3" s="1"/>
  <c r="Q452" i="3" s="1"/>
  <c r="K428" i="3"/>
  <c r="P428" i="3" s="1"/>
  <c r="Q428" i="3" s="1"/>
  <c r="K372" i="3"/>
  <c r="P372" i="3" s="1"/>
  <c r="Q372" i="3" s="1"/>
  <c r="K356" i="3"/>
  <c r="P356" i="3" s="1"/>
  <c r="Q356" i="3" s="1"/>
  <c r="K324" i="3"/>
  <c r="P324" i="3" s="1"/>
  <c r="Q324" i="3" s="1"/>
  <c r="K300" i="3"/>
  <c r="P300" i="3" s="1"/>
  <c r="Q300" i="3" s="1"/>
  <c r="K260" i="3"/>
  <c r="P260" i="3" s="1"/>
  <c r="Q260" i="3" s="1"/>
  <c r="K236" i="3"/>
  <c r="P236" i="3" s="1"/>
  <c r="Q236" i="3" s="1"/>
  <c r="K228" i="3"/>
  <c r="P228" i="3" s="1"/>
  <c r="Q228" i="3" s="1"/>
  <c r="K172" i="3"/>
  <c r="P172" i="3" s="1"/>
  <c r="Q172" i="3" s="1"/>
  <c r="K140" i="3"/>
  <c r="P140" i="3" s="1"/>
  <c r="Q140" i="3" s="1"/>
  <c r="K124" i="3"/>
  <c r="P124" i="3" s="1"/>
  <c r="Q124" i="3" s="1"/>
  <c r="K108" i="3"/>
  <c r="P108" i="3" s="1"/>
  <c r="Q108" i="3" s="1"/>
  <c r="K76" i="3"/>
  <c r="P76" i="3" s="1"/>
  <c r="Q76" i="3" s="1"/>
  <c r="K52" i="3"/>
  <c r="P52" i="3" s="1"/>
  <c r="Q52" i="3" s="1"/>
  <c r="K4" i="3"/>
  <c r="P4" i="3" s="1"/>
  <c r="Q4" i="3" s="1"/>
  <c r="K539" i="3"/>
  <c r="P539" i="3" s="1"/>
  <c r="Q539" i="3" s="1"/>
  <c r="K531" i="3"/>
  <c r="P531" i="3" s="1"/>
  <c r="Q531" i="3" s="1"/>
  <c r="K523" i="3"/>
  <c r="P523" i="3" s="1"/>
  <c r="Q523" i="3" s="1"/>
  <c r="K507" i="3"/>
  <c r="P507" i="3" s="1"/>
  <c r="Q507" i="3" s="1"/>
  <c r="K483" i="3"/>
  <c r="P483" i="3" s="1"/>
  <c r="Q483" i="3" s="1"/>
  <c r="K475" i="3"/>
  <c r="P475" i="3" s="1"/>
  <c r="Q475" i="3" s="1"/>
  <c r="K459" i="3"/>
  <c r="P459" i="3" s="1"/>
  <c r="Q459" i="3" s="1"/>
  <c r="K451" i="3"/>
  <c r="P451" i="3" s="1"/>
  <c r="Q451" i="3" s="1"/>
  <c r="K443" i="3"/>
  <c r="P443" i="3" s="1"/>
  <c r="Q443" i="3" s="1"/>
  <c r="K435" i="3"/>
  <c r="P435" i="3" s="1"/>
  <c r="Q435" i="3" s="1"/>
  <c r="K403" i="3"/>
  <c r="P403" i="3" s="1"/>
  <c r="Q403" i="3" s="1"/>
  <c r="K371" i="3"/>
  <c r="P371" i="3" s="1"/>
  <c r="Q371" i="3" s="1"/>
  <c r="K355" i="3"/>
  <c r="P355" i="3" s="1"/>
  <c r="Q355" i="3" s="1"/>
  <c r="K331" i="3"/>
  <c r="P331" i="3" s="1"/>
  <c r="Q331" i="3" s="1"/>
  <c r="K323" i="3"/>
  <c r="P323" i="3" s="1"/>
  <c r="Q323" i="3" s="1"/>
  <c r="K315" i="3"/>
  <c r="P315" i="3" s="1"/>
  <c r="Q315" i="3" s="1"/>
  <c r="K299" i="3"/>
  <c r="P299" i="3" s="1"/>
  <c r="Q299" i="3" s="1"/>
  <c r="K283" i="3"/>
  <c r="P283" i="3" s="1"/>
  <c r="Q283" i="3" s="1"/>
  <c r="K259" i="3"/>
  <c r="P259" i="3" s="1"/>
  <c r="Q259" i="3" s="1"/>
  <c r="K235" i="3"/>
  <c r="P235" i="3" s="1"/>
  <c r="Q235" i="3" s="1"/>
  <c r="K227" i="3"/>
  <c r="P227" i="3" s="1"/>
  <c r="Q227" i="3" s="1"/>
  <c r="K219" i="3"/>
  <c r="P219" i="3" s="1"/>
  <c r="Q219" i="3" s="1"/>
  <c r="K211" i="3"/>
  <c r="P211" i="3" s="1"/>
  <c r="Q211" i="3" s="1"/>
  <c r="K203" i="3"/>
  <c r="P203" i="3" s="1"/>
  <c r="Q203" i="3" s="1"/>
  <c r="K187" i="3"/>
  <c r="P187" i="3" s="1"/>
  <c r="Q187" i="3" s="1"/>
  <c r="K171" i="3"/>
  <c r="P171" i="3" s="1"/>
  <c r="Q171" i="3" s="1"/>
  <c r="K155" i="3"/>
  <c r="P155" i="3" s="1"/>
  <c r="Q155" i="3" s="1"/>
  <c r="K131" i="3"/>
  <c r="P131" i="3" s="1"/>
  <c r="Q131" i="3" s="1"/>
  <c r="K115" i="3"/>
  <c r="P115" i="3" s="1"/>
  <c r="Q115" i="3" s="1"/>
  <c r="K107" i="3"/>
  <c r="P107" i="3" s="1"/>
  <c r="Q107" i="3" s="1"/>
  <c r="K99" i="3"/>
  <c r="P99" i="3" s="1"/>
  <c r="Q99" i="3" s="1"/>
  <c r="K83" i="3"/>
  <c r="P83" i="3" s="1"/>
  <c r="Q83" i="3" s="1"/>
  <c r="K67" i="3"/>
  <c r="P67" i="3" s="1"/>
  <c r="Q67" i="3" s="1"/>
  <c r="K59" i="3"/>
  <c r="P59" i="3" s="1"/>
  <c r="Q59" i="3" s="1"/>
  <c r="K27" i="3"/>
  <c r="P27" i="3" s="1"/>
  <c r="Q27" i="3" s="1"/>
  <c r="K19" i="3"/>
  <c r="P19" i="3" s="1"/>
  <c r="Q19" i="3" s="1"/>
  <c r="K11" i="3"/>
  <c r="P11" i="3" s="1"/>
  <c r="Q11" i="3" s="1"/>
  <c r="K546" i="3"/>
  <c r="P546" i="3" s="1"/>
  <c r="Q546" i="3" s="1"/>
  <c r="K538" i="3"/>
  <c r="P538" i="3" s="1"/>
  <c r="Q538" i="3" s="1"/>
  <c r="K522" i="3"/>
  <c r="P522" i="3" s="1"/>
  <c r="Q522" i="3" s="1"/>
  <c r="K506" i="3"/>
  <c r="P506" i="3" s="1"/>
  <c r="Q506" i="3" s="1"/>
  <c r="K498" i="3"/>
  <c r="P498" i="3" s="1"/>
  <c r="Q498" i="3" s="1"/>
  <c r="K482" i="3"/>
  <c r="P482" i="3" s="1"/>
  <c r="Q482" i="3" s="1"/>
  <c r="K474" i="3"/>
  <c r="P474" i="3" s="1"/>
  <c r="Q474" i="3" s="1"/>
  <c r="K450" i="3"/>
  <c r="P450" i="3" s="1"/>
  <c r="Q450" i="3" s="1"/>
  <c r="K442" i="3"/>
  <c r="P442" i="3" s="1"/>
  <c r="Q442" i="3" s="1"/>
  <c r="K434" i="3"/>
  <c r="P434" i="3" s="1"/>
  <c r="Q434" i="3" s="1"/>
  <c r="K418" i="3"/>
  <c r="P418" i="3" s="1"/>
  <c r="Q418" i="3" s="1"/>
  <c r="K378" i="3"/>
  <c r="P378" i="3" s="1"/>
  <c r="Q378" i="3" s="1"/>
  <c r="K354" i="3"/>
  <c r="P354" i="3" s="1"/>
  <c r="Q354" i="3" s="1"/>
  <c r="K346" i="3"/>
  <c r="P346" i="3" s="1"/>
  <c r="Q346" i="3" s="1"/>
  <c r="K338" i="3"/>
  <c r="P338" i="3" s="1"/>
  <c r="Q338" i="3" s="1"/>
  <c r="K330" i="3"/>
  <c r="P330" i="3" s="1"/>
  <c r="Q330" i="3" s="1"/>
  <c r="K322" i="3"/>
  <c r="P322" i="3" s="1"/>
  <c r="Q322" i="3" s="1"/>
  <c r="K314" i="3"/>
  <c r="P314" i="3" s="1"/>
  <c r="Q314" i="3" s="1"/>
  <c r="K306" i="3"/>
  <c r="P306" i="3" s="1"/>
  <c r="Q306" i="3" s="1"/>
  <c r="K290" i="3"/>
  <c r="P290" i="3" s="1"/>
  <c r="Q290" i="3" s="1"/>
  <c r="K274" i="3"/>
  <c r="P274" i="3" s="1"/>
  <c r="Q274" i="3" s="1"/>
  <c r="K258" i="3"/>
  <c r="P258" i="3" s="1"/>
  <c r="Q258" i="3" s="1"/>
  <c r="K250" i="3"/>
  <c r="P250" i="3" s="1"/>
  <c r="Q250" i="3" s="1"/>
  <c r="K226" i="3"/>
  <c r="P226" i="3" s="1"/>
  <c r="Q226" i="3" s="1"/>
  <c r="K202" i="3"/>
  <c r="P202" i="3" s="1"/>
  <c r="Q202" i="3" s="1"/>
  <c r="K178" i="3"/>
  <c r="P178" i="3" s="1"/>
  <c r="Q178" i="3" s="1"/>
  <c r="K162" i="3"/>
  <c r="P162" i="3" s="1"/>
  <c r="Q162" i="3" s="1"/>
  <c r="K130" i="3"/>
  <c r="P130" i="3" s="1"/>
  <c r="Q130" i="3" s="1"/>
  <c r="K114" i="3"/>
  <c r="P114" i="3" s="1"/>
  <c r="Q114" i="3" s="1"/>
  <c r="K74" i="3"/>
  <c r="P74" i="3" s="1"/>
  <c r="Q74" i="3" s="1"/>
  <c r="K58" i="3"/>
  <c r="P58" i="3" s="1"/>
  <c r="Q58" i="3" s="1"/>
  <c r="K50" i="3"/>
  <c r="P50" i="3" s="1"/>
  <c r="Q50" i="3" s="1"/>
  <c r="K42" i="3"/>
  <c r="P42" i="3" s="1"/>
  <c r="Q4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737502-A332-4002-942C-09754EB8039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7D630F44-DB1F-43EC-934E-32B742BBF0D8}"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 id="3" xr16:uid="{2780006F-856D-4540-AD60-4146DE74E1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EF30480-49E6-46B5-A37E-D00DE6991976}" name="WorksheetConnection_jollof_wars_rice_sales_messy (Recovered).xlsx!Table1" type="102" refreshedVersion="8" minRefreshableVersion="5">
    <extLst>
      <ext xmlns:x15="http://schemas.microsoft.com/office/spreadsheetml/2010/11/main" uri="{DE250136-89BD-433C-8126-D09CA5730AF9}">
        <x15:connection id="Table1" autoDelete="1">
          <x15:rangePr sourceName="_xlcn.WorksheetConnection_jollof_wars_rice_sales_messyRecovered.xlsxTable11"/>
        </x15:connection>
      </ext>
    </extLst>
  </connection>
</connections>
</file>

<file path=xl/sharedStrings.xml><?xml version="1.0" encoding="utf-8"?>
<sst xmlns="http://schemas.openxmlformats.org/spreadsheetml/2006/main" count="5608" uniqueCount="78">
  <si>
    <t>Brand Name</t>
  </si>
  <si>
    <t>Grain Type</t>
  </si>
  <si>
    <t>Price per Bag (Naira)</t>
  </si>
  <si>
    <t>City</t>
  </si>
  <si>
    <t>Country</t>
  </si>
  <si>
    <t>Customer Rating</t>
  </si>
  <si>
    <t>Number of Reviews</t>
  </si>
  <si>
    <t>Month Sold</t>
  </si>
  <si>
    <t>Units Sold</t>
  </si>
  <si>
    <t>Tommy Tasty</t>
  </si>
  <si>
    <t>basmati</t>
  </si>
  <si>
    <t>Kumasi</t>
  </si>
  <si>
    <t>Ghana</t>
  </si>
  <si>
    <t>December</t>
  </si>
  <si>
    <t>Royal Stallion</t>
  </si>
  <si>
    <t>long grain</t>
  </si>
  <si>
    <t>Accra</t>
  </si>
  <si>
    <t>September</t>
  </si>
  <si>
    <t>Caprice</t>
  </si>
  <si>
    <t>Lagos</t>
  </si>
  <si>
    <t>Nigeria</t>
  </si>
  <si>
    <t>April</t>
  </si>
  <si>
    <t>Sunshine</t>
  </si>
  <si>
    <t>August</t>
  </si>
  <si>
    <t>Golden Harvest</t>
  </si>
  <si>
    <t>January</t>
  </si>
  <si>
    <t>Abuja</t>
  </si>
  <si>
    <t>October</t>
  </si>
  <si>
    <t>March</t>
  </si>
  <si>
    <t>local</t>
  </si>
  <si>
    <t>Caprce</t>
  </si>
  <si>
    <t>King's Pride</t>
  </si>
  <si>
    <t>February</t>
  </si>
  <si>
    <t>May</t>
  </si>
  <si>
    <t>Uncle Sam</t>
  </si>
  <si>
    <t>June</t>
  </si>
  <si>
    <t>Mama Gold</t>
  </si>
  <si>
    <t>Kumaci</t>
  </si>
  <si>
    <t>July</t>
  </si>
  <si>
    <t>November</t>
  </si>
  <si>
    <t>Basmati</t>
  </si>
  <si>
    <t>LONG GRAIN</t>
  </si>
  <si>
    <t>Mamma Gold</t>
  </si>
  <si>
    <t>lagos</t>
  </si>
  <si>
    <t>Uncl Sam</t>
  </si>
  <si>
    <t>Acccra</t>
  </si>
  <si>
    <t>LOCAL</t>
  </si>
  <si>
    <t>BASMATI</t>
  </si>
  <si>
    <t>Royal Stallon</t>
  </si>
  <si>
    <t>Long grain</t>
  </si>
  <si>
    <t>Local</t>
  </si>
  <si>
    <t>Long Grain</t>
  </si>
  <si>
    <t>Brand name</t>
  </si>
  <si>
    <t>Row Labels</t>
  </si>
  <si>
    <t>Grand Total</t>
  </si>
  <si>
    <t>Revenue</t>
  </si>
  <si>
    <t>Sum of Units Sold</t>
  </si>
  <si>
    <t>Price Premium</t>
  </si>
  <si>
    <t xml:space="preserve"> City</t>
  </si>
  <si>
    <t>City Average</t>
  </si>
  <si>
    <t>Conversion Rate</t>
  </si>
  <si>
    <t>Market Share by Units</t>
  </si>
  <si>
    <t>Average Rating</t>
  </si>
  <si>
    <t>Performance Tag</t>
  </si>
  <si>
    <t>Sum of Revenue</t>
  </si>
  <si>
    <t>HYPOTHESIS TEST: Reviews VS Units Sold</t>
  </si>
  <si>
    <t>Column Labels</t>
  </si>
  <si>
    <t>kumasi</t>
  </si>
  <si>
    <t>I+K+N Performance Score</t>
  </si>
  <si>
    <t>Count of Brand name</t>
  </si>
  <si>
    <t>Competitors Avg Price</t>
  </si>
  <si>
    <t>Suggested Launch Price</t>
  </si>
  <si>
    <t xml:space="preserve"> ₦15,962.13</t>
  </si>
  <si>
    <t xml:space="preserve">₦17,558 </t>
  </si>
  <si>
    <t>Price Type</t>
  </si>
  <si>
    <t>Distinct Count of Brand name</t>
  </si>
  <si>
    <t>Average Customer Rating</t>
  </si>
  <si>
    <t>HEATMAP: BRAND FREQUENCY ACROSS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</si>
</sst>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6A]#,##0.00"/>
    <numFmt numFmtId="165"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scheme val="minor"/>
    </font>
    <font>
      <b/>
      <sz val="13"/>
      <color rgb="FF12056F"/>
      <name val="Calibri Light"/>
      <family val="2"/>
      <scheme val="major"/>
    </font>
    <font>
      <b/>
      <sz val="12"/>
      <color rgb="FF12056F"/>
      <name val="Calibri"/>
      <family val="2"/>
      <scheme val="minor"/>
    </font>
    <font>
      <b/>
      <i/>
      <sz val="11"/>
      <color rgb="FF12056F"/>
      <name val="Calibri"/>
      <family val="2"/>
      <scheme val="minor"/>
    </font>
    <font>
      <i/>
      <sz val="11"/>
      <color rgb="FF12056F"/>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7">
    <xf numFmtId="0" fontId="0" fillId="0" borderId="0" xfId="0"/>
    <xf numFmtId="49"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42" applyNumberFormat="1" applyFont="1"/>
    <xf numFmtId="1" fontId="0" fillId="34" borderId="10" xfId="0" applyNumberFormat="1" applyFill="1" applyBorder="1"/>
    <xf numFmtId="49" fontId="13" fillId="33" borderId="11" xfId="0" applyNumberFormat="1" applyFont="1" applyFill="1" applyBorder="1"/>
    <xf numFmtId="164" fontId="13" fillId="33" borderId="11" xfId="0" applyNumberFormat="1" applyFont="1" applyFill="1" applyBorder="1"/>
    <xf numFmtId="1" fontId="13" fillId="33" borderId="11" xfId="0" applyNumberFormat="1" applyFont="1" applyFill="1" applyBorder="1"/>
    <xf numFmtId="10" fontId="13" fillId="33" borderId="12" xfId="42" applyNumberFormat="1" applyFont="1" applyFill="1" applyBorder="1"/>
    <xf numFmtId="49" fontId="0" fillId="34" borderId="11" xfId="0" applyNumberFormat="1" applyFill="1" applyBorder="1"/>
    <xf numFmtId="164" fontId="0" fillId="34" borderId="11" xfId="0" applyNumberFormat="1" applyFill="1" applyBorder="1"/>
    <xf numFmtId="1" fontId="0" fillId="34" borderId="11" xfId="0" applyNumberFormat="1" applyFill="1" applyBorder="1"/>
    <xf numFmtId="49" fontId="0" fillId="0" borderId="11" xfId="0" applyNumberFormat="1" applyBorder="1"/>
    <xf numFmtId="164" fontId="0" fillId="0" borderId="11" xfId="0" applyNumberFormat="1" applyBorder="1"/>
    <xf numFmtId="1" fontId="0" fillId="0" borderId="11" xfId="0" applyNumberFormat="1" applyBorder="1"/>
    <xf numFmtId="10" fontId="0" fillId="34" borderId="12" xfId="42" applyNumberFormat="1" applyFont="1" applyFill="1" applyBorder="1"/>
    <xf numFmtId="49" fontId="0" fillId="34" borderId="10" xfId="0" applyNumberFormat="1" applyFill="1" applyBorder="1"/>
    <xf numFmtId="164" fontId="0" fillId="34" borderId="10" xfId="0" applyNumberFormat="1" applyFill="1" applyBorder="1"/>
    <xf numFmtId="2" fontId="13" fillId="33" borderId="0" xfId="42" applyNumberFormat="1" applyFont="1" applyFill="1" applyBorder="1"/>
    <xf numFmtId="2" fontId="0" fillId="34" borderId="0" xfId="42" applyNumberFormat="1" applyFont="1" applyFill="1" applyBorder="1"/>
    <xf numFmtId="2" fontId="0" fillId="0" borderId="0" xfId="42" applyNumberFormat="1" applyFont="1"/>
    <xf numFmtId="2" fontId="0" fillId="0" borderId="0" xfId="0" applyNumberFormat="1"/>
    <xf numFmtId="10" fontId="0" fillId="0" borderId="0" xfId="0" applyNumberFormat="1"/>
    <xf numFmtId="1" fontId="0" fillId="0" borderId="10" xfId="0" applyNumberFormat="1" applyBorder="1"/>
    <xf numFmtId="9" fontId="0" fillId="0" borderId="0" xfId="42" applyFont="1"/>
    <xf numFmtId="165" fontId="0" fillId="0" borderId="0" xfId="0" applyNumberFormat="1"/>
    <xf numFmtId="0" fontId="16" fillId="0" borderId="0" xfId="0" applyFont="1" applyAlignment="1">
      <alignment horizontal="center" vertical="center" wrapText="1"/>
    </xf>
    <xf numFmtId="0" fontId="0" fillId="0" borderId="0" xfId="0" applyAlignment="1">
      <alignment vertical="center" wrapText="1"/>
    </xf>
    <xf numFmtId="164" fontId="0" fillId="0" borderId="0" xfId="0" applyNumberFormat="1" applyAlignment="1">
      <alignment vertical="center" wrapText="1"/>
    </xf>
    <xf numFmtId="164" fontId="19" fillId="0" borderId="0" xfId="0" applyNumberFormat="1" applyFont="1"/>
    <xf numFmtId="0" fontId="20" fillId="0" borderId="2" xfId="3" applyFont="1" applyAlignment="1">
      <alignment horizontal="left"/>
    </xf>
    <xf numFmtId="0" fontId="21" fillId="34" borderId="13" xfId="5" applyFont="1" applyFill="1" applyBorder="1"/>
    <xf numFmtId="0" fontId="22" fillId="0" borderId="0" xfId="0" applyFont="1"/>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numFmt numFmtId="165" formatCode="&quot;$&quot;#,##0.00"/>
    </dxf>
    <dxf>
      <numFmt numFmtId="165" formatCode="&quot;$&quot;#,##0.00"/>
    </dxf>
    <dxf>
      <numFmt numFmtId="30" formatCode="@"/>
    </dxf>
    <dxf>
      <numFmt numFmtId="0" formatCode="General"/>
    </dxf>
    <dxf>
      <numFmt numFmtId="2" formatCode="0.00"/>
    </dxf>
    <dxf>
      <numFmt numFmtId="2"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14" formatCode="0.00%"/>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vertical/>
        <horizontal/>
      </border>
    </dxf>
    <dxf>
      <numFmt numFmtId="164" formatCode="[$₦-46A]#,##0.0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64" formatCode="[$₦-46A]#,##0.0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font>
        <b/>
        <i val="0"/>
        <sz val="13"/>
        <color rgb="FFC3DAEF"/>
        <name val="Calibri Light"/>
        <family val="2"/>
        <scheme val="major"/>
      </font>
      <fill>
        <patternFill>
          <bgColor rgb="FF12056F"/>
        </patternFill>
      </fill>
      <border>
        <left style="medium">
          <color rgb="FF12056F"/>
        </left>
        <right style="medium">
          <color rgb="FF12056F"/>
        </right>
        <top style="medium">
          <color rgb="FF12056F"/>
        </top>
        <bottom style="medium">
          <color rgb="FF12056F"/>
        </bottom>
      </border>
    </dxf>
    <dxf>
      <font>
        <b/>
        <i val="0"/>
        <sz val="12"/>
        <color rgb="FFC3DAEF"/>
        <name val="Calibri"/>
        <family val="2"/>
        <scheme val="minor"/>
      </font>
      <fill>
        <patternFill>
          <bgColor rgb="FF12056F"/>
        </patternFill>
      </fill>
      <border>
        <left style="medium">
          <color rgb="FFC3DAEF"/>
        </left>
        <right style="medium">
          <color rgb="FFC3DAEF"/>
        </right>
        <top style="medium">
          <color rgb="FFC3DAEF"/>
        </top>
        <bottom style="medium">
          <color rgb="FFC3DAEF"/>
        </bottom>
      </border>
    </dxf>
    <dxf>
      <font>
        <b/>
        <i val="0"/>
        <sz val="13"/>
        <color rgb="FF12056F"/>
        <name val="Calibri Light"/>
        <family val="2"/>
        <scheme val="major"/>
      </font>
      <fill>
        <patternFill>
          <bgColor rgb="FFF2F7FC"/>
        </patternFill>
      </fill>
      <border>
        <left style="medium">
          <color rgb="FF12056F"/>
        </left>
        <right style="medium">
          <color rgb="FF12056F"/>
        </right>
        <top style="medium">
          <color rgb="FF12056F"/>
        </top>
        <bottom style="medium">
          <color rgb="FF12056F"/>
        </bottom>
      </border>
    </dxf>
    <dxf>
      <font>
        <b/>
        <i/>
        <sz val="12"/>
        <color rgb="FF12056F"/>
        <name val="Calibri"/>
        <family val="2"/>
        <scheme val="minor"/>
      </font>
      <fill>
        <patternFill>
          <bgColor rgb="FFF2F7FC"/>
        </patternFill>
      </fill>
      <border>
        <left style="thick">
          <color rgb="FF12056F"/>
        </left>
        <right style="thick">
          <color rgb="FF12056F"/>
        </right>
        <top style="thick">
          <color rgb="FF12056F"/>
        </top>
        <bottom style="thick">
          <color rgb="FF12056F"/>
        </bottom>
      </border>
    </dxf>
  </dxfs>
  <tableStyles count="2" defaultTableStyle="TableStyleMedium2" defaultPivotStyle="PivotStyleLight16">
    <tableStyle name="Slicer Style 1" pivot="0" table="0" count="10" xr9:uid="{61D6441E-5AC3-40B1-AD2D-FF1499EC1E1E}">
      <tableStyleElement type="wholeTable" dxfId="23"/>
      <tableStyleElement type="headerRow" dxfId="22"/>
    </tableStyle>
    <tableStyle name="Slicer Style 2" pivot="0" table="0" count="10" xr9:uid="{F4F30AE5-E99B-4F56-B83C-B819BE5B6556}">
      <tableStyleElement type="wholeTable" dxfId="21"/>
      <tableStyleElement type="headerRow" dxfId="20"/>
    </tableStyle>
  </tableStyles>
  <colors>
    <mruColors>
      <color rgb="FF12056F"/>
      <color rgb="FFA9CBE9"/>
      <color rgb="FFF2F7FC"/>
      <color rgb="FF0D1729"/>
      <color rgb="FF19079B"/>
      <color rgb="FFB6D2EC"/>
      <color rgb="FFCBD1FD"/>
      <color rgb="FFC3DAEF"/>
      <color rgb="FF5F86CD"/>
      <color rgb="FFCEE1F2"/>
    </mruColors>
  </colors>
  <extLst>
    <ext xmlns:x14="http://schemas.microsoft.com/office/spreadsheetml/2009/9/main" uri="{46F421CA-312F-682f-3DD2-61675219B42D}">
      <x14:dxfs count="16">
        <dxf>
          <font>
            <b/>
            <i/>
            <sz val="11"/>
            <color rgb="FF12056F"/>
            <name val="Calibri"/>
            <family val="2"/>
            <scheme val="minor"/>
          </font>
          <fill>
            <patternFill>
              <bgColor rgb="FFA9CBE9"/>
            </patternFill>
          </fill>
          <border>
            <left style="mediumDashed">
              <color rgb="FF12056F"/>
            </left>
            <right style="mediumDashed">
              <color rgb="FF12056F"/>
            </right>
            <top style="mediumDashed">
              <color rgb="FF12056F"/>
            </top>
            <bottom style="mediumDashed">
              <color rgb="FF12056F"/>
            </bottom>
          </border>
        </dxf>
        <dxf>
          <font>
            <b/>
            <i/>
            <sz val="11"/>
            <color rgb="FFA9CBE9"/>
            <name val="Calibri"/>
            <family val="2"/>
            <scheme val="minor"/>
          </font>
          <fill>
            <patternFill>
              <bgColor rgb="FF12056F"/>
            </patternFill>
          </fill>
          <border>
            <left style="mediumDashed">
              <color rgb="FF12056F"/>
            </left>
            <right style="mediumDashed">
              <color rgb="FF12056F"/>
            </right>
            <top style="mediumDashed">
              <color rgb="FF12056F"/>
            </top>
            <bottom style="mediumDashed">
              <color rgb="FF12056F"/>
            </bottom>
          </border>
        </dxf>
        <dxf>
          <font>
            <b/>
            <i/>
            <sz val="11"/>
            <color rgb="FF12056F"/>
            <name val="Calibri"/>
            <family val="2"/>
            <scheme val="minor"/>
          </font>
          <fill>
            <patternFill>
              <bgColor rgb="FFA9CBE9"/>
            </patternFill>
          </fill>
          <border>
            <left style="mediumDashed">
              <color rgb="FF12056F"/>
            </left>
            <right style="mediumDashed">
              <color rgb="FF12056F"/>
            </right>
            <top style="mediumDashed">
              <color rgb="FF12056F"/>
            </top>
            <bottom style="mediumDashed">
              <color rgb="FF12056F"/>
            </bottom>
          </border>
        </dxf>
        <dxf>
          <font>
            <b/>
            <i/>
            <sz val="11"/>
            <color rgb="FFA9CBE9"/>
            <name val="Calibri"/>
            <family val="2"/>
            <scheme val="minor"/>
          </font>
          <fill>
            <patternFill>
              <bgColor rgb="FF12056F"/>
            </patternFill>
          </fill>
        </dxf>
        <dxf>
          <font>
            <b/>
            <i/>
            <sz val="11"/>
            <color rgb="FF12056F"/>
            <name val="Calibri"/>
            <family val="2"/>
            <scheme val="minor"/>
          </font>
          <fill>
            <patternFill>
              <bgColor rgb="FFA9CBE9"/>
            </patternFill>
          </fill>
          <border>
            <left style="medium">
              <color rgb="FF12056F"/>
            </left>
            <right style="medium">
              <color rgb="FF12056F"/>
            </right>
            <top style="medium">
              <color rgb="FF12056F"/>
            </top>
            <bottom style="medium">
              <color rgb="FF12056F"/>
            </bottom>
          </border>
        </dxf>
        <dxf>
          <font>
            <b/>
            <i/>
            <sz val="11"/>
            <color rgb="FF12056F"/>
            <name val="Calibri"/>
            <family val="2"/>
            <scheme val="minor"/>
          </font>
          <fill>
            <patternFill>
              <bgColor rgb="FFA9CBE9"/>
            </patternFill>
          </fill>
          <border>
            <left style="medium">
              <color rgb="FF12056F"/>
            </left>
            <right style="medium">
              <color rgb="FF12056F"/>
            </right>
            <top style="medium">
              <color rgb="FF12056F"/>
            </top>
            <bottom style="medium">
              <color rgb="FF12056F"/>
            </bottom>
          </border>
        </dxf>
        <dxf>
          <font>
            <b/>
            <i/>
            <sz val="11"/>
            <color rgb="FFA9CBE9"/>
            <name val="Calibri"/>
            <family val="2"/>
            <scheme val="minor"/>
          </font>
          <fill>
            <patternFill>
              <bgColor rgb="FF12056F"/>
            </patternFill>
          </fill>
          <border>
            <left style="medium">
              <color rgb="FF12056F"/>
            </left>
            <right style="medium">
              <color rgb="FF12056F"/>
            </right>
            <top style="medium">
              <color rgb="FF12056F"/>
            </top>
            <bottom style="medium">
              <color rgb="FF12056F"/>
            </bottom>
          </border>
        </dxf>
        <dxf>
          <font>
            <b/>
            <i/>
            <sz val="11"/>
            <color rgb="FFA9CBE9"/>
            <name val="Calibri"/>
            <family val="2"/>
            <scheme val="minor"/>
          </font>
          <fill>
            <patternFill>
              <bgColor rgb="FF12056F"/>
            </patternFill>
          </fill>
          <border>
            <left style="medium">
              <color rgb="FF12056F"/>
            </left>
            <right style="medium">
              <color rgb="FF12056F"/>
            </right>
            <top style="medium">
              <color rgb="FF12056F"/>
            </top>
            <bottom style="medium">
              <color rgb="FF12056F"/>
            </bottom>
          </border>
        </dxf>
        <dxf>
          <font>
            <b/>
            <i/>
            <sz val="11"/>
            <color rgb="FF19079B"/>
            <name val="Calibri"/>
            <family val="2"/>
            <scheme val="minor"/>
          </font>
          <fill>
            <patternFill>
              <bgColor rgb="FFB6D2EC"/>
            </patternFill>
          </fill>
          <border>
            <left style="medium">
              <color rgb="FFB6D2EC"/>
            </left>
            <right style="medium">
              <color rgb="FFB6D2EC"/>
            </right>
            <top style="medium">
              <color rgb="FFB6D2EC"/>
            </top>
            <bottom style="medium">
              <color rgb="FFB6D2EC"/>
            </bottom>
          </border>
        </dxf>
        <dxf>
          <font>
            <b/>
            <i/>
            <sz val="11"/>
            <color rgb="FF12056F"/>
            <name val="Calibri"/>
            <family val="2"/>
            <scheme val="minor"/>
          </font>
          <fill>
            <patternFill>
              <bgColor rgb="FFB6D2EC"/>
            </patternFill>
          </fill>
          <border>
            <left style="medium">
              <color rgb="FF12056F"/>
            </left>
            <right style="medium">
              <color rgb="FF12056F"/>
            </right>
            <top style="medium">
              <color rgb="FF12056F"/>
            </top>
            <bottom style="medium">
              <color rgb="FF12056F"/>
            </bottom>
          </border>
        </dxf>
        <dxf>
          <font>
            <b/>
            <i/>
            <sz val="11"/>
            <color rgb="FF19079B"/>
            <name val="Calibri"/>
            <family val="2"/>
            <scheme val="minor"/>
          </font>
          <fill>
            <patternFill>
              <bgColor rgb="FFB6D2EC"/>
            </patternFill>
          </fill>
          <border>
            <left style="medium">
              <color rgb="FFB6D2EC"/>
            </left>
            <right style="medium">
              <color rgb="FFB6D2EC"/>
            </right>
            <top style="medium">
              <color rgb="FFB6D2EC"/>
            </top>
            <bottom style="medium">
              <color rgb="FFB6D2EC"/>
            </bottom>
          </border>
        </dxf>
        <dxf>
          <font>
            <b/>
            <i/>
            <sz val="11"/>
            <color rgb="FF12056F"/>
            <name val="Calibri"/>
            <family val="2"/>
            <scheme val="minor"/>
          </font>
          <fill>
            <patternFill>
              <bgColor rgb="FFB6D2EC"/>
            </patternFill>
          </fill>
          <border>
            <left style="medium">
              <color rgb="FF12056F"/>
            </left>
            <right style="medium">
              <color rgb="FF12056F"/>
            </right>
            <top style="medium">
              <color rgb="FF12056F"/>
            </top>
            <bottom style="medium">
              <color rgb="FF12056F"/>
            </bottom>
          </border>
        </dxf>
        <dxf>
          <font>
            <b/>
            <i/>
            <sz val="11"/>
            <color rgb="FFA9CBE9"/>
            <name val="Calibri"/>
            <family val="2"/>
            <scheme val="minor"/>
          </font>
          <fill>
            <patternFill>
              <bgColor rgb="FF12056F"/>
            </patternFill>
          </fill>
          <border>
            <left style="medium">
              <color rgb="FF12056F"/>
            </left>
            <right style="medium">
              <color rgb="FF12056F"/>
            </right>
            <top style="medium">
              <color rgb="FF12056F"/>
            </top>
            <bottom style="medium">
              <color rgb="FF12056F"/>
            </bottom>
          </border>
        </dxf>
        <dxf>
          <font>
            <b/>
            <i/>
            <sz val="11"/>
            <color rgb="FFF2F7FC"/>
            <name val="Calibri"/>
            <family val="2"/>
            <scheme val="minor"/>
          </font>
          <fill>
            <patternFill>
              <bgColor rgb="FF12056F"/>
            </patternFill>
          </fill>
          <border>
            <left style="medium">
              <color rgb="FFA9CBE9"/>
            </left>
            <right style="medium">
              <color rgb="FFA9CBE9"/>
            </right>
            <top style="medium">
              <color rgb="FFA9CBE9"/>
            </top>
            <bottom style="medium">
              <color rgb="FFA9CBE9"/>
            </bottom>
          </border>
        </dxf>
        <dxf>
          <font>
            <b/>
            <i/>
            <sz val="11"/>
            <color rgb="FF12056F"/>
            <name val="Calibri"/>
            <family val="2"/>
            <scheme val="minor"/>
          </font>
          <border>
            <left style="medium">
              <color rgb="FF12056F"/>
            </left>
            <right style="medium">
              <color rgb="FF12056F"/>
            </right>
            <top style="medium">
              <color rgb="FF12056F"/>
            </top>
            <bottom style="medium">
              <color rgb="FF12056F"/>
            </bottom>
          </border>
        </dxf>
        <dxf>
          <font>
            <b/>
            <i/>
            <sz val="11"/>
            <color rgb="FF12056F"/>
            <name val="Calibri"/>
            <family val="2"/>
            <scheme val="minor"/>
          </font>
          <border>
            <left style="medium">
              <color rgb="FF12056F"/>
            </left>
            <right style="medium">
              <color rgb="FF12056F"/>
            </right>
            <top style="medium">
              <color rgb="FF12056F"/>
            </top>
            <bottom style="medium">
              <color rgb="FF12056F"/>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[Susan RizoStar Project.xlsx]Pivot Tables!PivotTable2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u="none" strike="noStrike" cap="all" baseline="0">
                <a:solidFill>
                  <a:srgbClr val="12056F"/>
                </a:solidFill>
                <a:latin typeface="+mj-lt"/>
              </a:rPr>
              <a:t>City Performance: Revenue &amp; Units Sold</a:t>
            </a:r>
            <a:endParaRPr lang="en-US" sz="1500" b="1" cap="all" baseline="0">
              <a:solidFill>
                <a:srgbClr val="12056F"/>
              </a:solidFill>
              <a:latin typeface="+mj-lt"/>
            </a:endParaRPr>
          </a:p>
        </c:rich>
      </c:tx>
      <c:layout>
        <c:manualLayout>
          <c:xMode val="edge"/>
          <c:yMode val="edge"/>
          <c:x val="0.14016825570583766"/>
          <c:y val="2.7617951668584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6D2EC"/>
          </a:solidFill>
          <a:ln>
            <a:solidFill>
              <a:srgbClr val="84B4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07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6D2EC"/>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079B"/>
          </a:solidFill>
          <a:ln>
            <a:noFill/>
          </a:ln>
          <a:effectLst/>
        </c:spPr>
      </c:pivotFmt>
      <c:pivotFmt>
        <c:idx val="3"/>
        <c:spPr>
          <a:solidFill>
            <a:srgbClr val="B6D2EC"/>
          </a:solidFill>
          <a:ln>
            <a:solidFill>
              <a:srgbClr val="84B4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907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6D2EC"/>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6D2EC"/>
          </a:solidFill>
          <a:ln>
            <a:solidFill>
              <a:srgbClr val="84B4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07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B6D2EC"/>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6D2EC"/>
          </a:solidFill>
          <a:ln>
            <a:solidFill>
              <a:srgbClr val="84B4E0"/>
            </a:solidFill>
          </a:ln>
          <a:effectLst/>
        </c:spPr>
      </c:pivotFmt>
    </c:pivotFmts>
    <c:plotArea>
      <c:layout>
        <c:manualLayout>
          <c:layoutTarget val="inner"/>
          <c:xMode val="edge"/>
          <c:yMode val="edge"/>
          <c:x val="0.16846945696165738"/>
          <c:y val="0.23290051919574492"/>
          <c:w val="0.55655558206739308"/>
          <c:h val="0.49118802857976085"/>
        </c:manualLayout>
      </c:layout>
      <c:barChart>
        <c:barDir val="bar"/>
        <c:grouping val="clustered"/>
        <c:varyColors val="0"/>
        <c:ser>
          <c:idx val="0"/>
          <c:order val="0"/>
          <c:tx>
            <c:strRef>
              <c:f>'Pivot Tables'!$B$9</c:f>
              <c:strCache>
                <c:ptCount val="1"/>
                <c:pt idx="0">
                  <c:v>Sum of Revenue</c:v>
                </c:pt>
              </c:strCache>
            </c:strRef>
          </c:tx>
          <c:spPr>
            <a:solidFill>
              <a:srgbClr val="B6D2EC"/>
            </a:solidFill>
            <a:ln>
              <a:solidFill>
                <a:srgbClr val="84B4E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Tables'!$A$10:$A$14</c:f>
              <c:strCache>
                <c:ptCount val="4"/>
                <c:pt idx="0">
                  <c:v>Kumasi</c:v>
                </c:pt>
                <c:pt idx="1">
                  <c:v>Accra</c:v>
                </c:pt>
                <c:pt idx="2">
                  <c:v>Lagos</c:v>
                </c:pt>
                <c:pt idx="3">
                  <c:v>Abuja</c:v>
                </c:pt>
              </c:strCache>
            </c:strRef>
          </c:cat>
          <c:val>
            <c:numRef>
              <c:f>'Pivot Tables'!$B$10:$B$14</c:f>
              <c:numCache>
                <c:formatCode>[$₦-46A]#,##0.00</c:formatCode>
                <c:ptCount val="4"/>
                <c:pt idx="0">
                  <c:v>1256370568.6699996</c:v>
                </c:pt>
                <c:pt idx="1">
                  <c:v>1252807754.9099998</c:v>
                </c:pt>
                <c:pt idx="2">
                  <c:v>1183044518.9200001</c:v>
                </c:pt>
                <c:pt idx="3">
                  <c:v>1165980188.5799997</c:v>
                </c:pt>
              </c:numCache>
            </c:numRef>
          </c:val>
          <c:extLst>
            <c:ext xmlns:c16="http://schemas.microsoft.com/office/drawing/2014/chart" uri="{C3380CC4-5D6E-409C-BE32-E72D297353CC}">
              <c16:uniqueId val="{00000000-F16B-429F-93B9-E88A2AA44D7A}"/>
            </c:ext>
          </c:extLst>
        </c:ser>
        <c:dLbls>
          <c:dLblPos val="outEnd"/>
          <c:showLegendKey val="0"/>
          <c:showVal val="1"/>
          <c:showCatName val="0"/>
          <c:showSerName val="0"/>
          <c:showPercent val="0"/>
          <c:showBubbleSize val="0"/>
        </c:dLbls>
        <c:gapWidth val="74"/>
        <c:axId val="957566544"/>
        <c:axId val="957567024"/>
      </c:barChart>
      <c:barChart>
        <c:barDir val="bar"/>
        <c:grouping val="clustered"/>
        <c:varyColors val="0"/>
        <c:ser>
          <c:idx val="1"/>
          <c:order val="1"/>
          <c:tx>
            <c:strRef>
              <c:f>'Pivot Tables'!$C$9</c:f>
              <c:strCache>
                <c:ptCount val="1"/>
                <c:pt idx="0">
                  <c:v>Sum of Units Sold</c:v>
                </c:pt>
              </c:strCache>
            </c:strRef>
          </c:tx>
          <c:spPr>
            <a:solidFill>
              <a:srgbClr val="1907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B6D2EC"/>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Tables'!$A$10:$A$14</c:f>
              <c:strCache>
                <c:ptCount val="4"/>
                <c:pt idx="0">
                  <c:v>Kumasi</c:v>
                </c:pt>
                <c:pt idx="1">
                  <c:v>Accra</c:v>
                </c:pt>
                <c:pt idx="2">
                  <c:v>Lagos</c:v>
                </c:pt>
                <c:pt idx="3">
                  <c:v>Abuja</c:v>
                </c:pt>
              </c:strCache>
            </c:strRef>
          </c:cat>
          <c:val>
            <c:numRef>
              <c:f>'Pivot Tables'!$C$10:$C$14</c:f>
              <c:numCache>
                <c:formatCode>0</c:formatCode>
                <c:ptCount val="4"/>
                <c:pt idx="0">
                  <c:v>78291</c:v>
                </c:pt>
                <c:pt idx="1">
                  <c:v>73419</c:v>
                </c:pt>
                <c:pt idx="2">
                  <c:v>69066</c:v>
                </c:pt>
                <c:pt idx="3">
                  <c:v>71761</c:v>
                </c:pt>
              </c:numCache>
            </c:numRef>
          </c:val>
          <c:extLst>
            <c:ext xmlns:c16="http://schemas.microsoft.com/office/drawing/2014/chart" uri="{C3380CC4-5D6E-409C-BE32-E72D297353CC}">
              <c16:uniqueId val="{00000001-F16B-429F-93B9-E88A2AA44D7A}"/>
            </c:ext>
          </c:extLst>
        </c:ser>
        <c:dLbls>
          <c:showLegendKey val="0"/>
          <c:showVal val="0"/>
          <c:showCatName val="0"/>
          <c:showSerName val="0"/>
          <c:showPercent val="0"/>
          <c:showBubbleSize val="0"/>
        </c:dLbls>
        <c:gapWidth val="140"/>
        <c:axId val="957573744"/>
        <c:axId val="957572784"/>
      </c:barChart>
      <c:catAx>
        <c:axId val="957566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1" baseline="0">
                    <a:solidFill>
                      <a:srgbClr val="12056F"/>
                    </a:solidFill>
                    <a:latin typeface="Calibri" panose="020F0502020204030204" pitchFamily="34" charset="0"/>
                  </a:rPr>
                  <a:t>City</a:t>
                </a:r>
              </a:p>
            </c:rich>
          </c:tx>
          <c:layout>
            <c:manualLayout>
              <c:xMode val="edge"/>
              <c:yMode val="edge"/>
              <c:x val="1.5887700343871589E-2"/>
              <c:y val="0.438218243433034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957567024"/>
        <c:crosses val="autoZero"/>
        <c:auto val="1"/>
        <c:lblAlgn val="ctr"/>
        <c:lblOffset val="100"/>
        <c:noMultiLvlLbl val="0"/>
      </c:catAx>
      <c:valAx>
        <c:axId val="957567024"/>
        <c:scaling>
          <c:orientation val="minMax"/>
          <c:max val="1300000000"/>
          <c:min val="0"/>
        </c:scaling>
        <c:delete val="0"/>
        <c:axPos val="b"/>
        <c:title>
          <c:tx>
            <c:rich>
              <a:bodyPr rot="0" spcFirstLastPara="1" vertOverflow="ellipsis" vert="horz" wrap="square" anchor="ctr" anchorCtr="1"/>
              <a:lstStyle/>
              <a:p>
                <a:pPr>
                  <a:defRPr sz="1000" b="1" i="0" u="none" strike="noStrike" kern="1200" baseline="0">
                    <a:solidFill>
                      <a:srgbClr val="12056F"/>
                    </a:solidFill>
                    <a:latin typeface="Calibri" panose="020F0502020204030204" pitchFamily="34" charset="0"/>
                    <a:ea typeface="+mn-ea"/>
                    <a:cs typeface="+mn-cs"/>
                  </a:defRPr>
                </a:pPr>
                <a:r>
                  <a:rPr lang="en-US" sz="1300" b="1" i="0" baseline="0">
                    <a:solidFill>
                      <a:srgbClr val="12056F"/>
                    </a:solidFill>
                    <a:latin typeface="Calibri" panose="020F0502020204030204" pitchFamily="34" charset="0"/>
                  </a:rPr>
                  <a:t>Revenue(</a:t>
                </a:r>
                <a:r>
                  <a:rPr lang="en-US" sz="1300" b="1" i="0" u="none" strike="noStrike" kern="1200" baseline="0">
                    <a:solidFill>
                      <a:srgbClr val="12056F"/>
                    </a:solidFill>
                    <a:effectLst/>
                    <a:latin typeface="Calibri" panose="020F0502020204030204" pitchFamily="34" charset="0"/>
                  </a:rPr>
                  <a:t>₦)</a:t>
                </a:r>
                <a:endParaRPr lang="en-US" sz="1300" b="1" i="0" baseline="0">
                  <a:solidFill>
                    <a:srgbClr val="12056F"/>
                  </a:solidFill>
                  <a:latin typeface="Calibri" panose="020F0502020204030204" pitchFamily="34" charset="0"/>
                </a:endParaRPr>
              </a:p>
            </c:rich>
          </c:tx>
          <c:layout>
            <c:manualLayout>
              <c:xMode val="edge"/>
              <c:yMode val="edge"/>
              <c:x val="0.34186538863608934"/>
              <c:y val="0.87690004802334121"/>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12056F"/>
                  </a:solidFill>
                  <a:latin typeface="Calibri" panose="020F0502020204030204" pitchFamily="34" charset="0"/>
                  <a:ea typeface="+mn-ea"/>
                  <a:cs typeface="+mn-cs"/>
                </a:defRPr>
              </a:pPr>
              <a:endParaRPr lang="en-US"/>
            </a:p>
          </c:txPr>
        </c:title>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957566544"/>
        <c:crosses val="autoZero"/>
        <c:crossBetween val="between"/>
        <c:majorUnit val="300000000"/>
        <c:dispUnits>
          <c:builtInUnit val="billions"/>
          <c:dispUnitsLbl>
            <c:spPr>
              <a:noFill/>
              <a:ln>
                <a:noFill/>
              </a:ln>
              <a:effectLst/>
            </c:spPr>
            <c:txPr>
              <a:bodyPr rot="0" spcFirstLastPara="1" vertOverflow="ellipsis" vert="horz" wrap="square" anchor="ctr" anchorCtr="1"/>
              <a:lstStyle/>
              <a:p>
                <a:pPr>
                  <a:defRPr sz="1100" b="1" i="1" u="none" strike="noStrike" kern="1200" baseline="0">
                    <a:solidFill>
                      <a:srgbClr val="12056F"/>
                    </a:solidFill>
                    <a:latin typeface="Calibri" panose="020F0502020204030204" pitchFamily="34" charset="0"/>
                    <a:ea typeface="+mn-ea"/>
                    <a:cs typeface="+mn-cs"/>
                  </a:defRPr>
                </a:pPr>
                <a:endParaRPr lang="en-US"/>
              </a:p>
            </c:txPr>
          </c:dispUnitsLbl>
        </c:dispUnits>
      </c:valAx>
      <c:valAx>
        <c:axId val="957572784"/>
        <c:scaling>
          <c:orientation val="minMax"/>
          <c:max val="80000"/>
        </c:scaling>
        <c:delete val="0"/>
        <c:axPos val="t"/>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573744"/>
        <c:crosses val="max"/>
        <c:crossBetween val="between"/>
      </c:valAx>
      <c:catAx>
        <c:axId val="957573744"/>
        <c:scaling>
          <c:orientation val="minMax"/>
        </c:scaling>
        <c:delete val="1"/>
        <c:axPos val="l"/>
        <c:numFmt formatCode="General" sourceLinked="1"/>
        <c:majorTickMark val="out"/>
        <c:minorTickMark val="none"/>
        <c:tickLblPos val="nextTo"/>
        <c:crossAx val="957572784"/>
        <c:crosses val="autoZero"/>
        <c:auto val="1"/>
        <c:lblAlgn val="ctr"/>
        <c:lblOffset val="100"/>
        <c:noMultiLvlLbl val="0"/>
      </c:catAx>
      <c:spPr>
        <a:noFill/>
        <a:ln>
          <a:noFill/>
        </a:ln>
        <a:effectLst/>
      </c:spPr>
    </c:plotArea>
    <c:legend>
      <c:legendPos val="r"/>
      <c:layout>
        <c:manualLayout>
          <c:xMode val="edge"/>
          <c:yMode val="edge"/>
          <c:x val="0.73027080600554339"/>
          <c:y val="0.27466411825656145"/>
          <c:w val="0.26634324945903542"/>
          <c:h val="0.17763562063372687"/>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[Susan RizoStar Project.xlsx]Pivot Tables!PivotTable3</c:name>
    <c:fmtId val="4"/>
  </c:pivotSource>
  <c:chart>
    <c:title>
      <c:tx>
        <c:rich>
          <a:bodyPr rot="0" spcFirstLastPara="1" vertOverflow="ellipsis" vert="horz" wrap="square" anchor="ctr" anchorCtr="1"/>
          <a:lstStyle/>
          <a:p>
            <a:pPr>
              <a:defRPr sz="1400" b="0" i="0" u="none" strike="noStrike" kern="1200" cap="all" spc="0" baseline="0">
                <a:solidFill>
                  <a:schemeClr val="tx1">
                    <a:lumMod val="65000"/>
                    <a:lumOff val="35000"/>
                  </a:schemeClr>
                </a:solidFill>
                <a:latin typeface="+mn-lt"/>
                <a:ea typeface="+mn-ea"/>
                <a:cs typeface="+mn-cs"/>
              </a:defRPr>
            </a:pPr>
            <a:r>
              <a:rPr lang="en-US" sz="1500" b="1" i="0" u="none" strike="noStrike" cap="all" baseline="0">
                <a:solidFill>
                  <a:srgbClr val="12056F"/>
                </a:solidFill>
                <a:latin typeface="+mj-lt"/>
              </a:rPr>
              <a:t>Brand Revenue Share by City</a:t>
            </a:r>
            <a:endParaRPr lang="en-US" sz="1500" b="1" cap="all" baseline="0">
              <a:solidFill>
                <a:srgbClr val="12056F"/>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cap="all"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95436519153799"/>
          <c:y val="0.17640826724418304"/>
          <c:w val="0.53570215539097543"/>
          <c:h val="0.61673840299026428"/>
        </c:manualLayout>
      </c:layout>
      <c:barChart>
        <c:barDir val="bar"/>
        <c:grouping val="percentStacked"/>
        <c:varyColors val="0"/>
        <c:ser>
          <c:idx val="0"/>
          <c:order val="0"/>
          <c:tx>
            <c:strRef>
              <c:f>'Pivot Tables'!$B$18:$B$19</c:f>
              <c:strCache>
                <c:ptCount val="1"/>
                <c:pt idx="0">
                  <c:v>Caprice</c:v>
                </c:pt>
              </c:strCache>
            </c:strRef>
          </c:tx>
          <c:spPr>
            <a:solidFill>
              <a:schemeClr val="accent1"/>
            </a:solidFill>
            <a:ln>
              <a:noFill/>
            </a:ln>
            <a:effectLst/>
          </c:spPr>
          <c:invertIfNegative val="0"/>
          <c:cat>
            <c:strRef>
              <c:f>'Pivot Tables'!$A$20:$A$24</c:f>
              <c:strCache>
                <c:ptCount val="4"/>
                <c:pt idx="0">
                  <c:v>Abuja</c:v>
                </c:pt>
                <c:pt idx="1">
                  <c:v>Accra</c:v>
                </c:pt>
                <c:pt idx="2">
                  <c:v>Kumasi</c:v>
                </c:pt>
                <c:pt idx="3">
                  <c:v>Lagos</c:v>
                </c:pt>
              </c:strCache>
            </c:strRef>
          </c:cat>
          <c:val>
            <c:numRef>
              <c:f>'Pivot Tables'!$B$20:$B$24</c:f>
              <c:numCache>
                <c:formatCode>0.00%</c:formatCode>
                <c:ptCount val="4"/>
                <c:pt idx="0">
                  <c:v>6.3037697218092117E-2</c:v>
                </c:pt>
                <c:pt idx="1">
                  <c:v>0.18849966613350425</c:v>
                </c:pt>
                <c:pt idx="2">
                  <c:v>0.19656757743969988</c:v>
                </c:pt>
                <c:pt idx="3">
                  <c:v>0.15535811058723875</c:v>
                </c:pt>
              </c:numCache>
            </c:numRef>
          </c:val>
          <c:extLst>
            <c:ext xmlns:c16="http://schemas.microsoft.com/office/drawing/2014/chart" uri="{C3380CC4-5D6E-409C-BE32-E72D297353CC}">
              <c16:uniqueId val="{00000000-DC0D-42D3-BDBF-D0CA2A438017}"/>
            </c:ext>
          </c:extLst>
        </c:ser>
        <c:ser>
          <c:idx val="1"/>
          <c:order val="1"/>
          <c:tx>
            <c:strRef>
              <c:f>'Pivot Tables'!$C$18:$C$19</c:f>
              <c:strCache>
                <c:ptCount val="1"/>
                <c:pt idx="0">
                  <c:v>Golden Harvest</c:v>
                </c:pt>
              </c:strCache>
            </c:strRef>
          </c:tx>
          <c:spPr>
            <a:solidFill>
              <a:schemeClr val="accent2"/>
            </a:solidFill>
            <a:ln>
              <a:noFill/>
            </a:ln>
            <a:effectLst/>
          </c:spPr>
          <c:invertIfNegative val="0"/>
          <c:cat>
            <c:strRef>
              <c:f>'Pivot Tables'!$A$20:$A$24</c:f>
              <c:strCache>
                <c:ptCount val="4"/>
                <c:pt idx="0">
                  <c:v>Abuja</c:v>
                </c:pt>
                <c:pt idx="1">
                  <c:v>Accra</c:v>
                </c:pt>
                <c:pt idx="2">
                  <c:v>Kumasi</c:v>
                </c:pt>
                <c:pt idx="3">
                  <c:v>Lagos</c:v>
                </c:pt>
              </c:strCache>
            </c:strRef>
          </c:cat>
          <c:val>
            <c:numRef>
              <c:f>'Pivot Tables'!$C$20:$C$24</c:f>
              <c:numCache>
                <c:formatCode>0.00%</c:formatCode>
                <c:ptCount val="4"/>
                <c:pt idx="0">
                  <c:v>0.18424586334663981</c:v>
                </c:pt>
                <c:pt idx="1">
                  <c:v>9.5070006074919541E-2</c:v>
                </c:pt>
                <c:pt idx="2">
                  <c:v>0.15208813251036057</c:v>
                </c:pt>
                <c:pt idx="3">
                  <c:v>0.13893787615030151</c:v>
                </c:pt>
              </c:numCache>
            </c:numRef>
          </c:val>
          <c:extLst>
            <c:ext xmlns:c16="http://schemas.microsoft.com/office/drawing/2014/chart" uri="{C3380CC4-5D6E-409C-BE32-E72D297353CC}">
              <c16:uniqueId val="{00000016-31B9-4D96-8D03-8DF1ED21ADAB}"/>
            </c:ext>
          </c:extLst>
        </c:ser>
        <c:ser>
          <c:idx val="2"/>
          <c:order val="2"/>
          <c:tx>
            <c:strRef>
              <c:f>'Pivot Tables'!$D$18:$D$19</c:f>
              <c:strCache>
                <c:ptCount val="1"/>
                <c:pt idx="0">
                  <c:v>King's Pride</c:v>
                </c:pt>
              </c:strCache>
            </c:strRef>
          </c:tx>
          <c:spPr>
            <a:solidFill>
              <a:schemeClr val="accent3"/>
            </a:solidFill>
            <a:ln>
              <a:noFill/>
            </a:ln>
            <a:effectLst/>
          </c:spPr>
          <c:invertIfNegative val="0"/>
          <c:cat>
            <c:strRef>
              <c:f>'Pivot Tables'!$A$20:$A$24</c:f>
              <c:strCache>
                <c:ptCount val="4"/>
                <c:pt idx="0">
                  <c:v>Abuja</c:v>
                </c:pt>
                <c:pt idx="1">
                  <c:v>Accra</c:v>
                </c:pt>
                <c:pt idx="2">
                  <c:v>Kumasi</c:v>
                </c:pt>
                <c:pt idx="3">
                  <c:v>Lagos</c:v>
                </c:pt>
              </c:strCache>
            </c:strRef>
          </c:cat>
          <c:val>
            <c:numRef>
              <c:f>'Pivot Tables'!$D$20:$D$24</c:f>
              <c:numCache>
                <c:formatCode>0.00%</c:formatCode>
                <c:ptCount val="4"/>
                <c:pt idx="0">
                  <c:v>9.4297390424705502E-2</c:v>
                </c:pt>
                <c:pt idx="1">
                  <c:v>6.8544966083937633E-2</c:v>
                </c:pt>
                <c:pt idx="2">
                  <c:v>0.10258114825662697</c:v>
                </c:pt>
                <c:pt idx="3">
                  <c:v>0.10036418299659028</c:v>
                </c:pt>
              </c:numCache>
            </c:numRef>
          </c:val>
          <c:extLst>
            <c:ext xmlns:c16="http://schemas.microsoft.com/office/drawing/2014/chart" uri="{C3380CC4-5D6E-409C-BE32-E72D297353CC}">
              <c16:uniqueId val="{00000017-31B9-4D96-8D03-8DF1ED21ADAB}"/>
            </c:ext>
          </c:extLst>
        </c:ser>
        <c:ser>
          <c:idx val="3"/>
          <c:order val="3"/>
          <c:tx>
            <c:strRef>
              <c:f>'Pivot Tables'!$E$18:$E$19</c:f>
              <c:strCache>
                <c:ptCount val="1"/>
                <c:pt idx="0">
                  <c:v>Mama Gold</c:v>
                </c:pt>
              </c:strCache>
            </c:strRef>
          </c:tx>
          <c:spPr>
            <a:solidFill>
              <a:schemeClr val="accent4"/>
            </a:solidFill>
            <a:ln>
              <a:noFill/>
            </a:ln>
            <a:effectLst/>
          </c:spPr>
          <c:invertIfNegative val="0"/>
          <c:cat>
            <c:strRef>
              <c:f>'Pivot Tables'!$A$20:$A$24</c:f>
              <c:strCache>
                <c:ptCount val="4"/>
                <c:pt idx="0">
                  <c:v>Abuja</c:v>
                </c:pt>
                <c:pt idx="1">
                  <c:v>Accra</c:v>
                </c:pt>
                <c:pt idx="2">
                  <c:v>Kumasi</c:v>
                </c:pt>
                <c:pt idx="3">
                  <c:v>Lagos</c:v>
                </c:pt>
              </c:strCache>
            </c:strRef>
          </c:cat>
          <c:val>
            <c:numRef>
              <c:f>'Pivot Tables'!$E$20:$E$24</c:f>
              <c:numCache>
                <c:formatCode>0.00%</c:formatCode>
                <c:ptCount val="4"/>
                <c:pt idx="0">
                  <c:v>0.14851239440945188</c:v>
                </c:pt>
                <c:pt idx="1">
                  <c:v>0.20648701515148576</c:v>
                </c:pt>
                <c:pt idx="2">
                  <c:v>7.4293791312550983E-2</c:v>
                </c:pt>
                <c:pt idx="3">
                  <c:v>0.11361218172305228</c:v>
                </c:pt>
              </c:numCache>
            </c:numRef>
          </c:val>
          <c:extLst>
            <c:ext xmlns:c16="http://schemas.microsoft.com/office/drawing/2014/chart" uri="{C3380CC4-5D6E-409C-BE32-E72D297353CC}">
              <c16:uniqueId val="{00000018-31B9-4D96-8D03-8DF1ED21ADAB}"/>
            </c:ext>
          </c:extLst>
        </c:ser>
        <c:ser>
          <c:idx val="4"/>
          <c:order val="4"/>
          <c:tx>
            <c:strRef>
              <c:f>'Pivot Tables'!$F$18:$F$19</c:f>
              <c:strCache>
                <c:ptCount val="1"/>
                <c:pt idx="0">
                  <c:v>Royal Stallion</c:v>
                </c:pt>
              </c:strCache>
            </c:strRef>
          </c:tx>
          <c:spPr>
            <a:solidFill>
              <a:schemeClr val="accent5"/>
            </a:solidFill>
            <a:ln>
              <a:noFill/>
            </a:ln>
            <a:effectLst/>
          </c:spPr>
          <c:invertIfNegative val="0"/>
          <c:cat>
            <c:strRef>
              <c:f>'Pivot Tables'!$A$20:$A$24</c:f>
              <c:strCache>
                <c:ptCount val="4"/>
                <c:pt idx="0">
                  <c:v>Abuja</c:v>
                </c:pt>
                <c:pt idx="1">
                  <c:v>Accra</c:v>
                </c:pt>
                <c:pt idx="2">
                  <c:v>Kumasi</c:v>
                </c:pt>
                <c:pt idx="3">
                  <c:v>Lagos</c:v>
                </c:pt>
              </c:strCache>
            </c:strRef>
          </c:cat>
          <c:val>
            <c:numRef>
              <c:f>'Pivot Tables'!$F$20:$F$24</c:f>
              <c:numCache>
                <c:formatCode>0.00%</c:formatCode>
                <c:ptCount val="4"/>
                <c:pt idx="0">
                  <c:v>0.11352263561287618</c:v>
                </c:pt>
                <c:pt idx="1">
                  <c:v>9.9138499824278664E-2</c:v>
                </c:pt>
                <c:pt idx="2">
                  <c:v>8.9286611535919061E-2</c:v>
                </c:pt>
                <c:pt idx="3">
                  <c:v>8.2679458748766102E-2</c:v>
                </c:pt>
              </c:numCache>
            </c:numRef>
          </c:val>
          <c:extLst>
            <c:ext xmlns:c16="http://schemas.microsoft.com/office/drawing/2014/chart" uri="{C3380CC4-5D6E-409C-BE32-E72D297353CC}">
              <c16:uniqueId val="{00000019-31B9-4D96-8D03-8DF1ED21ADAB}"/>
            </c:ext>
          </c:extLst>
        </c:ser>
        <c:ser>
          <c:idx val="5"/>
          <c:order val="5"/>
          <c:tx>
            <c:strRef>
              <c:f>'Pivot Tables'!$G$18:$G$19</c:f>
              <c:strCache>
                <c:ptCount val="1"/>
                <c:pt idx="0">
                  <c:v>Sunshine</c:v>
                </c:pt>
              </c:strCache>
            </c:strRef>
          </c:tx>
          <c:spPr>
            <a:solidFill>
              <a:schemeClr val="accent6"/>
            </a:solidFill>
            <a:ln>
              <a:noFill/>
            </a:ln>
            <a:effectLst/>
          </c:spPr>
          <c:invertIfNegative val="0"/>
          <c:cat>
            <c:strRef>
              <c:f>'Pivot Tables'!$A$20:$A$24</c:f>
              <c:strCache>
                <c:ptCount val="4"/>
                <c:pt idx="0">
                  <c:v>Abuja</c:v>
                </c:pt>
                <c:pt idx="1">
                  <c:v>Accra</c:v>
                </c:pt>
                <c:pt idx="2">
                  <c:v>Kumasi</c:v>
                </c:pt>
                <c:pt idx="3">
                  <c:v>Lagos</c:v>
                </c:pt>
              </c:strCache>
            </c:strRef>
          </c:cat>
          <c:val>
            <c:numRef>
              <c:f>'Pivot Tables'!$G$20:$G$24</c:f>
              <c:numCache>
                <c:formatCode>0.00%</c:formatCode>
                <c:ptCount val="4"/>
                <c:pt idx="0">
                  <c:v>0.13907164076902692</c:v>
                </c:pt>
                <c:pt idx="1">
                  <c:v>0.10928522358151885</c:v>
                </c:pt>
                <c:pt idx="2">
                  <c:v>0.12212292810426424</c:v>
                </c:pt>
                <c:pt idx="3">
                  <c:v>0.17545088122253163</c:v>
                </c:pt>
              </c:numCache>
            </c:numRef>
          </c:val>
          <c:extLst>
            <c:ext xmlns:c16="http://schemas.microsoft.com/office/drawing/2014/chart" uri="{C3380CC4-5D6E-409C-BE32-E72D297353CC}">
              <c16:uniqueId val="{0000001A-31B9-4D96-8D03-8DF1ED21ADAB}"/>
            </c:ext>
          </c:extLst>
        </c:ser>
        <c:ser>
          <c:idx val="6"/>
          <c:order val="6"/>
          <c:tx>
            <c:strRef>
              <c:f>'Pivot Tables'!$H$18:$H$19</c:f>
              <c:strCache>
                <c:ptCount val="1"/>
                <c:pt idx="0">
                  <c:v>Tommy Tasty</c:v>
                </c:pt>
              </c:strCache>
            </c:strRef>
          </c:tx>
          <c:spPr>
            <a:solidFill>
              <a:schemeClr val="accent1">
                <a:lumMod val="60000"/>
              </a:schemeClr>
            </a:solidFill>
            <a:ln>
              <a:noFill/>
            </a:ln>
            <a:effectLst/>
          </c:spPr>
          <c:invertIfNegative val="0"/>
          <c:cat>
            <c:strRef>
              <c:f>'Pivot Tables'!$A$20:$A$24</c:f>
              <c:strCache>
                <c:ptCount val="4"/>
                <c:pt idx="0">
                  <c:v>Abuja</c:v>
                </c:pt>
                <c:pt idx="1">
                  <c:v>Accra</c:v>
                </c:pt>
                <c:pt idx="2">
                  <c:v>Kumasi</c:v>
                </c:pt>
                <c:pt idx="3">
                  <c:v>Lagos</c:v>
                </c:pt>
              </c:strCache>
            </c:strRef>
          </c:cat>
          <c:val>
            <c:numRef>
              <c:f>'Pivot Tables'!$H$20:$H$24</c:f>
              <c:numCache>
                <c:formatCode>0.00%</c:formatCode>
                <c:ptCount val="4"/>
                <c:pt idx="0">
                  <c:v>0.15643739968870407</c:v>
                </c:pt>
                <c:pt idx="1">
                  <c:v>0.12718780973817242</c:v>
                </c:pt>
                <c:pt idx="2">
                  <c:v>0.10447395507596963</c:v>
                </c:pt>
                <c:pt idx="3">
                  <c:v>8.1096413182814242E-2</c:v>
                </c:pt>
              </c:numCache>
            </c:numRef>
          </c:val>
          <c:extLst>
            <c:ext xmlns:c16="http://schemas.microsoft.com/office/drawing/2014/chart" uri="{C3380CC4-5D6E-409C-BE32-E72D297353CC}">
              <c16:uniqueId val="{0000001B-31B9-4D96-8D03-8DF1ED21ADAB}"/>
            </c:ext>
          </c:extLst>
        </c:ser>
        <c:ser>
          <c:idx val="7"/>
          <c:order val="7"/>
          <c:tx>
            <c:strRef>
              <c:f>'Pivot Tables'!$I$18:$I$19</c:f>
              <c:strCache>
                <c:ptCount val="1"/>
                <c:pt idx="0">
                  <c:v>Uncle Sam</c:v>
                </c:pt>
              </c:strCache>
            </c:strRef>
          </c:tx>
          <c:spPr>
            <a:solidFill>
              <a:schemeClr val="accent2">
                <a:lumMod val="60000"/>
              </a:schemeClr>
            </a:solidFill>
            <a:ln>
              <a:noFill/>
            </a:ln>
            <a:effectLst/>
          </c:spPr>
          <c:invertIfNegative val="0"/>
          <c:cat>
            <c:strRef>
              <c:f>'Pivot Tables'!$A$20:$A$24</c:f>
              <c:strCache>
                <c:ptCount val="4"/>
                <c:pt idx="0">
                  <c:v>Abuja</c:v>
                </c:pt>
                <c:pt idx="1">
                  <c:v>Accra</c:v>
                </c:pt>
                <c:pt idx="2">
                  <c:v>Kumasi</c:v>
                </c:pt>
                <c:pt idx="3">
                  <c:v>Lagos</c:v>
                </c:pt>
              </c:strCache>
            </c:strRef>
          </c:cat>
          <c:val>
            <c:numRef>
              <c:f>'Pivot Tables'!$I$20:$I$24</c:f>
              <c:numCache>
                <c:formatCode>0.00%</c:formatCode>
                <c:ptCount val="4"/>
                <c:pt idx="0">
                  <c:v>0.10087497853050356</c:v>
                </c:pt>
                <c:pt idx="1">
                  <c:v>0.10578681341218295</c:v>
                </c:pt>
                <c:pt idx="2">
                  <c:v>0.15858585576460862</c:v>
                </c:pt>
                <c:pt idx="3">
                  <c:v>0.15250089538870518</c:v>
                </c:pt>
              </c:numCache>
            </c:numRef>
          </c:val>
          <c:extLst>
            <c:ext xmlns:c16="http://schemas.microsoft.com/office/drawing/2014/chart" uri="{C3380CC4-5D6E-409C-BE32-E72D297353CC}">
              <c16:uniqueId val="{0000001C-31B9-4D96-8D03-8DF1ED21ADAB}"/>
            </c:ext>
          </c:extLst>
        </c:ser>
        <c:dLbls>
          <c:showLegendKey val="0"/>
          <c:showVal val="0"/>
          <c:showCatName val="0"/>
          <c:showSerName val="0"/>
          <c:showPercent val="0"/>
          <c:showBubbleSize val="0"/>
        </c:dLbls>
        <c:gapWidth val="150"/>
        <c:overlap val="100"/>
        <c:axId val="1847515744"/>
        <c:axId val="1847500384"/>
      </c:barChart>
      <c:catAx>
        <c:axId val="1847515744"/>
        <c:scaling>
          <c:orientation val="minMax"/>
        </c:scaling>
        <c:delete val="0"/>
        <c:axPos val="l"/>
        <c:title>
          <c:tx>
            <c:rich>
              <a:bodyPr rot="-5400000" spcFirstLastPara="1" vertOverflow="ellipsis" vert="horz" wrap="square" anchor="ctr" anchorCtr="1"/>
              <a:lstStyle/>
              <a:p>
                <a:pPr>
                  <a:defRPr sz="1300" b="1" i="0" u="none" strike="noStrike" kern="1200" baseline="0">
                    <a:solidFill>
                      <a:srgbClr val="12056F"/>
                    </a:solidFill>
                    <a:latin typeface="Calibri" panose="020F0502020204030204" pitchFamily="34" charset="0"/>
                    <a:ea typeface="+mn-ea"/>
                    <a:cs typeface="+mn-cs"/>
                  </a:defRPr>
                </a:pPr>
                <a:r>
                  <a:rPr lang="en-US" sz="1300" b="1" i="0" baseline="0">
                    <a:solidFill>
                      <a:srgbClr val="12056F"/>
                    </a:solidFill>
                    <a:latin typeface="Calibri" panose="020F0502020204030204" pitchFamily="34" charset="0"/>
                  </a:rPr>
                  <a:t>City</a:t>
                </a:r>
              </a:p>
            </c:rich>
          </c:tx>
          <c:layout>
            <c:manualLayout>
              <c:xMode val="edge"/>
              <c:yMode val="edge"/>
              <c:x val="2.2263447582509518E-2"/>
              <c:y val="0.41631614308396214"/>
            </c:manualLayout>
          </c:layout>
          <c:overlay val="0"/>
          <c:spPr>
            <a:noFill/>
            <a:ln>
              <a:noFill/>
            </a:ln>
            <a:effectLst/>
          </c:spPr>
          <c:txPr>
            <a:bodyPr rot="-5400000" spcFirstLastPara="1" vertOverflow="ellipsis" vert="horz" wrap="square" anchor="ctr" anchorCtr="1"/>
            <a:lstStyle/>
            <a:p>
              <a:pPr>
                <a:defRPr sz="1300" b="1" i="0" u="none" strike="noStrike" kern="1200" baseline="0">
                  <a:solidFill>
                    <a:srgbClr val="12056F"/>
                  </a:solidFill>
                  <a:latin typeface="Calibri" panose="020F050202020403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847500384"/>
        <c:crosses val="autoZero"/>
        <c:auto val="1"/>
        <c:lblAlgn val="ctr"/>
        <c:lblOffset val="100"/>
        <c:noMultiLvlLbl val="0"/>
      </c:catAx>
      <c:valAx>
        <c:axId val="1847500384"/>
        <c:scaling>
          <c:orientation val="minMax"/>
        </c:scaling>
        <c:delete val="0"/>
        <c:axPos val="b"/>
        <c:title>
          <c:tx>
            <c:rich>
              <a:bodyPr rot="0" spcFirstLastPara="1" vertOverflow="ellipsis" vert="horz" wrap="square" anchor="ctr" anchorCtr="1"/>
              <a:lstStyle/>
              <a:p>
                <a:pPr>
                  <a:defRPr sz="1300" b="1" i="0" u="none" strike="noStrike" kern="1200" baseline="0">
                    <a:solidFill>
                      <a:srgbClr val="12056F"/>
                    </a:solidFill>
                    <a:latin typeface="Calibri" panose="020F0502020204030204" pitchFamily="34" charset="0"/>
                    <a:ea typeface="+mn-ea"/>
                    <a:cs typeface="+mn-cs"/>
                  </a:defRPr>
                </a:pPr>
                <a:r>
                  <a:rPr lang="en-US" sz="1300" b="1" i="0" baseline="0">
                    <a:solidFill>
                      <a:srgbClr val="12056F"/>
                    </a:solidFill>
                    <a:latin typeface="Calibri" panose="020F0502020204030204" pitchFamily="34" charset="0"/>
                  </a:rPr>
                  <a:t>Revenue Share(%)</a:t>
                </a:r>
              </a:p>
            </c:rich>
          </c:tx>
          <c:layout>
            <c:manualLayout>
              <c:xMode val="edge"/>
              <c:yMode val="edge"/>
              <c:x val="0.31439822733872475"/>
              <c:y val="0.88087491846496979"/>
            </c:manualLayout>
          </c:layout>
          <c:overlay val="0"/>
          <c:spPr>
            <a:noFill/>
            <a:ln>
              <a:noFill/>
            </a:ln>
            <a:effectLst/>
          </c:spPr>
          <c:txPr>
            <a:bodyPr rot="0" spcFirstLastPara="1" vertOverflow="ellipsis" vert="horz" wrap="square" anchor="ctr" anchorCtr="1"/>
            <a:lstStyle/>
            <a:p>
              <a:pPr>
                <a:defRPr sz="1300" b="1" i="0" u="none" strike="noStrike" kern="1200" baseline="0">
                  <a:solidFill>
                    <a:srgbClr val="12056F"/>
                  </a:solidFill>
                  <a:latin typeface="Calibri" panose="020F050202020403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847515744"/>
        <c:crosses val="autoZero"/>
        <c:crossBetween val="between"/>
      </c:valAx>
      <c:spPr>
        <a:noFill/>
        <a:ln>
          <a:noFill/>
        </a:ln>
        <a:effectLst/>
      </c:spPr>
    </c:plotArea>
    <c:legend>
      <c:legendPos val="r"/>
      <c:layout>
        <c:manualLayout>
          <c:xMode val="edge"/>
          <c:yMode val="edge"/>
          <c:x val="0.76837709547030875"/>
          <c:y val="0.19757492430249704"/>
          <c:w val="0.22285279154920451"/>
          <c:h val="0.61509761684592834"/>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12056F"/>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cap="all" spc="0" baseline="0">
                <a:solidFill>
                  <a:schemeClr val="tx1">
                    <a:lumMod val="65000"/>
                    <a:lumOff val="35000"/>
                  </a:schemeClr>
                </a:solidFill>
                <a:latin typeface="+mn-lt"/>
                <a:ea typeface="+mn-ea"/>
                <a:cs typeface="+mn-cs"/>
              </a:defRPr>
            </a:pPr>
            <a:r>
              <a:rPr lang="en-US" sz="1500" b="1" i="0" u="none" strike="noStrike" cap="all" baseline="0">
                <a:solidFill>
                  <a:srgbClr val="12056F"/>
                </a:solidFill>
                <a:latin typeface="+mj-lt"/>
              </a:rPr>
              <a:t>Suggested Launch Price vs. Competitors</a:t>
            </a:r>
            <a:endParaRPr lang="en-US" sz="1500" b="1" cap="all" baseline="0">
              <a:solidFill>
                <a:srgbClr val="12056F"/>
              </a:solidFill>
              <a:latin typeface="+mj-lt"/>
            </a:endParaRPr>
          </a:p>
        </c:rich>
      </c:tx>
      <c:layout>
        <c:manualLayout>
          <c:xMode val="edge"/>
          <c:yMode val="edge"/>
          <c:x val="0.14781068870716374"/>
          <c:y val="4.6322771218614937E-2"/>
        </c:manualLayout>
      </c:layout>
      <c:overlay val="0"/>
      <c:spPr>
        <a:noFill/>
        <a:ln>
          <a:noFill/>
        </a:ln>
        <a:effectLst/>
      </c:spPr>
      <c:txPr>
        <a:bodyPr rot="0" spcFirstLastPara="1" vertOverflow="ellipsis" vert="horz" wrap="square" anchor="ctr" anchorCtr="1"/>
        <a:lstStyle/>
        <a:p>
          <a:pPr algn="ctr">
            <a:defRPr sz="1400" b="0" i="0" u="none" strike="noStrike" kern="1200" cap="all"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Tables'!$B$47</c:f>
              <c:strCache>
                <c:ptCount val="1"/>
                <c:pt idx="0">
                  <c:v>Long Grain</c:v>
                </c:pt>
              </c:strCache>
            </c:strRef>
          </c:tx>
          <c:spPr>
            <a:solidFill>
              <a:srgbClr val="1907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rgbClr val="12056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Tables'!$A$48:$A$49</c:f>
              <c:strCache>
                <c:ptCount val="2"/>
                <c:pt idx="0">
                  <c:v>Competitors Avg Price</c:v>
                </c:pt>
                <c:pt idx="1">
                  <c:v>Suggested Launch Price</c:v>
                </c:pt>
              </c:strCache>
            </c:strRef>
          </c:cat>
          <c:val>
            <c:numRef>
              <c:f>'Pivot Tables'!$B$48:$B$49</c:f>
              <c:numCache>
                <c:formatCode>[$₦-46A]#,##0.00</c:formatCode>
                <c:ptCount val="2"/>
                <c:pt idx="0">
                  <c:v>15962.13</c:v>
                </c:pt>
                <c:pt idx="1">
                  <c:v>17558</c:v>
                </c:pt>
              </c:numCache>
            </c:numRef>
          </c:val>
          <c:extLst>
            <c:ext xmlns:c16="http://schemas.microsoft.com/office/drawing/2014/chart" uri="{C3380CC4-5D6E-409C-BE32-E72D297353CC}">
              <c16:uniqueId val="{00000000-1C1A-4FDA-B4FF-ACB0393AC30F}"/>
            </c:ext>
          </c:extLst>
        </c:ser>
        <c:dLbls>
          <c:dLblPos val="outEnd"/>
          <c:showLegendKey val="0"/>
          <c:showVal val="1"/>
          <c:showCatName val="0"/>
          <c:showSerName val="0"/>
          <c:showPercent val="0"/>
          <c:showBubbleSize val="0"/>
        </c:dLbls>
        <c:gapWidth val="219"/>
        <c:overlap val="-27"/>
        <c:axId val="1065940400"/>
        <c:axId val="1065941840"/>
      </c:barChart>
      <c:catAx>
        <c:axId val="106594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065941840"/>
        <c:crosses val="autoZero"/>
        <c:auto val="1"/>
        <c:lblAlgn val="ctr"/>
        <c:lblOffset val="100"/>
        <c:noMultiLvlLbl val="0"/>
      </c:catAx>
      <c:valAx>
        <c:axId val="1065941840"/>
        <c:scaling>
          <c:orientation val="minMax"/>
        </c:scaling>
        <c:delete val="0"/>
        <c:axPos val="l"/>
        <c:numFmt formatCode="[$₦-46A]#,##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4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[Susan RizoStar Project.xlsx]Pivot Tables!PivotTable1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u="none" strike="noStrike" cap="all" baseline="0">
                <a:solidFill>
                  <a:srgbClr val="12056F"/>
                </a:solidFill>
                <a:latin typeface="+mj-lt"/>
              </a:rPr>
              <a:t>Grain Type Performance:Revenue &amp; Units  Sold  </a:t>
            </a:r>
            <a:endParaRPr lang="en-US" sz="1500" b="1" cap="all" baseline="0">
              <a:solidFill>
                <a:srgbClr val="12056F"/>
              </a:solidFill>
              <a:latin typeface="+mj-lt"/>
            </a:endParaRPr>
          </a:p>
        </c:rich>
      </c:tx>
      <c:layout>
        <c:manualLayout>
          <c:xMode val="edge"/>
          <c:yMode val="edge"/>
          <c:x val="0.13235400459380822"/>
          <c:y val="1.3808975834292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6D2EC"/>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079B"/>
          </a:solidFill>
          <a:ln>
            <a:noFill/>
          </a:ln>
          <a:effectLst/>
        </c:spPr>
        <c:marker>
          <c:symbol val="none"/>
        </c:marker>
        <c:dLbl>
          <c:idx val="0"/>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079B"/>
          </a:solidFill>
          <a:ln>
            <a:noFill/>
          </a:ln>
          <a:effectLst/>
        </c:spPr>
        <c:dLbl>
          <c:idx val="0"/>
          <c:layout>
            <c:manualLayout>
              <c:x val="2.7777777777777267E-3"/>
              <c:y val="1.4136045494313168E-2"/>
            </c:manualLayout>
          </c:layout>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9079B"/>
          </a:solidFill>
          <a:ln>
            <a:noFill/>
          </a:ln>
          <a:effectLst/>
        </c:spPr>
        <c:dLbl>
          <c:idx val="0"/>
          <c:layout>
            <c:manualLayout>
              <c:x val="0"/>
              <c:y val="8.6544911052785067E-3"/>
            </c:manualLayout>
          </c:layout>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9079B"/>
          </a:solidFill>
          <a:ln>
            <a:noFill/>
          </a:ln>
          <a:effectLst/>
        </c:spPr>
        <c:dLbl>
          <c:idx val="0"/>
          <c:layout>
            <c:manualLayout>
              <c:x val="0"/>
              <c:y val="1.7754811898512687E-2"/>
            </c:manualLayout>
          </c:layout>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80667877132064"/>
          <c:y val="0.23760644418872268"/>
          <c:w val="0.46510336068494285"/>
          <c:h val="0.51812074698948019"/>
        </c:manualLayout>
      </c:layout>
      <c:barChart>
        <c:barDir val="col"/>
        <c:grouping val="clustered"/>
        <c:varyColors val="0"/>
        <c:ser>
          <c:idx val="0"/>
          <c:order val="0"/>
          <c:tx>
            <c:strRef>
              <c:f>'Pivot Tables'!$B$1</c:f>
              <c:strCache>
                <c:ptCount val="1"/>
                <c:pt idx="0">
                  <c:v>Sum of Revenue</c:v>
                </c:pt>
              </c:strCache>
            </c:strRef>
          </c:tx>
          <c:spPr>
            <a:solidFill>
              <a:srgbClr val="B6D2EC"/>
            </a:solidFill>
            <a:ln>
              <a:solidFill>
                <a:srgbClr val="00B0F0"/>
              </a:solidFill>
            </a:ln>
            <a:effectLst/>
          </c:spPr>
          <c:invertIfNegative val="0"/>
          <c:cat>
            <c:strRef>
              <c:f>'Pivot Tables'!$A$2:$A$5</c:f>
              <c:strCache>
                <c:ptCount val="3"/>
                <c:pt idx="0">
                  <c:v>Long Grain</c:v>
                </c:pt>
                <c:pt idx="1">
                  <c:v>Basmati</c:v>
                </c:pt>
                <c:pt idx="2">
                  <c:v>Local</c:v>
                </c:pt>
              </c:strCache>
            </c:strRef>
          </c:cat>
          <c:val>
            <c:numRef>
              <c:f>'Pivot Tables'!$B$2:$B$5</c:f>
              <c:numCache>
                <c:formatCode>[$₦-46A]#,##0.00</c:formatCode>
                <c:ptCount val="3"/>
                <c:pt idx="0">
                  <c:v>1716709555.3499987</c:v>
                </c:pt>
                <c:pt idx="1">
                  <c:v>1598414780.0299995</c:v>
                </c:pt>
                <c:pt idx="2">
                  <c:v>1543078695.6999993</c:v>
                </c:pt>
              </c:numCache>
            </c:numRef>
          </c:val>
          <c:extLst>
            <c:ext xmlns:c16="http://schemas.microsoft.com/office/drawing/2014/chart" uri="{C3380CC4-5D6E-409C-BE32-E72D297353CC}">
              <c16:uniqueId val="{00000000-D654-4ACA-9B36-2810AFF5690A}"/>
            </c:ext>
          </c:extLst>
        </c:ser>
        <c:dLbls>
          <c:showLegendKey val="0"/>
          <c:showVal val="0"/>
          <c:showCatName val="0"/>
          <c:showSerName val="0"/>
          <c:showPercent val="0"/>
          <c:showBubbleSize val="0"/>
        </c:dLbls>
        <c:gapWidth val="139"/>
        <c:overlap val="10"/>
        <c:axId val="1182935200"/>
        <c:axId val="1182935680"/>
      </c:barChart>
      <c:barChart>
        <c:barDir val="col"/>
        <c:grouping val="clustered"/>
        <c:varyColors val="0"/>
        <c:ser>
          <c:idx val="1"/>
          <c:order val="1"/>
          <c:tx>
            <c:strRef>
              <c:f>'Pivot Tables'!$C$1</c:f>
              <c:strCache>
                <c:ptCount val="1"/>
                <c:pt idx="0">
                  <c:v>Sum of Units Sold</c:v>
                </c:pt>
              </c:strCache>
            </c:strRef>
          </c:tx>
          <c:spPr>
            <a:solidFill>
              <a:srgbClr val="19079B"/>
            </a:solidFill>
            <a:ln>
              <a:noFill/>
            </a:ln>
            <a:effectLst/>
          </c:spPr>
          <c:invertIfNegative val="0"/>
          <c:dPt>
            <c:idx val="0"/>
            <c:invertIfNegative val="0"/>
            <c:bubble3D val="0"/>
            <c:spPr>
              <a:solidFill>
                <a:srgbClr val="19079B"/>
              </a:solidFill>
              <a:ln>
                <a:noFill/>
              </a:ln>
              <a:effectLst/>
            </c:spPr>
            <c:extLst>
              <c:ext xmlns:c16="http://schemas.microsoft.com/office/drawing/2014/chart" uri="{C3380CC4-5D6E-409C-BE32-E72D297353CC}">
                <c16:uniqueId val="{00000002-D654-4ACA-9B36-2810AFF5690A}"/>
              </c:ext>
            </c:extLst>
          </c:dPt>
          <c:dPt>
            <c:idx val="1"/>
            <c:invertIfNegative val="0"/>
            <c:bubble3D val="0"/>
            <c:spPr>
              <a:solidFill>
                <a:srgbClr val="19079B"/>
              </a:solidFill>
              <a:ln>
                <a:noFill/>
              </a:ln>
              <a:effectLst/>
            </c:spPr>
            <c:extLst>
              <c:ext xmlns:c16="http://schemas.microsoft.com/office/drawing/2014/chart" uri="{C3380CC4-5D6E-409C-BE32-E72D297353CC}">
                <c16:uniqueId val="{00000003-D654-4ACA-9B36-2810AFF5690A}"/>
              </c:ext>
            </c:extLst>
          </c:dPt>
          <c:dPt>
            <c:idx val="2"/>
            <c:invertIfNegative val="0"/>
            <c:bubble3D val="0"/>
            <c:spPr>
              <a:solidFill>
                <a:srgbClr val="19079B"/>
              </a:solidFill>
              <a:ln>
                <a:noFill/>
              </a:ln>
              <a:effectLst/>
            </c:spPr>
            <c:extLst>
              <c:ext xmlns:c16="http://schemas.microsoft.com/office/drawing/2014/chart" uri="{C3380CC4-5D6E-409C-BE32-E72D297353CC}">
                <c16:uniqueId val="{00000004-D654-4ACA-9B36-2810AFF5690A}"/>
              </c:ext>
            </c:extLst>
          </c:dPt>
          <c:dLbls>
            <c:dLbl>
              <c:idx val="0"/>
              <c:layout>
                <c:manualLayout>
                  <c:x val="2.7777777777777267E-3"/>
                  <c:y val="1.41360454943131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54-4ACA-9B36-2810AFF5690A}"/>
                </c:ext>
              </c:extLst>
            </c:dLbl>
            <c:dLbl>
              <c:idx val="1"/>
              <c:layout>
                <c:manualLayout>
                  <c:x val="0"/>
                  <c:y val="8.654491105278506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54-4ACA-9B36-2810AFF5690A}"/>
                </c:ext>
              </c:extLst>
            </c:dLbl>
            <c:dLbl>
              <c:idx val="2"/>
              <c:layout>
                <c:manualLayout>
                  <c:x val="0"/>
                  <c:y val="1.77548118985126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54-4ACA-9B36-2810AFF5690A}"/>
                </c:ext>
              </c:extLst>
            </c:dLbl>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Long Grain</c:v>
                </c:pt>
                <c:pt idx="1">
                  <c:v>Basmati</c:v>
                </c:pt>
                <c:pt idx="2">
                  <c:v>Local</c:v>
                </c:pt>
              </c:strCache>
            </c:strRef>
          </c:cat>
          <c:val>
            <c:numRef>
              <c:f>'Pivot Tables'!$C$2:$C$5</c:f>
              <c:numCache>
                <c:formatCode>0</c:formatCode>
                <c:ptCount val="3"/>
                <c:pt idx="0">
                  <c:v>103151</c:v>
                </c:pt>
                <c:pt idx="1">
                  <c:v>96305</c:v>
                </c:pt>
                <c:pt idx="2">
                  <c:v>93081</c:v>
                </c:pt>
              </c:numCache>
            </c:numRef>
          </c:val>
          <c:extLst>
            <c:ext xmlns:c16="http://schemas.microsoft.com/office/drawing/2014/chart" uri="{C3380CC4-5D6E-409C-BE32-E72D297353CC}">
              <c16:uniqueId val="{00000001-D654-4ACA-9B36-2810AFF5690A}"/>
            </c:ext>
          </c:extLst>
        </c:ser>
        <c:dLbls>
          <c:showLegendKey val="0"/>
          <c:showVal val="0"/>
          <c:showCatName val="0"/>
          <c:showSerName val="0"/>
          <c:showPercent val="0"/>
          <c:showBubbleSize val="0"/>
        </c:dLbls>
        <c:gapWidth val="277"/>
        <c:overlap val="10"/>
        <c:axId val="1182888160"/>
        <c:axId val="1182891040"/>
      </c:barChart>
      <c:catAx>
        <c:axId val="118293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1">
                    <a:solidFill>
                      <a:srgbClr val="12056F"/>
                    </a:solidFill>
                  </a:rPr>
                  <a:t>Grain</a:t>
                </a:r>
                <a:r>
                  <a:rPr lang="en-US" sz="1300" b="1" baseline="0">
                    <a:solidFill>
                      <a:srgbClr val="12056F"/>
                    </a:solidFill>
                  </a:rPr>
                  <a:t> Type</a:t>
                </a:r>
                <a:endParaRPr lang="en-US" sz="1300" b="1">
                  <a:solidFill>
                    <a:srgbClr val="12056F"/>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182935680"/>
        <c:crosses val="autoZero"/>
        <c:auto val="1"/>
        <c:lblAlgn val="ctr"/>
        <c:lblOffset val="100"/>
        <c:noMultiLvlLbl val="0"/>
      </c:catAx>
      <c:valAx>
        <c:axId val="1182935680"/>
        <c:scaling>
          <c:orientation val="minMax"/>
          <c:max val="1720000000.0000002"/>
          <c:min val="140000000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300" b="1" i="0" u="none" strike="noStrike" kern="1200" baseline="0">
                    <a:solidFill>
                      <a:srgbClr val="12056F"/>
                    </a:solidFill>
                    <a:latin typeface="Calibri" panose="020F0502020204030204" pitchFamily="34" charset="0"/>
                  </a:rPr>
                  <a:t>Revenue(</a:t>
                </a:r>
                <a:r>
                  <a:rPr lang="en-US" sz="1300" b="1" i="0" u="none" strike="noStrike" kern="1200" baseline="0">
                    <a:solidFill>
                      <a:srgbClr val="12056F"/>
                    </a:solidFill>
                    <a:effectLst/>
                    <a:latin typeface="Calibri" panose="020F0502020204030204" pitchFamily="34" charset="0"/>
                  </a:rPr>
                  <a:t>₦)</a:t>
                </a:r>
                <a:endParaRPr lang="en-US" sz="1300" b="1" i="0" u="none" strike="noStrike" kern="1200" baseline="0">
                  <a:solidFill>
                    <a:srgbClr val="12056F"/>
                  </a:solidFill>
                  <a:latin typeface="Calibri" panose="020F050202020403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3.3965781782276633E-2"/>
              <c:y val="0.3361717242191676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182935200"/>
        <c:crosses val="autoZero"/>
        <c:crossBetween val="between"/>
        <c:majorUnit val="40000000"/>
        <c:dispUnits>
          <c:builtInUnit val="billions"/>
          <c:dispUnitsLbl>
            <c:spPr>
              <a:noFill/>
              <a:ln>
                <a:noFill/>
              </a:ln>
              <a:effectLst/>
            </c:spPr>
            <c:txPr>
              <a:bodyPr rot="-5400000" spcFirstLastPara="1" vertOverflow="ellipsis" vert="horz" wrap="square" anchor="ctr" anchorCtr="1"/>
              <a:lstStyle/>
              <a:p>
                <a:pPr>
                  <a:defRPr sz="1100" b="1" i="1" u="none" strike="noStrike" kern="1200" baseline="0">
                    <a:solidFill>
                      <a:srgbClr val="12056F"/>
                    </a:solidFill>
                    <a:latin typeface="Calibri" panose="020F0502020204030204" pitchFamily="34" charset="0"/>
                    <a:ea typeface="+mn-ea"/>
                    <a:cs typeface="+mn-cs"/>
                  </a:defRPr>
                </a:pPr>
                <a:endParaRPr lang="en-US"/>
              </a:p>
            </c:txPr>
          </c:dispUnitsLbl>
        </c:dispUnits>
      </c:valAx>
      <c:valAx>
        <c:axId val="1182891040"/>
        <c:scaling>
          <c:orientation val="minMax"/>
          <c:max val="110000"/>
          <c:min val="86000"/>
        </c:scaling>
        <c:delete val="0"/>
        <c:axPos val="r"/>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88160"/>
        <c:crosses val="max"/>
        <c:crossBetween val="between"/>
        <c:majorUnit val="4000"/>
      </c:valAx>
      <c:catAx>
        <c:axId val="1182888160"/>
        <c:scaling>
          <c:orientation val="minMax"/>
        </c:scaling>
        <c:delete val="1"/>
        <c:axPos val="b"/>
        <c:numFmt formatCode="General" sourceLinked="1"/>
        <c:majorTickMark val="out"/>
        <c:minorTickMark val="none"/>
        <c:tickLblPos val="nextTo"/>
        <c:crossAx val="11828910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500" b="1" i="0" u="none" strike="noStrike" kern="1200" cap="all" spc="0" baseline="0">
                <a:solidFill>
                  <a:srgbClr val="12056F"/>
                </a:solidFill>
                <a:latin typeface="+mj-lt"/>
              </a:rPr>
              <a:t>Correlation: Reviews vs Units Sold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556987971590607"/>
          <c:y val="0.23584642723187385"/>
          <c:w val="0.80900797809221148"/>
          <c:h val="0.54407570030511254"/>
        </c:manualLayout>
      </c:layout>
      <c:scatterChart>
        <c:scatterStyle val="lineMarker"/>
        <c:varyColors val="0"/>
        <c:ser>
          <c:idx val="0"/>
          <c:order val="0"/>
          <c:spPr>
            <a:ln w="19050" cap="rnd">
              <a:noFill/>
              <a:round/>
            </a:ln>
            <a:effectLst/>
          </c:spPr>
          <c:marker>
            <c:symbol val="circle"/>
            <c:size val="5"/>
            <c:spPr>
              <a:solidFill>
                <a:srgbClr val="A9CBE9"/>
              </a:solidFill>
              <a:ln w="9525">
                <a:solidFill>
                  <a:schemeClr val="accent1"/>
                </a:solidFill>
              </a:ln>
              <a:effectLst/>
            </c:spPr>
          </c:marker>
          <c:trendline>
            <c:spPr>
              <a:ln w="15875" cap="rnd">
                <a:solidFill>
                  <a:srgbClr val="12056F"/>
                </a:solidFill>
                <a:prstDash val="solid"/>
              </a:ln>
              <a:effectLst/>
            </c:spPr>
            <c:trendlineType val="linear"/>
            <c:dispRSqr val="1"/>
            <c:dispEq val="1"/>
            <c:trendlineLbl>
              <c:layout>
                <c:manualLayout>
                  <c:x val="0.18000555317586925"/>
                  <c:y val="-0.36064579873812752"/>
                </c:manualLayout>
              </c:layout>
              <c:tx>
                <c:rich>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r>
                      <a:rPr lang="en-US" baseline="0"/>
                      <a:t>y = -0.0115x + 162.26</a:t>
                    </a:r>
                    <a:br>
                      <a:rPr lang="en-US" baseline="0"/>
                    </a:br>
                    <a:r>
                      <a:rPr lang="en-US" baseline="0"/>
                      <a:t>R² = 0.0014</a:t>
                    </a:r>
                  </a:p>
                  <a:p>
                    <a:pPr>
                      <a:defRPr sz="1100" b="1">
                        <a:solidFill>
                          <a:srgbClr val="12056F"/>
                        </a:solidFill>
                        <a:latin typeface="Calibri" panose="020F0502020204030204" pitchFamily="34" charset="0"/>
                      </a:defRPr>
                    </a:pPr>
                    <a:r>
                      <a:rPr lang="en-US" baseline="0"/>
                      <a:t>Correlation (r) = -0.038</a:t>
                    </a:r>
                    <a:endParaRPr lang="en-US"/>
                  </a:p>
                </c:rich>
              </c:tx>
              <c:numFmt formatCode="General" sourceLinked="0"/>
              <c:spPr>
                <a:noFill/>
                <a:ln>
                  <a:noFill/>
                </a:ln>
                <a:effectLst/>
              </c:spPr>
              <c:txPr>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endParaRPr lang="en-US"/>
                </a:p>
              </c:txPr>
            </c:trendlineLbl>
          </c:trendline>
          <c:xVal>
            <c:numRef>
              <c:f>'Pivot Tables'!$A$67:$A$611</c:f>
              <c:numCache>
                <c:formatCode>0</c:formatCode>
                <c:ptCount val="545"/>
                <c:pt idx="0">
                  <c:v>969</c:v>
                </c:pt>
                <c:pt idx="1">
                  <c:v>230</c:v>
                </c:pt>
                <c:pt idx="2">
                  <c:v>509</c:v>
                </c:pt>
                <c:pt idx="3">
                  <c:v>364</c:v>
                </c:pt>
                <c:pt idx="4">
                  <c:v>351</c:v>
                </c:pt>
                <c:pt idx="5">
                  <c:v>768</c:v>
                </c:pt>
                <c:pt idx="6">
                  <c:v>869</c:v>
                </c:pt>
                <c:pt idx="7">
                  <c:v>232</c:v>
                </c:pt>
                <c:pt idx="8">
                  <c:v>728</c:v>
                </c:pt>
                <c:pt idx="9">
                  <c:v>641</c:v>
                </c:pt>
                <c:pt idx="10">
                  <c:v>437</c:v>
                </c:pt>
                <c:pt idx="11">
                  <c:v>277</c:v>
                </c:pt>
                <c:pt idx="12">
                  <c:v>786</c:v>
                </c:pt>
                <c:pt idx="13">
                  <c:v>284</c:v>
                </c:pt>
                <c:pt idx="14">
                  <c:v>68</c:v>
                </c:pt>
                <c:pt idx="15">
                  <c:v>966</c:v>
                </c:pt>
                <c:pt idx="16">
                  <c:v>104</c:v>
                </c:pt>
                <c:pt idx="17">
                  <c:v>425</c:v>
                </c:pt>
                <c:pt idx="18">
                  <c:v>55</c:v>
                </c:pt>
                <c:pt idx="19">
                  <c:v>977</c:v>
                </c:pt>
                <c:pt idx="20">
                  <c:v>982</c:v>
                </c:pt>
                <c:pt idx="21">
                  <c:v>249</c:v>
                </c:pt>
                <c:pt idx="22">
                  <c:v>969</c:v>
                </c:pt>
                <c:pt idx="23">
                  <c:v>816</c:v>
                </c:pt>
                <c:pt idx="24">
                  <c:v>880</c:v>
                </c:pt>
                <c:pt idx="25">
                  <c:v>832</c:v>
                </c:pt>
                <c:pt idx="26">
                  <c:v>159</c:v>
                </c:pt>
                <c:pt idx="27">
                  <c:v>294</c:v>
                </c:pt>
                <c:pt idx="28">
                  <c:v>676</c:v>
                </c:pt>
                <c:pt idx="29">
                  <c:v>717</c:v>
                </c:pt>
                <c:pt idx="30">
                  <c:v>52</c:v>
                </c:pt>
                <c:pt idx="31">
                  <c:v>963</c:v>
                </c:pt>
                <c:pt idx="32">
                  <c:v>499</c:v>
                </c:pt>
                <c:pt idx="33">
                  <c:v>686</c:v>
                </c:pt>
                <c:pt idx="34">
                  <c:v>613</c:v>
                </c:pt>
                <c:pt idx="35">
                  <c:v>186</c:v>
                </c:pt>
                <c:pt idx="36">
                  <c:v>644</c:v>
                </c:pt>
                <c:pt idx="37">
                  <c:v>769</c:v>
                </c:pt>
                <c:pt idx="38">
                  <c:v>828</c:v>
                </c:pt>
                <c:pt idx="39">
                  <c:v>161</c:v>
                </c:pt>
                <c:pt idx="40">
                  <c:v>277</c:v>
                </c:pt>
                <c:pt idx="41">
                  <c:v>404</c:v>
                </c:pt>
                <c:pt idx="42">
                  <c:v>455</c:v>
                </c:pt>
                <c:pt idx="43">
                  <c:v>660</c:v>
                </c:pt>
                <c:pt idx="44">
                  <c:v>119</c:v>
                </c:pt>
                <c:pt idx="45">
                  <c:v>133</c:v>
                </c:pt>
                <c:pt idx="46">
                  <c:v>305</c:v>
                </c:pt>
                <c:pt idx="47">
                  <c:v>703</c:v>
                </c:pt>
                <c:pt idx="48">
                  <c:v>931</c:v>
                </c:pt>
                <c:pt idx="49">
                  <c:v>590</c:v>
                </c:pt>
                <c:pt idx="50">
                  <c:v>329</c:v>
                </c:pt>
                <c:pt idx="51">
                  <c:v>658</c:v>
                </c:pt>
                <c:pt idx="52">
                  <c:v>107</c:v>
                </c:pt>
                <c:pt idx="53">
                  <c:v>387</c:v>
                </c:pt>
                <c:pt idx="54">
                  <c:v>656</c:v>
                </c:pt>
                <c:pt idx="55">
                  <c:v>813</c:v>
                </c:pt>
                <c:pt idx="56">
                  <c:v>667</c:v>
                </c:pt>
                <c:pt idx="57">
                  <c:v>352</c:v>
                </c:pt>
                <c:pt idx="58">
                  <c:v>596</c:v>
                </c:pt>
                <c:pt idx="59">
                  <c:v>498</c:v>
                </c:pt>
                <c:pt idx="60">
                  <c:v>897</c:v>
                </c:pt>
                <c:pt idx="61">
                  <c:v>659</c:v>
                </c:pt>
                <c:pt idx="62">
                  <c:v>744</c:v>
                </c:pt>
                <c:pt idx="63">
                  <c:v>633</c:v>
                </c:pt>
                <c:pt idx="64">
                  <c:v>514</c:v>
                </c:pt>
                <c:pt idx="65">
                  <c:v>824</c:v>
                </c:pt>
                <c:pt idx="66">
                  <c:v>553</c:v>
                </c:pt>
                <c:pt idx="67">
                  <c:v>287</c:v>
                </c:pt>
                <c:pt idx="68">
                  <c:v>376</c:v>
                </c:pt>
                <c:pt idx="69">
                  <c:v>333</c:v>
                </c:pt>
                <c:pt idx="70">
                  <c:v>567</c:v>
                </c:pt>
                <c:pt idx="71">
                  <c:v>824</c:v>
                </c:pt>
                <c:pt idx="72">
                  <c:v>481</c:v>
                </c:pt>
                <c:pt idx="73">
                  <c:v>575</c:v>
                </c:pt>
                <c:pt idx="74">
                  <c:v>936</c:v>
                </c:pt>
                <c:pt idx="75">
                  <c:v>570</c:v>
                </c:pt>
                <c:pt idx="76">
                  <c:v>614</c:v>
                </c:pt>
                <c:pt idx="77">
                  <c:v>924</c:v>
                </c:pt>
                <c:pt idx="78">
                  <c:v>966</c:v>
                </c:pt>
                <c:pt idx="79">
                  <c:v>754</c:v>
                </c:pt>
                <c:pt idx="80">
                  <c:v>649</c:v>
                </c:pt>
                <c:pt idx="81">
                  <c:v>644</c:v>
                </c:pt>
                <c:pt idx="82">
                  <c:v>858</c:v>
                </c:pt>
                <c:pt idx="83">
                  <c:v>703</c:v>
                </c:pt>
                <c:pt idx="84">
                  <c:v>307</c:v>
                </c:pt>
                <c:pt idx="85">
                  <c:v>480</c:v>
                </c:pt>
                <c:pt idx="86">
                  <c:v>388</c:v>
                </c:pt>
                <c:pt idx="87">
                  <c:v>116</c:v>
                </c:pt>
                <c:pt idx="88">
                  <c:v>602</c:v>
                </c:pt>
                <c:pt idx="89">
                  <c:v>737</c:v>
                </c:pt>
                <c:pt idx="90">
                  <c:v>132</c:v>
                </c:pt>
                <c:pt idx="91">
                  <c:v>672</c:v>
                </c:pt>
                <c:pt idx="92">
                  <c:v>475</c:v>
                </c:pt>
                <c:pt idx="93">
                  <c:v>101</c:v>
                </c:pt>
                <c:pt idx="94">
                  <c:v>339</c:v>
                </c:pt>
                <c:pt idx="95">
                  <c:v>570</c:v>
                </c:pt>
                <c:pt idx="96">
                  <c:v>534</c:v>
                </c:pt>
                <c:pt idx="97">
                  <c:v>816</c:v>
                </c:pt>
                <c:pt idx="98">
                  <c:v>629</c:v>
                </c:pt>
                <c:pt idx="99">
                  <c:v>927</c:v>
                </c:pt>
                <c:pt idx="100">
                  <c:v>288</c:v>
                </c:pt>
                <c:pt idx="101">
                  <c:v>800</c:v>
                </c:pt>
                <c:pt idx="102">
                  <c:v>894</c:v>
                </c:pt>
                <c:pt idx="103">
                  <c:v>442</c:v>
                </c:pt>
                <c:pt idx="104">
                  <c:v>466</c:v>
                </c:pt>
                <c:pt idx="105">
                  <c:v>95</c:v>
                </c:pt>
                <c:pt idx="106">
                  <c:v>162</c:v>
                </c:pt>
                <c:pt idx="107">
                  <c:v>496</c:v>
                </c:pt>
                <c:pt idx="108">
                  <c:v>803</c:v>
                </c:pt>
                <c:pt idx="109">
                  <c:v>697</c:v>
                </c:pt>
                <c:pt idx="110">
                  <c:v>440</c:v>
                </c:pt>
                <c:pt idx="111">
                  <c:v>984</c:v>
                </c:pt>
                <c:pt idx="112">
                  <c:v>985</c:v>
                </c:pt>
                <c:pt idx="113">
                  <c:v>407</c:v>
                </c:pt>
                <c:pt idx="114">
                  <c:v>325</c:v>
                </c:pt>
                <c:pt idx="115">
                  <c:v>321</c:v>
                </c:pt>
                <c:pt idx="116">
                  <c:v>181</c:v>
                </c:pt>
                <c:pt idx="117">
                  <c:v>715</c:v>
                </c:pt>
                <c:pt idx="118">
                  <c:v>300</c:v>
                </c:pt>
                <c:pt idx="119">
                  <c:v>280</c:v>
                </c:pt>
                <c:pt idx="120">
                  <c:v>67</c:v>
                </c:pt>
                <c:pt idx="121">
                  <c:v>982</c:v>
                </c:pt>
                <c:pt idx="122">
                  <c:v>461</c:v>
                </c:pt>
                <c:pt idx="123">
                  <c:v>336</c:v>
                </c:pt>
                <c:pt idx="124">
                  <c:v>68</c:v>
                </c:pt>
                <c:pt idx="125">
                  <c:v>365</c:v>
                </c:pt>
                <c:pt idx="126">
                  <c:v>968</c:v>
                </c:pt>
                <c:pt idx="127">
                  <c:v>659</c:v>
                </c:pt>
                <c:pt idx="128">
                  <c:v>543</c:v>
                </c:pt>
                <c:pt idx="129">
                  <c:v>403</c:v>
                </c:pt>
                <c:pt idx="130">
                  <c:v>752</c:v>
                </c:pt>
                <c:pt idx="131">
                  <c:v>536</c:v>
                </c:pt>
                <c:pt idx="132">
                  <c:v>942</c:v>
                </c:pt>
                <c:pt idx="133">
                  <c:v>348</c:v>
                </c:pt>
                <c:pt idx="134">
                  <c:v>427</c:v>
                </c:pt>
                <c:pt idx="135">
                  <c:v>809</c:v>
                </c:pt>
                <c:pt idx="136">
                  <c:v>713</c:v>
                </c:pt>
                <c:pt idx="137">
                  <c:v>405</c:v>
                </c:pt>
                <c:pt idx="138">
                  <c:v>765</c:v>
                </c:pt>
                <c:pt idx="139">
                  <c:v>99</c:v>
                </c:pt>
                <c:pt idx="140">
                  <c:v>878</c:v>
                </c:pt>
                <c:pt idx="141">
                  <c:v>413</c:v>
                </c:pt>
                <c:pt idx="142">
                  <c:v>359</c:v>
                </c:pt>
                <c:pt idx="143">
                  <c:v>91</c:v>
                </c:pt>
                <c:pt idx="144">
                  <c:v>372</c:v>
                </c:pt>
                <c:pt idx="145">
                  <c:v>902</c:v>
                </c:pt>
                <c:pt idx="146">
                  <c:v>568</c:v>
                </c:pt>
                <c:pt idx="147">
                  <c:v>640</c:v>
                </c:pt>
                <c:pt idx="148">
                  <c:v>648</c:v>
                </c:pt>
                <c:pt idx="149">
                  <c:v>55</c:v>
                </c:pt>
                <c:pt idx="150">
                  <c:v>974</c:v>
                </c:pt>
                <c:pt idx="151">
                  <c:v>268</c:v>
                </c:pt>
                <c:pt idx="152">
                  <c:v>742</c:v>
                </c:pt>
                <c:pt idx="153">
                  <c:v>299</c:v>
                </c:pt>
                <c:pt idx="154">
                  <c:v>261</c:v>
                </c:pt>
                <c:pt idx="155">
                  <c:v>387</c:v>
                </c:pt>
                <c:pt idx="156">
                  <c:v>843</c:v>
                </c:pt>
                <c:pt idx="157">
                  <c:v>308</c:v>
                </c:pt>
                <c:pt idx="158">
                  <c:v>740</c:v>
                </c:pt>
                <c:pt idx="159">
                  <c:v>806</c:v>
                </c:pt>
                <c:pt idx="160">
                  <c:v>612</c:v>
                </c:pt>
                <c:pt idx="161">
                  <c:v>765</c:v>
                </c:pt>
                <c:pt idx="162">
                  <c:v>921</c:v>
                </c:pt>
                <c:pt idx="163">
                  <c:v>976</c:v>
                </c:pt>
                <c:pt idx="164">
                  <c:v>325</c:v>
                </c:pt>
                <c:pt idx="165">
                  <c:v>943</c:v>
                </c:pt>
                <c:pt idx="166">
                  <c:v>263</c:v>
                </c:pt>
                <c:pt idx="167">
                  <c:v>113</c:v>
                </c:pt>
                <c:pt idx="168">
                  <c:v>66</c:v>
                </c:pt>
                <c:pt idx="169">
                  <c:v>71</c:v>
                </c:pt>
                <c:pt idx="170">
                  <c:v>550</c:v>
                </c:pt>
                <c:pt idx="171">
                  <c:v>296</c:v>
                </c:pt>
                <c:pt idx="172">
                  <c:v>944</c:v>
                </c:pt>
                <c:pt idx="173">
                  <c:v>840</c:v>
                </c:pt>
                <c:pt idx="174">
                  <c:v>781</c:v>
                </c:pt>
                <c:pt idx="175">
                  <c:v>832</c:v>
                </c:pt>
                <c:pt idx="176">
                  <c:v>405</c:v>
                </c:pt>
                <c:pt idx="177">
                  <c:v>968</c:v>
                </c:pt>
                <c:pt idx="178">
                  <c:v>703</c:v>
                </c:pt>
                <c:pt idx="179">
                  <c:v>362</c:v>
                </c:pt>
                <c:pt idx="180">
                  <c:v>370</c:v>
                </c:pt>
                <c:pt idx="181">
                  <c:v>761</c:v>
                </c:pt>
                <c:pt idx="182">
                  <c:v>316</c:v>
                </c:pt>
                <c:pt idx="183">
                  <c:v>125</c:v>
                </c:pt>
                <c:pt idx="184">
                  <c:v>867</c:v>
                </c:pt>
                <c:pt idx="185">
                  <c:v>684</c:v>
                </c:pt>
                <c:pt idx="186">
                  <c:v>157</c:v>
                </c:pt>
                <c:pt idx="187">
                  <c:v>405</c:v>
                </c:pt>
                <c:pt idx="188">
                  <c:v>734</c:v>
                </c:pt>
                <c:pt idx="189">
                  <c:v>274</c:v>
                </c:pt>
                <c:pt idx="190">
                  <c:v>542</c:v>
                </c:pt>
                <c:pt idx="191">
                  <c:v>176</c:v>
                </c:pt>
                <c:pt idx="192">
                  <c:v>254</c:v>
                </c:pt>
                <c:pt idx="193">
                  <c:v>953</c:v>
                </c:pt>
                <c:pt idx="194">
                  <c:v>54</c:v>
                </c:pt>
                <c:pt idx="195">
                  <c:v>827</c:v>
                </c:pt>
                <c:pt idx="196">
                  <c:v>781</c:v>
                </c:pt>
                <c:pt idx="197">
                  <c:v>279</c:v>
                </c:pt>
                <c:pt idx="198">
                  <c:v>890</c:v>
                </c:pt>
                <c:pt idx="199">
                  <c:v>491</c:v>
                </c:pt>
                <c:pt idx="200">
                  <c:v>688</c:v>
                </c:pt>
                <c:pt idx="201">
                  <c:v>137</c:v>
                </c:pt>
                <c:pt idx="202">
                  <c:v>478</c:v>
                </c:pt>
                <c:pt idx="203">
                  <c:v>230</c:v>
                </c:pt>
                <c:pt idx="204">
                  <c:v>867</c:v>
                </c:pt>
                <c:pt idx="205">
                  <c:v>395</c:v>
                </c:pt>
                <c:pt idx="206">
                  <c:v>621</c:v>
                </c:pt>
                <c:pt idx="207">
                  <c:v>101</c:v>
                </c:pt>
                <c:pt idx="208">
                  <c:v>259</c:v>
                </c:pt>
                <c:pt idx="209">
                  <c:v>941</c:v>
                </c:pt>
                <c:pt idx="210">
                  <c:v>852</c:v>
                </c:pt>
                <c:pt idx="211">
                  <c:v>917</c:v>
                </c:pt>
                <c:pt idx="212">
                  <c:v>674</c:v>
                </c:pt>
                <c:pt idx="213">
                  <c:v>56</c:v>
                </c:pt>
                <c:pt idx="214">
                  <c:v>968</c:v>
                </c:pt>
                <c:pt idx="215">
                  <c:v>777</c:v>
                </c:pt>
                <c:pt idx="216">
                  <c:v>971</c:v>
                </c:pt>
                <c:pt idx="217">
                  <c:v>242</c:v>
                </c:pt>
                <c:pt idx="218">
                  <c:v>834</c:v>
                </c:pt>
                <c:pt idx="219">
                  <c:v>592</c:v>
                </c:pt>
                <c:pt idx="220">
                  <c:v>943</c:v>
                </c:pt>
                <c:pt idx="221">
                  <c:v>848</c:v>
                </c:pt>
                <c:pt idx="222">
                  <c:v>227</c:v>
                </c:pt>
                <c:pt idx="223">
                  <c:v>592</c:v>
                </c:pt>
                <c:pt idx="224">
                  <c:v>387</c:v>
                </c:pt>
                <c:pt idx="225">
                  <c:v>803</c:v>
                </c:pt>
                <c:pt idx="226">
                  <c:v>758</c:v>
                </c:pt>
                <c:pt idx="227">
                  <c:v>713</c:v>
                </c:pt>
                <c:pt idx="228">
                  <c:v>479</c:v>
                </c:pt>
                <c:pt idx="229">
                  <c:v>845</c:v>
                </c:pt>
                <c:pt idx="230">
                  <c:v>681</c:v>
                </c:pt>
                <c:pt idx="231">
                  <c:v>205</c:v>
                </c:pt>
                <c:pt idx="232">
                  <c:v>818</c:v>
                </c:pt>
                <c:pt idx="233">
                  <c:v>204</c:v>
                </c:pt>
                <c:pt idx="234">
                  <c:v>787</c:v>
                </c:pt>
                <c:pt idx="235">
                  <c:v>280</c:v>
                </c:pt>
                <c:pt idx="236">
                  <c:v>64</c:v>
                </c:pt>
                <c:pt idx="237">
                  <c:v>885</c:v>
                </c:pt>
                <c:pt idx="238">
                  <c:v>866</c:v>
                </c:pt>
                <c:pt idx="239">
                  <c:v>153</c:v>
                </c:pt>
                <c:pt idx="240">
                  <c:v>545</c:v>
                </c:pt>
                <c:pt idx="241">
                  <c:v>164</c:v>
                </c:pt>
                <c:pt idx="242">
                  <c:v>389</c:v>
                </c:pt>
                <c:pt idx="243">
                  <c:v>913</c:v>
                </c:pt>
                <c:pt idx="244">
                  <c:v>567</c:v>
                </c:pt>
                <c:pt idx="245">
                  <c:v>213</c:v>
                </c:pt>
                <c:pt idx="246">
                  <c:v>698</c:v>
                </c:pt>
                <c:pt idx="247">
                  <c:v>715</c:v>
                </c:pt>
                <c:pt idx="248">
                  <c:v>79</c:v>
                </c:pt>
                <c:pt idx="249">
                  <c:v>384</c:v>
                </c:pt>
                <c:pt idx="250">
                  <c:v>366</c:v>
                </c:pt>
                <c:pt idx="251">
                  <c:v>549</c:v>
                </c:pt>
                <c:pt idx="252">
                  <c:v>234</c:v>
                </c:pt>
                <c:pt idx="253">
                  <c:v>785</c:v>
                </c:pt>
                <c:pt idx="254">
                  <c:v>303</c:v>
                </c:pt>
                <c:pt idx="255">
                  <c:v>376</c:v>
                </c:pt>
                <c:pt idx="256">
                  <c:v>574</c:v>
                </c:pt>
                <c:pt idx="257">
                  <c:v>152</c:v>
                </c:pt>
                <c:pt idx="258">
                  <c:v>902</c:v>
                </c:pt>
                <c:pt idx="259">
                  <c:v>620</c:v>
                </c:pt>
                <c:pt idx="260">
                  <c:v>939</c:v>
                </c:pt>
                <c:pt idx="261">
                  <c:v>293</c:v>
                </c:pt>
                <c:pt idx="262">
                  <c:v>240</c:v>
                </c:pt>
                <c:pt idx="263">
                  <c:v>237</c:v>
                </c:pt>
                <c:pt idx="264">
                  <c:v>981</c:v>
                </c:pt>
                <c:pt idx="265">
                  <c:v>766</c:v>
                </c:pt>
                <c:pt idx="266">
                  <c:v>418</c:v>
                </c:pt>
                <c:pt idx="267">
                  <c:v>977</c:v>
                </c:pt>
                <c:pt idx="268">
                  <c:v>690</c:v>
                </c:pt>
                <c:pt idx="269">
                  <c:v>964</c:v>
                </c:pt>
                <c:pt idx="270">
                  <c:v>85</c:v>
                </c:pt>
                <c:pt idx="271">
                  <c:v>62</c:v>
                </c:pt>
                <c:pt idx="272">
                  <c:v>571</c:v>
                </c:pt>
                <c:pt idx="273">
                  <c:v>415</c:v>
                </c:pt>
                <c:pt idx="274">
                  <c:v>570</c:v>
                </c:pt>
                <c:pt idx="275">
                  <c:v>167</c:v>
                </c:pt>
                <c:pt idx="276">
                  <c:v>880</c:v>
                </c:pt>
                <c:pt idx="277">
                  <c:v>211</c:v>
                </c:pt>
                <c:pt idx="278">
                  <c:v>189</c:v>
                </c:pt>
                <c:pt idx="279">
                  <c:v>81</c:v>
                </c:pt>
                <c:pt idx="280">
                  <c:v>474</c:v>
                </c:pt>
                <c:pt idx="281">
                  <c:v>166</c:v>
                </c:pt>
                <c:pt idx="282">
                  <c:v>673</c:v>
                </c:pt>
                <c:pt idx="283">
                  <c:v>623</c:v>
                </c:pt>
                <c:pt idx="284">
                  <c:v>493</c:v>
                </c:pt>
                <c:pt idx="285">
                  <c:v>748</c:v>
                </c:pt>
                <c:pt idx="286">
                  <c:v>966</c:v>
                </c:pt>
                <c:pt idx="287">
                  <c:v>374</c:v>
                </c:pt>
                <c:pt idx="288">
                  <c:v>802</c:v>
                </c:pt>
                <c:pt idx="289">
                  <c:v>369</c:v>
                </c:pt>
                <c:pt idx="290">
                  <c:v>411</c:v>
                </c:pt>
                <c:pt idx="291">
                  <c:v>276</c:v>
                </c:pt>
                <c:pt idx="292">
                  <c:v>135</c:v>
                </c:pt>
                <c:pt idx="293">
                  <c:v>753</c:v>
                </c:pt>
                <c:pt idx="294">
                  <c:v>536</c:v>
                </c:pt>
                <c:pt idx="295">
                  <c:v>560</c:v>
                </c:pt>
                <c:pt idx="296">
                  <c:v>73</c:v>
                </c:pt>
                <c:pt idx="297">
                  <c:v>707</c:v>
                </c:pt>
                <c:pt idx="298">
                  <c:v>791</c:v>
                </c:pt>
                <c:pt idx="299">
                  <c:v>426</c:v>
                </c:pt>
                <c:pt idx="300">
                  <c:v>492</c:v>
                </c:pt>
                <c:pt idx="301">
                  <c:v>916</c:v>
                </c:pt>
                <c:pt idx="302">
                  <c:v>993</c:v>
                </c:pt>
                <c:pt idx="303">
                  <c:v>922</c:v>
                </c:pt>
                <c:pt idx="304">
                  <c:v>800</c:v>
                </c:pt>
                <c:pt idx="305">
                  <c:v>558</c:v>
                </c:pt>
                <c:pt idx="306">
                  <c:v>625</c:v>
                </c:pt>
                <c:pt idx="307">
                  <c:v>947</c:v>
                </c:pt>
                <c:pt idx="308">
                  <c:v>614</c:v>
                </c:pt>
                <c:pt idx="309">
                  <c:v>484</c:v>
                </c:pt>
                <c:pt idx="310">
                  <c:v>987</c:v>
                </c:pt>
                <c:pt idx="311">
                  <c:v>83</c:v>
                </c:pt>
                <c:pt idx="312">
                  <c:v>524</c:v>
                </c:pt>
                <c:pt idx="313">
                  <c:v>916</c:v>
                </c:pt>
                <c:pt idx="314">
                  <c:v>466</c:v>
                </c:pt>
                <c:pt idx="315">
                  <c:v>126</c:v>
                </c:pt>
                <c:pt idx="316">
                  <c:v>493</c:v>
                </c:pt>
                <c:pt idx="317">
                  <c:v>730</c:v>
                </c:pt>
                <c:pt idx="318">
                  <c:v>119</c:v>
                </c:pt>
                <c:pt idx="319">
                  <c:v>933</c:v>
                </c:pt>
                <c:pt idx="320">
                  <c:v>704</c:v>
                </c:pt>
                <c:pt idx="321">
                  <c:v>893</c:v>
                </c:pt>
                <c:pt idx="322">
                  <c:v>324</c:v>
                </c:pt>
                <c:pt idx="323">
                  <c:v>991</c:v>
                </c:pt>
                <c:pt idx="324">
                  <c:v>501</c:v>
                </c:pt>
                <c:pt idx="325">
                  <c:v>59</c:v>
                </c:pt>
                <c:pt idx="326">
                  <c:v>57</c:v>
                </c:pt>
                <c:pt idx="327">
                  <c:v>326</c:v>
                </c:pt>
                <c:pt idx="328">
                  <c:v>73</c:v>
                </c:pt>
                <c:pt idx="329">
                  <c:v>360</c:v>
                </c:pt>
                <c:pt idx="330">
                  <c:v>551</c:v>
                </c:pt>
                <c:pt idx="331">
                  <c:v>675</c:v>
                </c:pt>
                <c:pt idx="332">
                  <c:v>809</c:v>
                </c:pt>
                <c:pt idx="333">
                  <c:v>692</c:v>
                </c:pt>
                <c:pt idx="334">
                  <c:v>69</c:v>
                </c:pt>
                <c:pt idx="335">
                  <c:v>244</c:v>
                </c:pt>
                <c:pt idx="336">
                  <c:v>629</c:v>
                </c:pt>
                <c:pt idx="337">
                  <c:v>939</c:v>
                </c:pt>
                <c:pt idx="338">
                  <c:v>961</c:v>
                </c:pt>
                <c:pt idx="339">
                  <c:v>436</c:v>
                </c:pt>
                <c:pt idx="340">
                  <c:v>795</c:v>
                </c:pt>
                <c:pt idx="341">
                  <c:v>892</c:v>
                </c:pt>
                <c:pt idx="342">
                  <c:v>891</c:v>
                </c:pt>
                <c:pt idx="343">
                  <c:v>76</c:v>
                </c:pt>
                <c:pt idx="344">
                  <c:v>299</c:v>
                </c:pt>
                <c:pt idx="345">
                  <c:v>553</c:v>
                </c:pt>
                <c:pt idx="346">
                  <c:v>523</c:v>
                </c:pt>
                <c:pt idx="347">
                  <c:v>537</c:v>
                </c:pt>
                <c:pt idx="348">
                  <c:v>903</c:v>
                </c:pt>
                <c:pt idx="349">
                  <c:v>183</c:v>
                </c:pt>
                <c:pt idx="350">
                  <c:v>858</c:v>
                </c:pt>
                <c:pt idx="351">
                  <c:v>125</c:v>
                </c:pt>
                <c:pt idx="352">
                  <c:v>217</c:v>
                </c:pt>
                <c:pt idx="353">
                  <c:v>902</c:v>
                </c:pt>
                <c:pt idx="354">
                  <c:v>235</c:v>
                </c:pt>
                <c:pt idx="355">
                  <c:v>202</c:v>
                </c:pt>
                <c:pt idx="356">
                  <c:v>764</c:v>
                </c:pt>
                <c:pt idx="357">
                  <c:v>868</c:v>
                </c:pt>
                <c:pt idx="358">
                  <c:v>770</c:v>
                </c:pt>
                <c:pt idx="359">
                  <c:v>766</c:v>
                </c:pt>
                <c:pt idx="360">
                  <c:v>358</c:v>
                </c:pt>
                <c:pt idx="361">
                  <c:v>494</c:v>
                </c:pt>
                <c:pt idx="362">
                  <c:v>418</c:v>
                </c:pt>
                <c:pt idx="363">
                  <c:v>994</c:v>
                </c:pt>
                <c:pt idx="364">
                  <c:v>208</c:v>
                </c:pt>
                <c:pt idx="365">
                  <c:v>659</c:v>
                </c:pt>
                <c:pt idx="366">
                  <c:v>636</c:v>
                </c:pt>
                <c:pt idx="367">
                  <c:v>309</c:v>
                </c:pt>
                <c:pt idx="368">
                  <c:v>462</c:v>
                </c:pt>
                <c:pt idx="369">
                  <c:v>428</c:v>
                </c:pt>
                <c:pt idx="370">
                  <c:v>198</c:v>
                </c:pt>
                <c:pt idx="371">
                  <c:v>946</c:v>
                </c:pt>
                <c:pt idx="372">
                  <c:v>82</c:v>
                </c:pt>
                <c:pt idx="373">
                  <c:v>347</c:v>
                </c:pt>
                <c:pt idx="374">
                  <c:v>832</c:v>
                </c:pt>
                <c:pt idx="375">
                  <c:v>825</c:v>
                </c:pt>
                <c:pt idx="376">
                  <c:v>351</c:v>
                </c:pt>
                <c:pt idx="377">
                  <c:v>796</c:v>
                </c:pt>
                <c:pt idx="378">
                  <c:v>404</c:v>
                </c:pt>
                <c:pt idx="379">
                  <c:v>547</c:v>
                </c:pt>
                <c:pt idx="380">
                  <c:v>588</c:v>
                </c:pt>
                <c:pt idx="381">
                  <c:v>649</c:v>
                </c:pt>
                <c:pt idx="382">
                  <c:v>333</c:v>
                </c:pt>
                <c:pt idx="383">
                  <c:v>988</c:v>
                </c:pt>
                <c:pt idx="384">
                  <c:v>272</c:v>
                </c:pt>
                <c:pt idx="385">
                  <c:v>166</c:v>
                </c:pt>
                <c:pt idx="386">
                  <c:v>581</c:v>
                </c:pt>
                <c:pt idx="387">
                  <c:v>777</c:v>
                </c:pt>
                <c:pt idx="388">
                  <c:v>569</c:v>
                </c:pt>
                <c:pt idx="389">
                  <c:v>185</c:v>
                </c:pt>
                <c:pt idx="390">
                  <c:v>712</c:v>
                </c:pt>
                <c:pt idx="391">
                  <c:v>870</c:v>
                </c:pt>
                <c:pt idx="392">
                  <c:v>248</c:v>
                </c:pt>
                <c:pt idx="393">
                  <c:v>428</c:v>
                </c:pt>
                <c:pt idx="394">
                  <c:v>724</c:v>
                </c:pt>
                <c:pt idx="395">
                  <c:v>129</c:v>
                </c:pt>
                <c:pt idx="396">
                  <c:v>733</c:v>
                </c:pt>
                <c:pt idx="397">
                  <c:v>245</c:v>
                </c:pt>
                <c:pt idx="398">
                  <c:v>290</c:v>
                </c:pt>
                <c:pt idx="399">
                  <c:v>487</c:v>
                </c:pt>
                <c:pt idx="400">
                  <c:v>680</c:v>
                </c:pt>
                <c:pt idx="401">
                  <c:v>930</c:v>
                </c:pt>
                <c:pt idx="402">
                  <c:v>692</c:v>
                </c:pt>
                <c:pt idx="403">
                  <c:v>244</c:v>
                </c:pt>
                <c:pt idx="404">
                  <c:v>801</c:v>
                </c:pt>
                <c:pt idx="405">
                  <c:v>430</c:v>
                </c:pt>
                <c:pt idx="406">
                  <c:v>470</c:v>
                </c:pt>
                <c:pt idx="407">
                  <c:v>188</c:v>
                </c:pt>
                <c:pt idx="408">
                  <c:v>410</c:v>
                </c:pt>
                <c:pt idx="409">
                  <c:v>592</c:v>
                </c:pt>
                <c:pt idx="410">
                  <c:v>230</c:v>
                </c:pt>
                <c:pt idx="411">
                  <c:v>737</c:v>
                </c:pt>
                <c:pt idx="412">
                  <c:v>861</c:v>
                </c:pt>
                <c:pt idx="413">
                  <c:v>970</c:v>
                </c:pt>
                <c:pt idx="414">
                  <c:v>734</c:v>
                </c:pt>
                <c:pt idx="415">
                  <c:v>801</c:v>
                </c:pt>
                <c:pt idx="416">
                  <c:v>343</c:v>
                </c:pt>
                <c:pt idx="417">
                  <c:v>154</c:v>
                </c:pt>
                <c:pt idx="418">
                  <c:v>534</c:v>
                </c:pt>
                <c:pt idx="419">
                  <c:v>372</c:v>
                </c:pt>
                <c:pt idx="420">
                  <c:v>372</c:v>
                </c:pt>
                <c:pt idx="421">
                  <c:v>326</c:v>
                </c:pt>
                <c:pt idx="422">
                  <c:v>140</c:v>
                </c:pt>
                <c:pt idx="423">
                  <c:v>847</c:v>
                </c:pt>
                <c:pt idx="424">
                  <c:v>276</c:v>
                </c:pt>
                <c:pt idx="425">
                  <c:v>694</c:v>
                </c:pt>
                <c:pt idx="426">
                  <c:v>993</c:v>
                </c:pt>
                <c:pt idx="427">
                  <c:v>828</c:v>
                </c:pt>
                <c:pt idx="428">
                  <c:v>348</c:v>
                </c:pt>
                <c:pt idx="429">
                  <c:v>748</c:v>
                </c:pt>
                <c:pt idx="430">
                  <c:v>972</c:v>
                </c:pt>
                <c:pt idx="431">
                  <c:v>709</c:v>
                </c:pt>
                <c:pt idx="432">
                  <c:v>380</c:v>
                </c:pt>
                <c:pt idx="433">
                  <c:v>982</c:v>
                </c:pt>
                <c:pt idx="434">
                  <c:v>59</c:v>
                </c:pt>
                <c:pt idx="435">
                  <c:v>576</c:v>
                </c:pt>
                <c:pt idx="436">
                  <c:v>613</c:v>
                </c:pt>
                <c:pt idx="437">
                  <c:v>289</c:v>
                </c:pt>
                <c:pt idx="438">
                  <c:v>495</c:v>
                </c:pt>
                <c:pt idx="439">
                  <c:v>920</c:v>
                </c:pt>
                <c:pt idx="440">
                  <c:v>935</c:v>
                </c:pt>
                <c:pt idx="441">
                  <c:v>208</c:v>
                </c:pt>
                <c:pt idx="442">
                  <c:v>846</c:v>
                </c:pt>
                <c:pt idx="443">
                  <c:v>84</c:v>
                </c:pt>
                <c:pt idx="444">
                  <c:v>933</c:v>
                </c:pt>
                <c:pt idx="445">
                  <c:v>357</c:v>
                </c:pt>
                <c:pt idx="446">
                  <c:v>599</c:v>
                </c:pt>
                <c:pt idx="447">
                  <c:v>564</c:v>
                </c:pt>
                <c:pt idx="448">
                  <c:v>626</c:v>
                </c:pt>
                <c:pt idx="449">
                  <c:v>183</c:v>
                </c:pt>
                <c:pt idx="450">
                  <c:v>848</c:v>
                </c:pt>
                <c:pt idx="451">
                  <c:v>469</c:v>
                </c:pt>
                <c:pt idx="452">
                  <c:v>573</c:v>
                </c:pt>
                <c:pt idx="453">
                  <c:v>265</c:v>
                </c:pt>
                <c:pt idx="454">
                  <c:v>358</c:v>
                </c:pt>
                <c:pt idx="455">
                  <c:v>493</c:v>
                </c:pt>
                <c:pt idx="456">
                  <c:v>163</c:v>
                </c:pt>
                <c:pt idx="457">
                  <c:v>834</c:v>
                </c:pt>
                <c:pt idx="458">
                  <c:v>696</c:v>
                </c:pt>
                <c:pt idx="459">
                  <c:v>83</c:v>
                </c:pt>
                <c:pt idx="460">
                  <c:v>812</c:v>
                </c:pt>
                <c:pt idx="461">
                  <c:v>500</c:v>
                </c:pt>
                <c:pt idx="462">
                  <c:v>810</c:v>
                </c:pt>
                <c:pt idx="463">
                  <c:v>819</c:v>
                </c:pt>
                <c:pt idx="464">
                  <c:v>378</c:v>
                </c:pt>
                <c:pt idx="465">
                  <c:v>944</c:v>
                </c:pt>
                <c:pt idx="466">
                  <c:v>54</c:v>
                </c:pt>
                <c:pt idx="467">
                  <c:v>662</c:v>
                </c:pt>
                <c:pt idx="468">
                  <c:v>397</c:v>
                </c:pt>
                <c:pt idx="469">
                  <c:v>155</c:v>
                </c:pt>
                <c:pt idx="470">
                  <c:v>837</c:v>
                </c:pt>
                <c:pt idx="471">
                  <c:v>162</c:v>
                </c:pt>
                <c:pt idx="472">
                  <c:v>220</c:v>
                </c:pt>
                <c:pt idx="473">
                  <c:v>955</c:v>
                </c:pt>
                <c:pt idx="474">
                  <c:v>327</c:v>
                </c:pt>
                <c:pt idx="475">
                  <c:v>875</c:v>
                </c:pt>
                <c:pt idx="476">
                  <c:v>564</c:v>
                </c:pt>
                <c:pt idx="477">
                  <c:v>889</c:v>
                </c:pt>
                <c:pt idx="478">
                  <c:v>949</c:v>
                </c:pt>
                <c:pt idx="479">
                  <c:v>851</c:v>
                </c:pt>
                <c:pt idx="480">
                  <c:v>261</c:v>
                </c:pt>
                <c:pt idx="481">
                  <c:v>537</c:v>
                </c:pt>
                <c:pt idx="482">
                  <c:v>915</c:v>
                </c:pt>
                <c:pt idx="483">
                  <c:v>78</c:v>
                </c:pt>
                <c:pt idx="484">
                  <c:v>567</c:v>
                </c:pt>
                <c:pt idx="485">
                  <c:v>136</c:v>
                </c:pt>
                <c:pt idx="486">
                  <c:v>279</c:v>
                </c:pt>
                <c:pt idx="487">
                  <c:v>125</c:v>
                </c:pt>
                <c:pt idx="488">
                  <c:v>370</c:v>
                </c:pt>
                <c:pt idx="489">
                  <c:v>147</c:v>
                </c:pt>
                <c:pt idx="490">
                  <c:v>279</c:v>
                </c:pt>
                <c:pt idx="491">
                  <c:v>477</c:v>
                </c:pt>
                <c:pt idx="492">
                  <c:v>150</c:v>
                </c:pt>
                <c:pt idx="493">
                  <c:v>129</c:v>
                </c:pt>
                <c:pt idx="494">
                  <c:v>877</c:v>
                </c:pt>
                <c:pt idx="495">
                  <c:v>776</c:v>
                </c:pt>
                <c:pt idx="496">
                  <c:v>274</c:v>
                </c:pt>
                <c:pt idx="497">
                  <c:v>873</c:v>
                </c:pt>
                <c:pt idx="498">
                  <c:v>813</c:v>
                </c:pt>
                <c:pt idx="499">
                  <c:v>425</c:v>
                </c:pt>
                <c:pt idx="500">
                  <c:v>923</c:v>
                </c:pt>
                <c:pt idx="501">
                  <c:v>899</c:v>
                </c:pt>
                <c:pt idx="502">
                  <c:v>288</c:v>
                </c:pt>
                <c:pt idx="503">
                  <c:v>376</c:v>
                </c:pt>
                <c:pt idx="504">
                  <c:v>383</c:v>
                </c:pt>
                <c:pt idx="505">
                  <c:v>937</c:v>
                </c:pt>
                <c:pt idx="506">
                  <c:v>130</c:v>
                </c:pt>
                <c:pt idx="507">
                  <c:v>145</c:v>
                </c:pt>
                <c:pt idx="508">
                  <c:v>635</c:v>
                </c:pt>
                <c:pt idx="509">
                  <c:v>901</c:v>
                </c:pt>
                <c:pt idx="510">
                  <c:v>750</c:v>
                </c:pt>
                <c:pt idx="511">
                  <c:v>663</c:v>
                </c:pt>
                <c:pt idx="512">
                  <c:v>873</c:v>
                </c:pt>
                <c:pt idx="513">
                  <c:v>960</c:v>
                </c:pt>
                <c:pt idx="514">
                  <c:v>635</c:v>
                </c:pt>
                <c:pt idx="515">
                  <c:v>441</c:v>
                </c:pt>
                <c:pt idx="516">
                  <c:v>576</c:v>
                </c:pt>
                <c:pt idx="517">
                  <c:v>495</c:v>
                </c:pt>
                <c:pt idx="518">
                  <c:v>562</c:v>
                </c:pt>
                <c:pt idx="519">
                  <c:v>81</c:v>
                </c:pt>
                <c:pt idx="520">
                  <c:v>69</c:v>
                </c:pt>
                <c:pt idx="521">
                  <c:v>358</c:v>
                </c:pt>
                <c:pt idx="522">
                  <c:v>557</c:v>
                </c:pt>
                <c:pt idx="523">
                  <c:v>168</c:v>
                </c:pt>
                <c:pt idx="524">
                  <c:v>429</c:v>
                </c:pt>
                <c:pt idx="525">
                  <c:v>184</c:v>
                </c:pt>
                <c:pt idx="526">
                  <c:v>689</c:v>
                </c:pt>
                <c:pt idx="527">
                  <c:v>218</c:v>
                </c:pt>
                <c:pt idx="528">
                  <c:v>606</c:v>
                </c:pt>
                <c:pt idx="529">
                  <c:v>664</c:v>
                </c:pt>
                <c:pt idx="530">
                  <c:v>419</c:v>
                </c:pt>
                <c:pt idx="531">
                  <c:v>569</c:v>
                </c:pt>
                <c:pt idx="532">
                  <c:v>828</c:v>
                </c:pt>
                <c:pt idx="533">
                  <c:v>283</c:v>
                </c:pt>
                <c:pt idx="534">
                  <c:v>982</c:v>
                </c:pt>
                <c:pt idx="535">
                  <c:v>664</c:v>
                </c:pt>
                <c:pt idx="536">
                  <c:v>608</c:v>
                </c:pt>
                <c:pt idx="537">
                  <c:v>71</c:v>
                </c:pt>
                <c:pt idx="538">
                  <c:v>667</c:v>
                </c:pt>
                <c:pt idx="539">
                  <c:v>593</c:v>
                </c:pt>
                <c:pt idx="540">
                  <c:v>475</c:v>
                </c:pt>
                <c:pt idx="541">
                  <c:v>88</c:v>
                </c:pt>
                <c:pt idx="542">
                  <c:v>733</c:v>
                </c:pt>
                <c:pt idx="543">
                  <c:v>312</c:v>
                </c:pt>
                <c:pt idx="544">
                  <c:v>415</c:v>
                </c:pt>
              </c:numCache>
            </c:numRef>
          </c:xVal>
          <c:yVal>
            <c:numRef>
              <c:f>'Pivot Tables'!$B$67:$B$611</c:f>
              <c:numCache>
                <c:formatCode>0</c:formatCode>
                <c:ptCount val="545"/>
                <c:pt idx="0">
                  <c:v>137</c:v>
                </c:pt>
                <c:pt idx="1">
                  <c:v>298</c:v>
                </c:pt>
                <c:pt idx="2">
                  <c:v>200</c:v>
                </c:pt>
                <c:pt idx="3">
                  <c:v>257</c:v>
                </c:pt>
                <c:pt idx="4">
                  <c:v>219</c:v>
                </c:pt>
                <c:pt idx="5">
                  <c:v>18</c:v>
                </c:pt>
                <c:pt idx="6">
                  <c:v>145</c:v>
                </c:pt>
                <c:pt idx="7">
                  <c:v>1</c:v>
                </c:pt>
                <c:pt idx="8">
                  <c:v>90</c:v>
                </c:pt>
                <c:pt idx="9">
                  <c:v>61</c:v>
                </c:pt>
                <c:pt idx="10">
                  <c:v>65</c:v>
                </c:pt>
                <c:pt idx="11">
                  <c:v>220</c:v>
                </c:pt>
                <c:pt idx="12">
                  <c:v>61</c:v>
                </c:pt>
                <c:pt idx="13">
                  <c:v>283</c:v>
                </c:pt>
                <c:pt idx="14">
                  <c:v>144</c:v>
                </c:pt>
                <c:pt idx="15">
                  <c:v>151</c:v>
                </c:pt>
                <c:pt idx="16">
                  <c:v>240</c:v>
                </c:pt>
                <c:pt idx="17">
                  <c:v>104</c:v>
                </c:pt>
                <c:pt idx="18">
                  <c:v>211</c:v>
                </c:pt>
                <c:pt idx="19">
                  <c:v>184</c:v>
                </c:pt>
                <c:pt idx="20">
                  <c:v>271</c:v>
                </c:pt>
                <c:pt idx="21">
                  <c:v>51</c:v>
                </c:pt>
                <c:pt idx="22">
                  <c:v>87</c:v>
                </c:pt>
                <c:pt idx="23">
                  <c:v>291</c:v>
                </c:pt>
                <c:pt idx="24">
                  <c:v>81</c:v>
                </c:pt>
                <c:pt idx="25">
                  <c:v>59</c:v>
                </c:pt>
                <c:pt idx="26">
                  <c:v>182</c:v>
                </c:pt>
                <c:pt idx="27">
                  <c:v>49</c:v>
                </c:pt>
                <c:pt idx="28">
                  <c:v>113</c:v>
                </c:pt>
                <c:pt idx="29">
                  <c:v>222</c:v>
                </c:pt>
                <c:pt idx="30">
                  <c:v>248</c:v>
                </c:pt>
                <c:pt idx="31">
                  <c:v>259</c:v>
                </c:pt>
                <c:pt idx="32">
                  <c:v>177</c:v>
                </c:pt>
                <c:pt idx="33">
                  <c:v>137</c:v>
                </c:pt>
                <c:pt idx="34">
                  <c:v>20</c:v>
                </c:pt>
                <c:pt idx="35">
                  <c:v>185</c:v>
                </c:pt>
                <c:pt idx="36">
                  <c:v>36</c:v>
                </c:pt>
                <c:pt idx="37">
                  <c:v>194</c:v>
                </c:pt>
                <c:pt idx="38">
                  <c:v>67</c:v>
                </c:pt>
                <c:pt idx="39">
                  <c:v>125</c:v>
                </c:pt>
                <c:pt idx="40">
                  <c:v>56</c:v>
                </c:pt>
                <c:pt idx="41">
                  <c:v>254</c:v>
                </c:pt>
                <c:pt idx="42">
                  <c:v>285</c:v>
                </c:pt>
                <c:pt idx="43">
                  <c:v>40</c:v>
                </c:pt>
                <c:pt idx="44">
                  <c:v>230</c:v>
                </c:pt>
                <c:pt idx="45">
                  <c:v>44</c:v>
                </c:pt>
                <c:pt idx="46">
                  <c:v>42</c:v>
                </c:pt>
                <c:pt idx="47">
                  <c:v>272</c:v>
                </c:pt>
                <c:pt idx="48">
                  <c:v>238</c:v>
                </c:pt>
                <c:pt idx="49">
                  <c:v>208</c:v>
                </c:pt>
                <c:pt idx="50">
                  <c:v>240</c:v>
                </c:pt>
                <c:pt idx="51">
                  <c:v>51</c:v>
                </c:pt>
                <c:pt idx="52">
                  <c:v>127</c:v>
                </c:pt>
                <c:pt idx="53">
                  <c:v>177</c:v>
                </c:pt>
                <c:pt idx="54">
                  <c:v>89</c:v>
                </c:pt>
                <c:pt idx="55">
                  <c:v>24</c:v>
                </c:pt>
                <c:pt idx="56">
                  <c:v>216</c:v>
                </c:pt>
                <c:pt idx="57">
                  <c:v>42</c:v>
                </c:pt>
                <c:pt idx="58">
                  <c:v>100</c:v>
                </c:pt>
                <c:pt idx="59">
                  <c:v>291</c:v>
                </c:pt>
                <c:pt idx="60">
                  <c:v>213</c:v>
                </c:pt>
                <c:pt idx="61">
                  <c:v>86</c:v>
                </c:pt>
                <c:pt idx="62">
                  <c:v>276</c:v>
                </c:pt>
                <c:pt idx="63">
                  <c:v>182</c:v>
                </c:pt>
                <c:pt idx="64">
                  <c:v>133</c:v>
                </c:pt>
                <c:pt idx="65">
                  <c:v>264</c:v>
                </c:pt>
                <c:pt idx="66">
                  <c:v>185</c:v>
                </c:pt>
                <c:pt idx="67">
                  <c:v>127</c:v>
                </c:pt>
                <c:pt idx="68">
                  <c:v>218</c:v>
                </c:pt>
                <c:pt idx="69">
                  <c:v>55</c:v>
                </c:pt>
                <c:pt idx="70">
                  <c:v>221</c:v>
                </c:pt>
                <c:pt idx="71">
                  <c:v>87</c:v>
                </c:pt>
                <c:pt idx="72">
                  <c:v>142</c:v>
                </c:pt>
                <c:pt idx="73">
                  <c:v>96</c:v>
                </c:pt>
                <c:pt idx="74">
                  <c:v>262</c:v>
                </c:pt>
                <c:pt idx="75">
                  <c:v>3</c:v>
                </c:pt>
                <c:pt idx="76">
                  <c:v>84</c:v>
                </c:pt>
                <c:pt idx="77">
                  <c:v>96</c:v>
                </c:pt>
                <c:pt idx="78">
                  <c:v>284</c:v>
                </c:pt>
                <c:pt idx="79">
                  <c:v>230</c:v>
                </c:pt>
                <c:pt idx="80">
                  <c:v>257</c:v>
                </c:pt>
                <c:pt idx="81">
                  <c:v>27</c:v>
                </c:pt>
                <c:pt idx="82">
                  <c:v>193</c:v>
                </c:pt>
                <c:pt idx="83">
                  <c:v>174</c:v>
                </c:pt>
                <c:pt idx="84">
                  <c:v>59</c:v>
                </c:pt>
                <c:pt idx="85">
                  <c:v>242</c:v>
                </c:pt>
                <c:pt idx="86">
                  <c:v>20</c:v>
                </c:pt>
                <c:pt idx="87">
                  <c:v>109</c:v>
                </c:pt>
                <c:pt idx="88">
                  <c:v>207</c:v>
                </c:pt>
                <c:pt idx="89">
                  <c:v>95</c:v>
                </c:pt>
                <c:pt idx="90">
                  <c:v>66</c:v>
                </c:pt>
                <c:pt idx="91">
                  <c:v>271</c:v>
                </c:pt>
                <c:pt idx="92">
                  <c:v>177</c:v>
                </c:pt>
                <c:pt idx="93">
                  <c:v>7</c:v>
                </c:pt>
                <c:pt idx="94">
                  <c:v>245</c:v>
                </c:pt>
                <c:pt idx="95">
                  <c:v>126</c:v>
                </c:pt>
                <c:pt idx="96">
                  <c:v>243</c:v>
                </c:pt>
                <c:pt idx="97">
                  <c:v>28</c:v>
                </c:pt>
                <c:pt idx="98">
                  <c:v>186</c:v>
                </c:pt>
                <c:pt idx="99">
                  <c:v>94</c:v>
                </c:pt>
                <c:pt idx="100">
                  <c:v>225</c:v>
                </c:pt>
                <c:pt idx="101">
                  <c:v>11</c:v>
                </c:pt>
                <c:pt idx="102">
                  <c:v>205</c:v>
                </c:pt>
                <c:pt idx="103">
                  <c:v>6</c:v>
                </c:pt>
                <c:pt idx="104">
                  <c:v>58</c:v>
                </c:pt>
                <c:pt idx="105">
                  <c:v>256</c:v>
                </c:pt>
                <c:pt idx="106">
                  <c:v>157</c:v>
                </c:pt>
                <c:pt idx="107">
                  <c:v>262</c:v>
                </c:pt>
                <c:pt idx="108">
                  <c:v>43</c:v>
                </c:pt>
                <c:pt idx="109">
                  <c:v>99</c:v>
                </c:pt>
                <c:pt idx="110">
                  <c:v>46</c:v>
                </c:pt>
                <c:pt idx="111">
                  <c:v>115</c:v>
                </c:pt>
                <c:pt idx="112">
                  <c:v>289</c:v>
                </c:pt>
                <c:pt idx="113">
                  <c:v>294</c:v>
                </c:pt>
                <c:pt idx="114">
                  <c:v>201</c:v>
                </c:pt>
                <c:pt idx="115">
                  <c:v>88</c:v>
                </c:pt>
                <c:pt idx="116">
                  <c:v>38</c:v>
                </c:pt>
                <c:pt idx="117">
                  <c:v>110</c:v>
                </c:pt>
                <c:pt idx="118">
                  <c:v>295</c:v>
                </c:pt>
                <c:pt idx="119">
                  <c:v>86</c:v>
                </c:pt>
                <c:pt idx="120">
                  <c:v>205</c:v>
                </c:pt>
                <c:pt idx="121">
                  <c:v>131</c:v>
                </c:pt>
                <c:pt idx="122">
                  <c:v>284</c:v>
                </c:pt>
                <c:pt idx="123">
                  <c:v>37</c:v>
                </c:pt>
                <c:pt idx="124">
                  <c:v>131</c:v>
                </c:pt>
                <c:pt idx="125">
                  <c:v>148</c:v>
                </c:pt>
                <c:pt idx="126">
                  <c:v>168</c:v>
                </c:pt>
                <c:pt idx="127">
                  <c:v>173</c:v>
                </c:pt>
                <c:pt idx="128">
                  <c:v>101</c:v>
                </c:pt>
                <c:pt idx="129">
                  <c:v>246</c:v>
                </c:pt>
                <c:pt idx="130">
                  <c:v>120</c:v>
                </c:pt>
                <c:pt idx="131">
                  <c:v>137</c:v>
                </c:pt>
                <c:pt idx="132">
                  <c:v>74</c:v>
                </c:pt>
                <c:pt idx="133">
                  <c:v>247</c:v>
                </c:pt>
                <c:pt idx="134">
                  <c:v>203</c:v>
                </c:pt>
                <c:pt idx="135">
                  <c:v>100</c:v>
                </c:pt>
                <c:pt idx="136">
                  <c:v>274</c:v>
                </c:pt>
                <c:pt idx="137">
                  <c:v>269</c:v>
                </c:pt>
                <c:pt idx="138">
                  <c:v>88</c:v>
                </c:pt>
                <c:pt idx="139">
                  <c:v>157</c:v>
                </c:pt>
                <c:pt idx="140">
                  <c:v>121</c:v>
                </c:pt>
                <c:pt idx="141">
                  <c:v>222</c:v>
                </c:pt>
                <c:pt idx="142">
                  <c:v>30</c:v>
                </c:pt>
                <c:pt idx="143">
                  <c:v>185</c:v>
                </c:pt>
                <c:pt idx="144">
                  <c:v>278</c:v>
                </c:pt>
                <c:pt idx="145">
                  <c:v>137</c:v>
                </c:pt>
                <c:pt idx="146">
                  <c:v>274</c:v>
                </c:pt>
                <c:pt idx="147">
                  <c:v>73</c:v>
                </c:pt>
                <c:pt idx="148">
                  <c:v>102</c:v>
                </c:pt>
                <c:pt idx="149">
                  <c:v>118</c:v>
                </c:pt>
                <c:pt idx="150">
                  <c:v>72</c:v>
                </c:pt>
                <c:pt idx="151">
                  <c:v>167</c:v>
                </c:pt>
                <c:pt idx="152">
                  <c:v>167</c:v>
                </c:pt>
                <c:pt idx="153">
                  <c:v>262</c:v>
                </c:pt>
                <c:pt idx="154">
                  <c:v>162</c:v>
                </c:pt>
                <c:pt idx="155">
                  <c:v>0</c:v>
                </c:pt>
                <c:pt idx="156">
                  <c:v>274</c:v>
                </c:pt>
                <c:pt idx="157">
                  <c:v>297</c:v>
                </c:pt>
                <c:pt idx="158">
                  <c:v>142</c:v>
                </c:pt>
                <c:pt idx="159">
                  <c:v>82</c:v>
                </c:pt>
                <c:pt idx="160">
                  <c:v>89</c:v>
                </c:pt>
                <c:pt idx="161">
                  <c:v>169</c:v>
                </c:pt>
                <c:pt idx="162">
                  <c:v>40</c:v>
                </c:pt>
                <c:pt idx="163">
                  <c:v>226</c:v>
                </c:pt>
                <c:pt idx="164">
                  <c:v>86</c:v>
                </c:pt>
                <c:pt idx="165">
                  <c:v>117</c:v>
                </c:pt>
                <c:pt idx="166">
                  <c:v>212</c:v>
                </c:pt>
                <c:pt idx="167">
                  <c:v>124</c:v>
                </c:pt>
                <c:pt idx="168">
                  <c:v>220</c:v>
                </c:pt>
                <c:pt idx="169">
                  <c:v>285</c:v>
                </c:pt>
                <c:pt idx="170">
                  <c:v>223</c:v>
                </c:pt>
                <c:pt idx="171">
                  <c:v>118</c:v>
                </c:pt>
                <c:pt idx="172">
                  <c:v>63</c:v>
                </c:pt>
                <c:pt idx="173">
                  <c:v>137</c:v>
                </c:pt>
                <c:pt idx="174">
                  <c:v>89</c:v>
                </c:pt>
                <c:pt idx="175">
                  <c:v>37</c:v>
                </c:pt>
                <c:pt idx="176">
                  <c:v>277</c:v>
                </c:pt>
                <c:pt idx="177">
                  <c:v>277</c:v>
                </c:pt>
                <c:pt idx="178">
                  <c:v>229</c:v>
                </c:pt>
                <c:pt idx="179">
                  <c:v>214</c:v>
                </c:pt>
                <c:pt idx="180">
                  <c:v>207</c:v>
                </c:pt>
                <c:pt idx="181">
                  <c:v>287</c:v>
                </c:pt>
                <c:pt idx="182">
                  <c:v>34</c:v>
                </c:pt>
                <c:pt idx="183">
                  <c:v>116</c:v>
                </c:pt>
                <c:pt idx="184">
                  <c:v>264</c:v>
                </c:pt>
                <c:pt idx="185">
                  <c:v>115</c:v>
                </c:pt>
                <c:pt idx="186">
                  <c:v>146</c:v>
                </c:pt>
                <c:pt idx="187">
                  <c:v>47</c:v>
                </c:pt>
                <c:pt idx="188">
                  <c:v>231</c:v>
                </c:pt>
                <c:pt idx="189">
                  <c:v>110</c:v>
                </c:pt>
                <c:pt idx="190">
                  <c:v>64</c:v>
                </c:pt>
                <c:pt idx="191">
                  <c:v>262</c:v>
                </c:pt>
                <c:pt idx="192">
                  <c:v>98</c:v>
                </c:pt>
                <c:pt idx="193">
                  <c:v>2</c:v>
                </c:pt>
                <c:pt idx="194">
                  <c:v>248</c:v>
                </c:pt>
                <c:pt idx="195">
                  <c:v>186</c:v>
                </c:pt>
                <c:pt idx="196">
                  <c:v>150</c:v>
                </c:pt>
                <c:pt idx="197">
                  <c:v>206</c:v>
                </c:pt>
                <c:pt idx="198">
                  <c:v>48</c:v>
                </c:pt>
                <c:pt idx="199">
                  <c:v>276</c:v>
                </c:pt>
                <c:pt idx="200">
                  <c:v>217</c:v>
                </c:pt>
                <c:pt idx="201">
                  <c:v>250</c:v>
                </c:pt>
                <c:pt idx="202">
                  <c:v>263</c:v>
                </c:pt>
                <c:pt idx="203">
                  <c:v>248</c:v>
                </c:pt>
                <c:pt idx="204">
                  <c:v>229</c:v>
                </c:pt>
                <c:pt idx="205">
                  <c:v>156</c:v>
                </c:pt>
                <c:pt idx="206">
                  <c:v>33</c:v>
                </c:pt>
                <c:pt idx="207">
                  <c:v>40</c:v>
                </c:pt>
                <c:pt idx="208">
                  <c:v>267</c:v>
                </c:pt>
                <c:pt idx="209">
                  <c:v>72</c:v>
                </c:pt>
                <c:pt idx="210">
                  <c:v>103</c:v>
                </c:pt>
                <c:pt idx="211">
                  <c:v>192</c:v>
                </c:pt>
                <c:pt idx="212">
                  <c:v>176</c:v>
                </c:pt>
                <c:pt idx="213">
                  <c:v>197</c:v>
                </c:pt>
                <c:pt idx="214">
                  <c:v>91</c:v>
                </c:pt>
                <c:pt idx="215">
                  <c:v>237</c:v>
                </c:pt>
                <c:pt idx="216">
                  <c:v>189</c:v>
                </c:pt>
                <c:pt idx="217">
                  <c:v>85</c:v>
                </c:pt>
                <c:pt idx="218">
                  <c:v>246</c:v>
                </c:pt>
                <c:pt idx="219">
                  <c:v>147</c:v>
                </c:pt>
                <c:pt idx="220">
                  <c:v>257</c:v>
                </c:pt>
                <c:pt idx="221">
                  <c:v>122</c:v>
                </c:pt>
                <c:pt idx="222">
                  <c:v>120</c:v>
                </c:pt>
                <c:pt idx="223">
                  <c:v>63</c:v>
                </c:pt>
                <c:pt idx="224">
                  <c:v>184</c:v>
                </c:pt>
                <c:pt idx="225">
                  <c:v>99</c:v>
                </c:pt>
                <c:pt idx="226">
                  <c:v>96</c:v>
                </c:pt>
                <c:pt idx="227">
                  <c:v>119</c:v>
                </c:pt>
                <c:pt idx="228">
                  <c:v>101</c:v>
                </c:pt>
                <c:pt idx="229">
                  <c:v>290</c:v>
                </c:pt>
                <c:pt idx="230">
                  <c:v>124</c:v>
                </c:pt>
                <c:pt idx="231">
                  <c:v>219</c:v>
                </c:pt>
                <c:pt idx="232">
                  <c:v>206</c:v>
                </c:pt>
                <c:pt idx="233">
                  <c:v>198</c:v>
                </c:pt>
                <c:pt idx="234">
                  <c:v>101</c:v>
                </c:pt>
                <c:pt idx="235">
                  <c:v>130</c:v>
                </c:pt>
                <c:pt idx="236">
                  <c:v>267</c:v>
                </c:pt>
                <c:pt idx="237">
                  <c:v>286</c:v>
                </c:pt>
                <c:pt idx="238">
                  <c:v>278</c:v>
                </c:pt>
                <c:pt idx="239">
                  <c:v>24</c:v>
                </c:pt>
                <c:pt idx="240">
                  <c:v>198</c:v>
                </c:pt>
                <c:pt idx="241">
                  <c:v>182</c:v>
                </c:pt>
                <c:pt idx="242">
                  <c:v>262</c:v>
                </c:pt>
                <c:pt idx="243">
                  <c:v>263</c:v>
                </c:pt>
                <c:pt idx="244">
                  <c:v>151</c:v>
                </c:pt>
                <c:pt idx="245">
                  <c:v>177</c:v>
                </c:pt>
                <c:pt idx="246">
                  <c:v>51</c:v>
                </c:pt>
                <c:pt idx="247">
                  <c:v>177</c:v>
                </c:pt>
                <c:pt idx="248">
                  <c:v>256</c:v>
                </c:pt>
                <c:pt idx="249">
                  <c:v>181</c:v>
                </c:pt>
                <c:pt idx="250">
                  <c:v>251</c:v>
                </c:pt>
                <c:pt idx="251">
                  <c:v>295</c:v>
                </c:pt>
                <c:pt idx="252">
                  <c:v>234</c:v>
                </c:pt>
                <c:pt idx="253">
                  <c:v>78</c:v>
                </c:pt>
                <c:pt idx="254">
                  <c:v>240</c:v>
                </c:pt>
                <c:pt idx="255">
                  <c:v>225</c:v>
                </c:pt>
                <c:pt idx="256">
                  <c:v>138</c:v>
                </c:pt>
                <c:pt idx="257">
                  <c:v>88</c:v>
                </c:pt>
                <c:pt idx="258">
                  <c:v>28</c:v>
                </c:pt>
                <c:pt idx="259">
                  <c:v>153</c:v>
                </c:pt>
                <c:pt idx="260">
                  <c:v>257</c:v>
                </c:pt>
                <c:pt idx="261">
                  <c:v>54</c:v>
                </c:pt>
                <c:pt idx="262">
                  <c:v>248</c:v>
                </c:pt>
                <c:pt idx="263">
                  <c:v>170</c:v>
                </c:pt>
                <c:pt idx="264">
                  <c:v>274</c:v>
                </c:pt>
                <c:pt idx="265">
                  <c:v>165</c:v>
                </c:pt>
                <c:pt idx="266">
                  <c:v>284</c:v>
                </c:pt>
                <c:pt idx="267">
                  <c:v>203</c:v>
                </c:pt>
                <c:pt idx="268">
                  <c:v>37</c:v>
                </c:pt>
                <c:pt idx="269">
                  <c:v>0</c:v>
                </c:pt>
                <c:pt idx="270">
                  <c:v>98</c:v>
                </c:pt>
                <c:pt idx="271">
                  <c:v>84</c:v>
                </c:pt>
                <c:pt idx="272">
                  <c:v>231</c:v>
                </c:pt>
                <c:pt idx="273">
                  <c:v>202</c:v>
                </c:pt>
                <c:pt idx="274">
                  <c:v>117</c:v>
                </c:pt>
                <c:pt idx="275">
                  <c:v>88</c:v>
                </c:pt>
                <c:pt idx="276">
                  <c:v>7</c:v>
                </c:pt>
                <c:pt idx="277">
                  <c:v>276</c:v>
                </c:pt>
                <c:pt idx="278">
                  <c:v>27</c:v>
                </c:pt>
                <c:pt idx="279">
                  <c:v>49</c:v>
                </c:pt>
                <c:pt idx="280">
                  <c:v>256</c:v>
                </c:pt>
                <c:pt idx="281">
                  <c:v>52</c:v>
                </c:pt>
                <c:pt idx="282">
                  <c:v>35</c:v>
                </c:pt>
                <c:pt idx="283">
                  <c:v>162</c:v>
                </c:pt>
                <c:pt idx="284">
                  <c:v>107</c:v>
                </c:pt>
                <c:pt idx="285">
                  <c:v>207</c:v>
                </c:pt>
                <c:pt idx="286">
                  <c:v>3</c:v>
                </c:pt>
                <c:pt idx="287">
                  <c:v>300</c:v>
                </c:pt>
                <c:pt idx="288">
                  <c:v>137</c:v>
                </c:pt>
                <c:pt idx="289">
                  <c:v>283</c:v>
                </c:pt>
                <c:pt idx="290">
                  <c:v>179</c:v>
                </c:pt>
                <c:pt idx="291">
                  <c:v>145</c:v>
                </c:pt>
                <c:pt idx="292">
                  <c:v>274</c:v>
                </c:pt>
                <c:pt idx="293">
                  <c:v>59</c:v>
                </c:pt>
                <c:pt idx="294">
                  <c:v>282</c:v>
                </c:pt>
                <c:pt idx="295">
                  <c:v>79</c:v>
                </c:pt>
                <c:pt idx="296">
                  <c:v>197</c:v>
                </c:pt>
                <c:pt idx="297">
                  <c:v>212</c:v>
                </c:pt>
                <c:pt idx="298">
                  <c:v>11</c:v>
                </c:pt>
                <c:pt idx="299">
                  <c:v>35</c:v>
                </c:pt>
                <c:pt idx="300">
                  <c:v>44</c:v>
                </c:pt>
                <c:pt idx="301">
                  <c:v>278</c:v>
                </c:pt>
                <c:pt idx="302">
                  <c:v>26</c:v>
                </c:pt>
                <c:pt idx="303">
                  <c:v>97</c:v>
                </c:pt>
                <c:pt idx="304">
                  <c:v>50</c:v>
                </c:pt>
                <c:pt idx="305">
                  <c:v>276</c:v>
                </c:pt>
                <c:pt idx="306">
                  <c:v>6</c:v>
                </c:pt>
                <c:pt idx="307">
                  <c:v>193</c:v>
                </c:pt>
                <c:pt idx="308">
                  <c:v>122</c:v>
                </c:pt>
                <c:pt idx="309">
                  <c:v>296</c:v>
                </c:pt>
                <c:pt idx="310">
                  <c:v>156</c:v>
                </c:pt>
                <c:pt idx="311">
                  <c:v>9</c:v>
                </c:pt>
                <c:pt idx="312">
                  <c:v>41</c:v>
                </c:pt>
                <c:pt idx="313">
                  <c:v>180</c:v>
                </c:pt>
                <c:pt idx="314">
                  <c:v>73</c:v>
                </c:pt>
                <c:pt idx="315">
                  <c:v>25</c:v>
                </c:pt>
                <c:pt idx="316">
                  <c:v>233</c:v>
                </c:pt>
                <c:pt idx="317">
                  <c:v>271</c:v>
                </c:pt>
                <c:pt idx="318">
                  <c:v>262</c:v>
                </c:pt>
                <c:pt idx="319">
                  <c:v>195</c:v>
                </c:pt>
                <c:pt idx="320">
                  <c:v>63</c:v>
                </c:pt>
                <c:pt idx="321">
                  <c:v>120</c:v>
                </c:pt>
                <c:pt idx="322">
                  <c:v>157</c:v>
                </c:pt>
                <c:pt idx="323">
                  <c:v>146</c:v>
                </c:pt>
                <c:pt idx="324">
                  <c:v>79</c:v>
                </c:pt>
                <c:pt idx="325">
                  <c:v>164</c:v>
                </c:pt>
                <c:pt idx="326">
                  <c:v>18</c:v>
                </c:pt>
                <c:pt idx="327">
                  <c:v>217</c:v>
                </c:pt>
                <c:pt idx="328">
                  <c:v>109</c:v>
                </c:pt>
                <c:pt idx="329">
                  <c:v>110</c:v>
                </c:pt>
                <c:pt idx="330">
                  <c:v>214</c:v>
                </c:pt>
                <c:pt idx="331">
                  <c:v>16</c:v>
                </c:pt>
                <c:pt idx="332">
                  <c:v>204</c:v>
                </c:pt>
                <c:pt idx="333">
                  <c:v>252</c:v>
                </c:pt>
                <c:pt idx="334">
                  <c:v>120</c:v>
                </c:pt>
                <c:pt idx="335">
                  <c:v>250</c:v>
                </c:pt>
                <c:pt idx="336">
                  <c:v>175</c:v>
                </c:pt>
                <c:pt idx="337">
                  <c:v>293</c:v>
                </c:pt>
                <c:pt idx="338">
                  <c:v>237</c:v>
                </c:pt>
                <c:pt idx="339">
                  <c:v>33</c:v>
                </c:pt>
                <c:pt idx="340">
                  <c:v>237</c:v>
                </c:pt>
                <c:pt idx="341">
                  <c:v>50</c:v>
                </c:pt>
                <c:pt idx="342">
                  <c:v>12</c:v>
                </c:pt>
                <c:pt idx="343">
                  <c:v>118</c:v>
                </c:pt>
                <c:pt idx="344">
                  <c:v>236</c:v>
                </c:pt>
                <c:pt idx="345">
                  <c:v>116</c:v>
                </c:pt>
                <c:pt idx="346">
                  <c:v>35</c:v>
                </c:pt>
                <c:pt idx="347">
                  <c:v>281</c:v>
                </c:pt>
                <c:pt idx="348">
                  <c:v>248</c:v>
                </c:pt>
                <c:pt idx="349">
                  <c:v>124</c:v>
                </c:pt>
                <c:pt idx="350">
                  <c:v>173</c:v>
                </c:pt>
                <c:pt idx="351">
                  <c:v>211</c:v>
                </c:pt>
                <c:pt idx="352">
                  <c:v>280</c:v>
                </c:pt>
                <c:pt idx="353">
                  <c:v>11</c:v>
                </c:pt>
                <c:pt idx="354">
                  <c:v>186</c:v>
                </c:pt>
                <c:pt idx="355">
                  <c:v>206</c:v>
                </c:pt>
                <c:pt idx="356">
                  <c:v>130</c:v>
                </c:pt>
                <c:pt idx="357">
                  <c:v>61</c:v>
                </c:pt>
                <c:pt idx="358">
                  <c:v>245</c:v>
                </c:pt>
                <c:pt idx="359">
                  <c:v>119</c:v>
                </c:pt>
                <c:pt idx="360">
                  <c:v>49</c:v>
                </c:pt>
                <c:pt idx="361">
                  <c:v>178</c:v>
                </c:pt>
                <c:pt idx="362">
                  <c:v>150</c:v>
                </c:pt>
                <c:pt idx="363">
                  <c:v>197</c:v>
                </c:pt>
                <c:pt idx="364">
                  <c:v>105</c:v>
                </c:pt>
                <c:pt idx="365">
                  <c:v>235</c:v>
                </c:pt>
                <c:pt idx="366">
                  <c:v>244</c:v>
                </c:pt>
                <c:pt idx="367">
                  <c:v>194</c:v>
                </c:pt>
                <c:pt idx="368">
                  <c:v>245</c:v>
                </c:pt>
                <c:pt idx="369">
                  <c:v>161</c:v>
                </c:pt>
                <c:pt idx="370">
                  <c:v>110</c:v>
                </c:pt>
                <c:pt idx="371">
                  <c:v>106</c:v>
                </c:pt>
                <c:pt idx="372">
                  <c:v>188</c:v>
                </c:pt>
                <c:pt idx="373">
                  <c:v>153</c:v>
                </c:pt>
                <c:pt idx="374">
                  <c:v>259</c:v>
                </c:pt>
                <c:pt idx="375">
                  <c:v>121</c:v>
                </c:pt>
                <c:pt idx="376">
                  <c:v>21</c:v>
                </c:pt>
                <c:pt idx="377">
                  <c:v>11</c:v>
                </c:pt>
                <c:pt idx="378">
                  <c:v>56</c:v>
                </c:pt>
                <c:pt idx="379">
                  <c:v>23</c:v>
                </c:pt>
                <c:pt idx="380">
                  <c:v>87</c:v>
                </c:pt>
                <c:pt idx="381">
                  <c:v>285</c:v>
                </c:pt>
                <c:pt idx="382">
                  <c:v>129</c:v>
                </c:pt>
                <c:pt idx="383">
                  <c:v>227</c:v>
                </c:pt>
                <c:pt idx="384">
                  <c:v>145</c:v>
                </c:pt>
                <c:pt idx="385">
                  <c:v>90</c:v>
                </c:pt>
                <c:pt idx="386">
                  <c:v>292</c:v>
                </c:pt>
                <c:pt idx="387">
                  <c:v>266</c:v>
                </c:pt>
                <c:pt idx="388">
                  <c:v>35</c:v>
                </c:pt>
                <c:pt idx="389">
                  <c:v>145</c:v>
                </c:pt>
                <c:pt idx="390">
                  <c:v>22</c:v>
                </c:pt>
                <c:pt idx="391">
                  <c:v>62</c:v>
                </c:pt>
                <c:pt idx="392">
                  <c:v>102</c:v>
                </c:pt>
                <c:pt idx="393">
                  <c:v>87</c:v>
                </c:pt>
                <c:pt idx="394">
                  <c:v>270</c:v>
                </c:pt>
                <c:pt idx="395">
                  <c:v>30</c:v>
                </c:pt>
                <c:pt idx="396">
                  <c:v>154</c:v>
                </c:pt>
                <c:pt idx="397">
                  <c:v>159</c:v>
                </c:pt>
                <c:pt idx="398">
                  <c:v>180</c:v>
                </c:pt>
                <c:pt idx="399">
                  <c:v>274</c:v>
                </c:pt>
                <c:pt idx="400">
                  <c:v>3</c:v>
                </c:pt>
                <c:pt idx="401">
                  <c:v>198</c:v>
                </c:pt>
                <c:pt idx="402">
                  <c:v>71</c:v>
                </c:pt>
                <c:pt idx="403">
                  <c:v>175</c:v>
                </c:pt>
                <c:pt idx="404">
                  <c:v>145</c:v>
                </c:pt>
                <c:pt idx="405">
                  <c:v>99</c:v>
                </c:pt>
                <c:pt idx="406">
                  <c:v>43</c:v>
                </c:pt>
                <c:pt idx="407">
                  <c:v>15</c:v>
                </c:pt>
                <c:pt idx="408">
                  <c:v>166</c:v>
                </c:pt>
                <c:pt idx="409">
                  <c:v>69</c:v>
                </c:pt>
                <c:pt idx="410">
                  <c:v>121</c:v>
                </c:pt>
                <c:pt idx="411">
                  <c:v>241</c:v>
                </c:pt>
                <c:pt idx="412">
                  <c:v>112</c:v>
                </c:pt>
                <c:pt idx="413">
                  <c:v>203</c:v>
                </c:pt>
                <c:pt idx="414">
                  <c:v>184</c:v>
                </c:pt>
                <c:pt idx="415">
                  <c:v>217</c:v>
                </c:pt>
                <c:pt idx="416">
                  <c:v>217</c:v>
                </c:pt>
                <c:pt idx="417">
                  <c:v>33</c:v>
                </c:pt>
                <c:pt idx="418">
                  <c:v>83</c:v>
                </c:pt>
                <c:pt idx="419">
                  <c:v>290</c:v>
                </c:pt>
                <c:pt idx="420">
                  <c:v>17</c:v>
                </c:pt>
                <c:pt idx="421">
                  <c:v>205</c:v>
                </c:pt>
                <c:pt idx="422">
                  <c:v>269</c:v>
                </c:pt>
                <c:pt idx="423">
                  <c:v>143</c:v>
                </c:pt>
                <c:pt idx="424">
                  <c:v>274</c:v>
                </c:pt>
                <c:pt idx="425">
                  <c:v>180</c:v>
                </c:pt>
                <c:pt idx="426">
                  <c:v>95</c:v>
                </c:pt>
                <c:pt idx="427">
                  <c:v>128</c:v>
                </c:pt>
                <c:pt idx="428">
                  <c:v>62</c:v>
                </c:pt>
                <c:pt idx="429">
                  <c:v>280</c:v>
                </c:pt>
                <c:pt idx="430">
                  <c:v>151</c:v>
                </c:pt>
                <c:pt idx="431">
                  <c:v>45</c:v>
                </c:pt>
                <c:pt idx="432">
                  <c:v>292</c:v>
                </c:pt>
                <c:pt idx="433">
                  <c:v>260</c:v>
                </c:pt>
                <c:pt idx="434">
                  <c:v>127</c:v>
                </c:pt>
                <c:pt idx="435">
                  <c:v>274</c:v>
                </c:pt>
                <c:pt idx="436">
                  <c:v>127</c:v>
                </c:pt>
                <c:pt idx="437">
                  <c:v>184</c:v>
                </c:pt>
                <c:pt idx="438">
                  <c:v>147</c:v>
                </c:pt>
                <c:pt idx="439">
                  <c:v>8</c:v>
                </c:pt>
                <c:pt idx="440">
                  <c:v>229</c:v>
                </c:pt>
                <c:pt idx="441">
                  <c:v>172</c:v>
                </c:pt>
                <c:pt idx="442">
                  <c:v>107</c:v>
                </c:pt>
                <c:pt idx="443">
                  <c:v>180</c:v>
                </c:pt>
                <c:pt idx="444">
                  <c:v>259</c:v>
                </c:pt>
                <c:pt idx="445">
                  <c:v>118</c:v>
                </c:pt>
                <c:pt idx="446">
                  <c:v>226</c:v>
                </c:pt>
                <c:pt idx="447">
                  <c:v>126</c:v>
                </c:pt>
                <c:pt idx="448">
                  <c:v>223</c:v>
                </c:pt>
                <c:pt idx="449">
                  <c:v>161</c:v>
                </c:pt>
                <c:pt idx="450">
                  <c:v>298</c:v>
                </c:pt>
                <c:pt idx="451">
                  <c:v>98</c:v>
                </c:pt>
                <c:pt idx="452">
                  <c:v>161</c:v>
                </c:pt>
                <c:pt idx="453">
                  <c:v>84</c:v>
                </c:pt>
                <c:pt idx="454">
                  <c:v>151</c:v>
                </c:pt>
                <c:pt idx="455">
                  <c:v>214</c:v>
                </c:pt>
                <c:pt idx="456">
                  <c:v>209</c:v>
                </c:pt>
                <c:pt idx="457">
                  <c:v>186</c:v>
                </c:pt>
                <c:pt idx="458">
                  <c:v>250</c:v>
                </c:pt>
                <c:pt idx="459">
                  <c:v>83</c:v>
                </c:pt>
                <c:pt idx="460">
                  <c:v>155</c:v>
                </c:pt>
                <c:pt idx="461">
                  <c:v>194</c:v>
                </c:pt>
                <c:pt idx="462">
                  <c:v>96</c:v>
                </c:pt>
                <c:pt idx="463">
                  <c:v>41</c:v>
                </c:pt>
                <c:pt idx="464">
                  <c:v>193</c:v>
                </c:pt>
                <c:pt idx="465">
                  <c:v>43</c:v>
                </c:pt>
                <c:pt idx="466">
                  <c:v>232</c:v>
                </c:pt>
                <c:pt idx="467">
                  <c:v>87</c:v>
                </c:pt>
                <c:pt idx="468">
                  <c:v>14</c:v>
                </c:pt>
                <c:pt idx="469">
                  <c:v>56</c:v>
                </c:pt>
                <c:pt idx="470">
                  <c:v>268</c:v>
                </c:pt>
                <c:pt idx="471">
                  <c:v>256</c:v>
                </c:pt>
                <c:pt idx="472">
                  <c:v>160</c:v>
                </c:pt>
                <c:pt idx="473">
                  <c:v>211</c:v>
                </c:pt>
                <c:pt idx="474">
                  <c:v>245</c:v>
                </c:pt>
                <c:pt idx="475">
                  <c:v>2</c:v>
                </c:pt>
                <c:pt idx="476">
                  <c:v>290</c:v>
                </c:pt>
                <c:pt idx="477">
                  <c:v>143</c:v>
                </c:pt>
                <c:pt idx="478">
                  <c:v>178</c:v>
                </c:pt>
                <c:pt idx="479">
                  <c:v>85</c:v>
                </c:pt>
                <c:pt idx="480">
                  <c:v>277</c:v>
                </c:pt>
                <c:pt idx="481">
                  <c:v>299</c:v>
                </c:pt>
                <c:pt idx="482">
                  <c:v>35</c:v>
                </c:pt>
                <c:pt idx="483">
                  <c:v>59</c:v>
                </c:pt>
                <c:pt idx="484">
                  <c:v>109</c:v>
                </c:pt>
                <c:pt idx="485">
                  <c:v>279</c:v>
                </c:pt>
                <c:pt idx="486">
                  <c:v>238</c:v>
                </c:pt>
                <c:pt idx="487">
                  <c:v>164</c:v>
                </c:pt>
                <c:pt idx="488">
                  <c:v>110</c:v>
                </c:pt>
                <c:pt idx="489">
                  <c:v>268</c:v>
                </c:pt>
                <c:pt idx="490">
                  <c:v>221</c:v>
                </c:pt>
                <c:pt idx="491">
                  <c:v>63</c:v>
                </c:pt>
                <c:pt idx="492">
                  <c:v>243</c:v>
                </c:pt>
                <c:pt idx="493">
                  <c:v>185</c:v>
                </c:pt>
                <c:pt idx="494">
                  <c:v>286</c:v>
                </c:pt>
                <c:pt idx="495">
                  <c:v>70</c:v>
                </c:pt>
                <c:pt idx="496">
                  <c:v>226</c:v>
                </c:pt>
                <c:pt idx="497">
                  <c:v>236</c:v>
                </c:pt>
                <c:pt idx="498">
                  <c:v>288</c:v>
                </c:pt>
                <c:pt idx="499">
                  <c:v>173</c:v>
                </c:pt>
                <c:pt idx="500">
                  <c:v>250</c:v>
                </c:pt>
                <c:pt idx="501">
                  <c:v>90</c:v>
                </c:pt>
                <c:pt idx="502">
                  <c:v>130</c:v>
                </c:pt>
                <c:pt idx="503">
                  <c:v>257</c:v>
                </c:pt>
                <c:pt idx="504">
                  <c:v>185</c:v>
                </c:pt>
                <c:pt idx="505">
                  <c:v>22</c:v>
                </c:pt>
                <c:pt idx="506">
                  <c:v>64</c:v>
                </c:pt>
                <c:pt idx="507">
                  <c:v>185</c:v>
                </c:pt>
                <c:pt idx="508">
                  <c:v>142</c:v>
                </c:pt>
                <c:pt idx="509">
                  <c:v>177</c:v>
                </c:pt>
                <c:pt idx="510">
                  <c:v>89</c:v>
                </c:pt>
                <c:pt idx="511">
                  <c:v>219</c:v>
                </c:pt>
                <c:pt idx="512">
                  <c:v>201</c:v>
                </c:pt>
                <c:pt idx="513">
                  <c:v>71</c:v>
                </c:pt>
                <c:pt idx="514">
                  <c:v>258</c:v>
                </c:pt>
                <c:pt idx="515">
                  <c:v>207</c:v>
                </c:pt>
                <c:pt idx="516">
                  <c:v>178</c:v>
                </c:pt>
                <c:pt idx="517">
                  <c:v>8</c:v>
                </c:pt>
                <c:pt idx="518">
                  <c:v>123</c:v>
                </c:pt>
                <c:pt idx="519">
                  <c:v>289</c:v>
                </c:pt>
                <c:pt idx="520">
                  <c:v>33</c:v>
                </c:pt>
                <c:pt idx="521">
                  <c:v>96</c:v>
                </c:pt>
                <c:pt idx="522">
                  <c:v>275</c:v>
                </c:pt>
                <c:pt idx="523">
                  <c:v>290</c:v>
                </c:pt>
                <c:pt idx="524">
                  <c:v>196</c:v>
                </c:pt>
                <c:pt idx="525">
                  <c:v>182</c:v>
                </c:pt>
                <c:pt idx="526">
                  <c:v>87</c:v>
                </c:pt>
                <c:pt idx="527">
                  <c:v>4</c:v>
                </c:pt>
                <c:pt idx="528">
                  <c:v>222</c:v>
                </c:pt>
                <c:pt idx="529">
                  <c:v>136</c:v>
                </c:pt>
                <c:pt idx="530">
                  <c:v>82</c:v>
                </c:pt>
                <c:pt idx="531">
                  <c:v>175</c:v>
                </c:pt>
                <c:pt idx="532">
                  <c:v>228</c:v>
                </c:pt>
                <c:pt idx="533">
                  <c:v>207</c:v>
                </c:pt>
                <c:pt idx="534">
                  <c:v>235</c:v>
                </c:pt>
                <c:pt idx="535">
                  <c:v>2</c:v>
                </c:pt>
                <c:pt idx="536">
                  <c:v>175</c:v>
                </c:pt>
                <c:pt idx="537">
                  <c:v>283</c:v>
                </c:pt>
                <c:pt idx="538">
                  <c:v>89</c:v>
                </c:pt>
                <c:pt idx="539">
                  <c:v>138</c:v>
                </c:pt>
                <c:pt idx="540">
                  <c:v>234</c:v>
                </c:pt>
                <c:pt idx="541">
                  <c:v>166</c:v>
                </c:pt>
                <c:pt idx="542">
                  <c:v>258</c:v>
                </c:pt>
                <c:pt idx="543">
                  <c:v>103</c:v>
                </c:pt>
                <c:pt idx="544">
                  <c:v>84</c:v>
                </c:pt>
              </c:numCache>
            </c:numRef>
          </c:yVal>
          <c:smooth val="0"/>
          <c:extLst>
            <c:ext xmlns:c16="http://schemas.microsoft.com/office/drawing/2014/chart" uri="{C3380CC4-5D6E-409C-BE32-E72D297353CC}">
              <c16:uniqueId val="{00000001-54C0-45AA-964E-7D1EF0091F8B}"/>
            </c:ext>
          </c:extLst>
        </c:ser>
        <c:dLbls>
          <c:showLegendKey val="0"/>
          <c:showVal val="0"/>
          <c:showCatName val="0"/>
          <c:showSerName val="0"/>
          <c:showPercent val="0"/>
          <c:showBubbleSize val="0"/>
        </c:dLbls>
        <c:axId val="1692183039"/>
        <c:axId val="1692182559"/>
      </c:scatterChart>
      <c:valAx>
        <c:axId val="1692183039"/>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0" i="0" u="none" strike="noStrike" kern="1200" baseline="0">
                    <a:solidFill>
                      <a:sysClr val="windowText" lastClr="000000">
                        <a:lumMod val="65000"/>
                        <a:lumOff val="35000"/>
                      </a:sysClr>
                    </a:solidFill>
                    <a:latin typeface="+mn-lt"/>
                    <a:ea typeface="+mn-ea"/>
                    <a:cs typeface="+mn-cs"/>
                  </a:defRPr>
                </a:pPr>
                <a:r>
                  <a:rPr lang="en-US" sz="1300" b="1" i="0" u="none" strike="noStrike" kern="1200" baseline="0">
                    <a:solidFill>
                      <a:srgbClr val="12056F"/>
                    </a:solidFill>
                    <a:latin typeface="Calibri" panose="020F0502020204030204" pitchFamily="34" charset="0"/>
                  </a:rPr>
                  <a:t>Units Sold</a:t>
                </a:r>
              </a:p>
              <a:p>
                <a:pPr marL="0" marR="0" lvl="0" indent="0" algn="ctr" defTabSz="914400" rtl="0" eaLnBrk="1" fontAlgn="auto" latinLnBrk="0" hangingPunct="1">
                  <a:lnSpc>
                    <a:spcPct val="100000"/>
                  </a:lnSpc>
                  <a:spcBef>
                    <a:spcPts val="0"/>
                  </a:spcBef>
                  <a:spcAft>
                    <a:spcPts val="0"/>
                  </a:spcAft>
                  <a:buClrTx/>
                  <a:buSzTx/>
                  <a:buFontTx/>
                  <a:buNone/>
                  <a:tabLst/>
                  <a:defRPr sz="1300">
                    <a:solidFill>
                      <a:sysClr val="windowText" lastClr="000000">
                        <a:lumMod val="65000"/>
                        <a:lumOff val="35000"/>
                      </a:sysClr>
                    </a:solidFill>
                  </a:defRPr>
                </a:pPr>
                <a:endParaRPr lang="en-US" sz="1300" baseline="0"/>
              </a:p>
            </c:rich>
          </c:tx>
          <c:layout>
            <c:manualLayout>
              <c:xMode val="edge"/>
              <c:yMode val="edge"/>
              <c:x val="0.44370894533312738"/>
              <c:y val="0.8523795869353334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692182559"/>
        <c:crosses val="autoZero"/>
        <c:crossBetween val="midCat"/>
      </c:valAx>
      <c:valAx>
        <c:axId val="1692182559"/>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0" i="0" u="none" strike="noStrike" kern="1200" baseline="0">
                    <a:solidFill>
                      <a:sysClr val="windowText" lastClr="000000">
                        <a:lumMod val="65000"/>
                        <a:lumOff val="35000"/>
                      </a:sysClr>
                    </a:solidFill>
                    <a:latin typeface="+mn-lt"/>
                    <a:ea typeface="+mn-ea"/>
                    <a:cs typeface="+mn-cs"/>
                  </a:defRPr>
                </a:pPr>
                <a:r>
                  <a:rPr lang="en-US" sz="1300" b="1" i="0" u="none" strike="noStrike" kern="1200" baseline="0">
                    <a:solidFill>
                      <a:srgbClr val="12056F"/>
                    </a:solidFill>
                    <a:latin typeface="Calibri" panose="020F0502020204030204" pitchFamily="34" charset="0"/>
                  </a:rPr>
                  <a:t>Number of Reviews</a:t>
                </a:r>
              </a:p>
              <a:p>
                <a:pPr marL="0" marR="0" lvl="0" indent="0" algn="ctr" defTabSz="914400" rtl="0" eaLnBrk="1" fontAlgn="auto" latinLnBrk="0" hangingPunct="1">
                  <a:lnSpc>
                    <a:spcPct val="100000"/>
                  </a:lnSpc>
                  <a:spcBef>
                    <a:spcPts val="0"/>
                  </a:spcBef>
                  <a:spcAft>
                    <a:spcPts val="0"/>
                  </a:spcAft>
                  <a:buClrTx/>
                  <a:buSzTx/>
                  <a:buFontTx/>
                  <a:buNone/>
                  <a:tabLst/>
                  <a:defRPr sz="1300">
                    <a:solidFill>
                      <a:sysClr val="windowText" lastClr="000000">
                        <a:lumMod val="65000"/>
                        <a:lumOff val="35000"/>
                      </a:sysClr>
                    </a:solidFill>
                  </a:defRPr>
                </a:pPr>
                <a:endParaRPr lang="en-US" sz="1300" baseline="0"/>
              </a:p>
            </c:rich>
          </c:tx>
          <c:layout>
            <c:manualLayout>
              <c:xMode val="edge"/>
              <c:yMode val="edge"/>
              <c:x val="5.6285182393906313E-3"/>
              <c:y val="0.2498245912231035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69218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7.jpe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6.png"/><Relationship Id="rId17" Type="http://schemas.openxmlformats.org/officeDocument/2006/relationships/chart" Target="../charts/chart5.xml"/><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image" Target="../media/image2.svg"/><Relationship Id="rId11" Type="http://schemas.microsoft.com/office/2007/relationships/hdphoto" Target="../media/hdphoto2.wdp"/><Relationship Id="rId5" Type="http://schemas.openxmlformats.org/officeDocument/2006/relationships/image" Target="../media/image1.png"/><Relationship Id="rId15" Type="http://schemas.openxmlformats.org/officeDocument/2006/relationships/image" Target="../media/image9.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jpeg"/><Relationship Id="rId1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19845</xdr:colOff>
      <xdr:row>0</xdr:row>
      <xdr:rowOff>0</xdr:rowOff>
    </xdr:from>
    <xdr:to>
      <xdr:col>25</xdr:col>
      <xdr:colOff>500303</xdr:colOff>
      <xdr:row>43</xdr:row>
      <xdr:rowOff>163561</xdr:rowOff>
    </xdr:to>
    <xdr:sp macro="" textlink="">
      <xdr:nvSpPr>
        <xdr:cNvPr id="2" name="Rectangle 1">
          <a:extLst>
            <a:ext uri="{FF2B5EF4-FFF2-40B4-BE49-F238E27FC236}">
              <a16:creationId xmlns:a16="http://schemas.microsoft.com/office/drawing/2014/main" id="{013998DF-9A62-CBA0-F9A7-145FE847D5E3}"/>
            </a:ext>
          </a:extLst>
        </xdr:cNvPr>
        <xdr:cNvSpPr/>
      </xdr:nvSpPr>
      <xdr:spPr>
        <a:xfrm>
          <a:off x="19845" y="0"/>
          <a:ext cx="15730079" cy="8024091"/>
        </a:xfrm>
        <a:prstGeom prst="rect">
          <a:avLst/>
        </a:prstGeom>
        <a:solidFill>
          <a:schemeClr val="bg1"/>
        </a:solidFill>
        <a:ln w="25400">
          <a:solidFill>
            <a:srgbClr val="F2F7F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577226</xdr:colOff>
      <xdr:row>11</xdr:row>
      <xdr:rowOff>39689</xdr:rowOff>
    </xdr:from>
    <xdr:to>
      <xdr:col>11</xdr:col>
      <xdr:colOff>49911</xdr:colOff>
      <xdr:row>27</xdr:row>
      <xdr:rowOff>53184</xdr:rowOff>
    </xdr:to>
    <xdr:graphicFrame macro="">
      <xdr:nvGraphicFramePr>
        <xdr:cNvPr id="3" name="Chart 2">
          <a:extLst>
            <a:ext uri="{FF2B5EF4-FFF2-40B4-BE49-F238E27FC236}">
              <a16:creationId xmlns:a16="http://schemas.microsoft.com/office/drawing/2014/main" id="{A5EA9C59-B311-4730-854B-26337615B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579077</xdr:colOff>
      <xdr:row>27</xdr:row>
      <xdr:rowOff>105834</xdr:rowOff>
    </xdr:from>
    <xdr:to>
      <xdr:col>10</xdr:col>
      <xdr:colOff>331427</xdr:colOff>
      <xdr:row>43</xdr:row>
      <xdr:rowOff>112449</xdr:rowOff>
    </xdr:to>
    <xdr:graphicFrame macro="">
      <xdr:nvGraphicFramePr>
        <xdr:cNvPr id="5" name="Chart 4">
          <a:extLst>
            <a:ext uri="{FF2B5EF4-FFF2-40B4-BE49-F238E27FC236}">
              <a16:creationId xmlns:a16="http://schemas.microsoft.com/office/drawing/2014/main" id="{06D170CC-D37B-4D8F-AA83-EDA64B10F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442817</xdr:colOff>
      <xdr:row>11</xdr:row>
      <xdr:rowOff>37138</xdr:rowOff>
    </xdr:from>
    <xdr:to>
      <xdr:col>25</xdr:col>
      <xdr:colOff>473244</xdr:colOff>
      <xdr:row>27</xdr:row>
      <xdr:rowOff>55923</xdr:rowOff>
    </xdr:to>
    <xdr:graphicFrame macro="">
      <xdr:nvGraphicFramePr>
        <xdr:cNvPr id="11" name="Chart 10">
          <a:extLst>
            <a:ext uri="{FF2B5EF4-FFF2-40B4-BE49-F238E27FC236}">
              <a16:creationId xmlns:a16="http://schemas.microsoft.com/office/drawing/2014/main" id="{D5BF45A1-4707-4CD3-BE0F-03764252A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95154</xdr:colOff>
      <xdr:row>11</xdr:row>
      <xdr:rowOff>36081</xdr:rowOff>
    </xdr:from>
    <xdr:to>
      <xdr:col>18</xdr:col>
      <xdr:colOff>398896</xdr:colOff>
      <xdr:row>27</xdr:row>
      <xdr:rowOff>55923</xdr:rowOff>
    </xdr:to>
    <xdr:graphicFrame macro="">
      <xdr:nvGraphicFramePr>
        <xdr:cNvPr id="7" name="Chart 6">
          <a:extLst>
            <a:ext uri="{FF2B5EF4-FFF2-40B4-BE49-F238E27FC236}">
              <a16:creationId xmlns:a16="http://schemas.microsoft.com/office/drawing/2014/main" id="{23598A8A-A1EE-426E-BD71-EA87FB329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34757</xdr:colOff>
      <xdr:row>6</xdr:row>
      <xdr:rowOff>42526</xdr:rowOff>
    </xdr:from>
    <xdr:to>
      <xdr:col>3</xdr:col>
      <xdr:colOff>403057</xdr:colOff>
      <xdr:row>10</xdr:row>
      <xdr:rowOff>122671</xdr:rowOff>
    </xdr:to>
    <xdr:sp macro="" textlink="">
      <xdr:nvSpPr>
        <xdr:cNvPr id="10" name="Rectangle: Rounded Corners 9">
          <a:extLst>
            <a:ext uri="{FF2B5EF4-FFF2-40B4-BE49-F238E27FC236}">
              <a16:creationId xmlns:a16="http://schemas.microsoft.com/office/drawing/2014/main" id="{3BC9969A-0A24-64BB-4A4A-D1500C110CF4}"/>
            </a:ext>
          </a:extLst>
        </xdr:cNvPr>
        <xdr:cNvSpPr/>
      </xdr:nvSpPr>
      <xdr:spPr>
        <a:xfrm>
          <a:off x="34757" y="1139344"/>
          <a:ext cx="2186709" cy="811357"/>
        </a:xfrm>
        <a:prstGeom prst="roundRect">
          <a:avLst>
            <a:gd name="adj" fmla="val 7365"/>
          </a:avLst>
        </a:prstGeom>
        <a:solidFill>
          <a:srgbClr val="FFFFFF"/>
        </a:solidFill>
        <a:ln w="19050" cmpd="dbl">
          <a:solidFill>
            <a:schemeClr val="accent1">
              <a:shade val="15000"/>
            </a:schemeClr>
          </a:solidFill>
          <a:extLst>
            <a:ext uri="{C807C97D-BFC1-408E-A445-0C87EB9F89A2}">
              <ask:lineSketchStyleProps xmlns:ask="http://schemas.microsoft.com/office/drawing/2018/sketchyshapes">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599907</xdr:colOff>
      <xdr:row>6</xdr:row>
      <xdr:rowOff>67926</xdr:rowOff>
    </xdr:from>
    <xdr:to>
      <xdr:col>3</xdr:col>
      <xdr:colOff>320507</xdr:colOff>
      <xdr:row>8</xdr:row>
      <xdr:rowOff>48876</xdr:rowOff>
    </xdr:to>
    <xdr:sp macro="" textlink="">
      <xdr:nvSpPr>
        <xdr:cNvPr id="12" name="TextBox 11">
          <a:extLst>
            <a:ext uri="{FF2B5EF4-FFF2-40B4-BE49-F238E27FC236}">
              <a16:creationId xmlns:a16="http://schemas.microsoft.com/office/drawing/2014/main" id="{A16767A7-3A06-6BB3-4136-2E0114DDFADE}"/>
            </a:ext>
          </a:extLst>
        </xdr:cNvPr>
        <xdr:cNvSpPr txBox="1"/>
      </xdr:nvSpPr>
      <xdr:spPr>
        <a:xfrm>
          <a:off x="599907" y="1164744"/>
          <a:ext cx="1539009" cy="34655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aseline="0"/>
            <a:t>    </a:t>
          </a:r>
          <a:r>
            <a:rPr lang="en-US" sz="1500" b="1" i="0" baseline="0">
              <a:solidFill>
                <a:srgbClr val="12056F"/>
              </a:solidFill>
            </a:rPr>
            <a:t>LAUNCH CITY</a:t>
          </a:r>
          <a:endParaRPr lang="en-US" sz="1500" b="1" i="0">
            <a:solidFill>
              <a:srgbClr val="12056F"/>
            </a:solidFill>
          </a:endParaRPr>
        </a:p>
      </xdr:txBody>
    </xdr:sp>
    <xdr:clientData/>
  </xdr:twoCellAnchor>
  <xdr:twoCellAnchor>
    <xdr:from>
      <xdr:col>2</xdr:col>
      <xdr:colOff>76031</xdr:colOff>
      <xdr:row>8</xdr:row>
      <xdr:rowOff>172941</xdr:rowOff>
    </xdr:from>
    <xdr:to>
      <xdr:col>3</xdr:col>
      <xdr:colOff>285581</xdr:colOff>
      <xdr:row>10</xdr:row>
      <xdr:rowOff>66338</xdr:rowOff>
    </xdr:to>
    <xdr:sp macro="" textlink="">
      <xdr:nvSpPr>
        <xdr:cNvPr id="13" name="TextBox 12">
          <a:extLst>
            <a:ext uri="{FF2B5EF4-FFF2-40B4-BE49-F238E27FC236}">
              <a16:creationId xmlns:a16="http://schemas.microsoft.com/office/drawing/2014/main" id="{2A8079AD-837A-9B0D-E222-7FF26A24F663}"/>
            </a:ext>
          </a:extLst>
        </xdr:cNvPr>
        <xdr:cNvSpPr txBox="1"/>
      </xdr:nvSpPr>
      <xdr:spPr>
        <a:xfrm>
          <a:off x="1288304" y="1635365"/>
          <a:ext cx="815686" cy="259003"/>
        </a:xfrm>
        <a:prstGeom prst="rect">
          <a:avLst/>
        </a:prstGeom>
        <a:solidFill>
          <a:schemeClr val="bg1"/>
        </a:solidFill>
        <a:ln w="19050" cmpd="dbl">
          <a:solidFill>
            <a:schemeClr val="accent1">
              <a:shade val="15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i="1">
              <a:solidFill>
                <a:srgbClr val="12056F"/>
              </a:solidFill>
            </a:rPr>
            <a:t>Kumasi</a:t>
          </a:r>
        </a:p>
      </xdr:txBody>
    </xdr:sp>
    <xdr:clientData/>
  </xdr:twoCellAnchor>
  <xdr:twoCellAnchor editAs="oneCell">
    <xdr:from>
      <xdr:col>0</xdr:col>
      <xdr:colOff>0</xdr:colOff>
      <xdr:row>11</xdr:row>
      <xdr:rowOff>34275</xdr:rowOff>
    </xdr:from>
    <xdr:to>
      <xdr:col>2</xdr:col>
      <xdr:colOff>549011</xdr:colOff>
      <xdr:row>23</xdr:row>
      <xdr:rowOff>162044</xdr:rowOff>
    </xdr:to>
    <mc:AlternateContent xmlns:mc="http://schemas.openxmlformats.org/markup-compatibility/2006" xmlns:a14="http://schemas.microsoft.com/office/drawing/2010/main">
      <mc:Choice Requires="a14">
        <xdr:graphicFrame macro="">
          <xdr:nvGraphicFramePr>
            <xdr:cNvPr id="16" name=" City 1">
              <a:extLst>
                <a:ext uri="{FF2B5EF4-FFF2-40B4-BE49-F238E27FC236}">
                  <a16:creationId xmlns:a16="http://schemas.microsoft.com/office/drawing/2014/main" id="{966D23BF-65BD-4330-8FA4-04DC9302B7B2}"/>
                </a:ext>
              </a:extLst>
            </xdr:cNvPr>
            <xdr:cNvGraphicFramePr/>
          </xdr:nvGraphicFramePr>
          <xdr:xfrm>
            <a:off x="0" y="0"/>
            <a:ext cx="0" cy="0"/>
          </xdr:xfrm>
          <a:graphic>
            <a:graphicData uri="http://schemas.microsoft.com/office/drawing/2010/slicer">
              <sle:slicer xmlns:sle="http://schemas.microsoft.com/office/drawing/2010/slicer" name=" City 1"/>
            </a:graphicData>
          </a:graphic>
        </xdr:graphicFrame>
      </mc:Choice>
      <mc:Fallback xmlns="">
        <xdr:sp macro="" textlink="">
          <xdr:nvSpPr>
            <xdr:cNvPr id="0" name=""/>
            <xdr:cNvSpPr>
              <a:spLocks noTextEdit="1"/>
            </xdr:cNvSpPr>
          </xdr:nvSpPr>
          <xdr:spPr>
            <a:xfrm>
              <a:off x="0" y="2083208"/>
              <a:ext cx="1768211" cy="236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149129</xdr:rowOff>
    </xdr:from>
    <xdr:to>
      <xdr:col>2</xdr:col>
      <xdr:colOff>549011</xdr:colOff>
      <xdr:row>34</xdr:row>
      <xdr:rowOff>105834</xdr:rowOff>
    </xdr:to>
    <mc:AlternateContent xmlns:mc="http://schemas.openxmlformats.org/markup-compatibility/2006" xmlns:a14="http://schemas.microsoft.com/office/drawing/2010/main">
      <mc:Choice Requires="a14">
        <xdr:graphicFrame macro="">
          <xdr:nvGraphicFramePr>
            <xdr:cNvPr id="19" name="Brand name">
              <a:extLst>
                <a:ext uri="{FF2B5EF4-FFF2-40B4-BE49-F238E27FC236}">
                  <a16:creationId xmlns:a16="http://schemas.microsoft.com/office/drawing/2014/main" id="{1CECC979-60C6-4222-A12D-A39896F9D824}"/>
                </a:ext>
              </a:extLst>
            </xdr:cNvPr>
            <xdr:cNvGraphicFramePr/>
          </xdr:nvGraphicFramePr>
          <xdr:xfrm>
            <a:off x="0" y="0"/>
            <a:ext cx="0" cy="0"/>
          </xdr:xfrm>
          <a:graphic>
            <a:graphicData uri="http://schemas.microsoft.com/office/drawing/2010/slicer">
              <sle:slicer xmlns:sle="http://schemas.microsoft.com/office/drawing/2010/slicer" name="Brand name"/>
            </a:graphicData>
          </a:graphic>
        </xdr:graphicFrame>
      </mc:Choice>
      <mc:Fallback xmlns="">
        <xdr:sp macro="" textlink="">
          <xdr:nvSpPr>
            <xdr:cNvPr id="0" name=""/>
            <xdr:cNvSpPr>
              <a:spLocks noTextEdit="1"/>
            </xdr:cNvSpPr>
          </xdr:nvSpPr>
          <xdr:spPr>
            <a:xfrm>
              <a:off x="0" y="3688196"/>
              <a:ext cx="1768211" cy="2750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125076</xdr:rowOff>
    </xdr:from>
    <xdr:to>
      <xdr:col>2</xdr:col>
      <xdr:colOff>549011</xdr:colOff>
      <xdr:row>43</xdr:row>
      <xdr:rowOff>115455</xdr:rowOff>
    </xdr:to>
    <mc:AlternateContent xmlns:mc="http://schemas.openxmlformats.org/markup-compatibility/2006" xmlns:a14="http://schemas.microsoft.com/office/drawing/2010/main">
      <mc:Choice Requires="a14">
        <xdr:graphicFrame macro="">
          <xdr:nvGraphicFramePr>
            <xdr:cNvPr id="20" name="Grain Type">
              <a:extLst>
                <a:ext uri="{FF2B5EF4-FFF2-40B4-BE49-F238E27FC236}">
                  <a16:creationId xmlns:a16="http://schemas.microsoft.com/office/drawing/2014/main" id="{C98EB78B-E16D-4071-9B44-A9523CFE8EEA}"/>
                </a:ext>
              </a:extLst>
            </xdr:cNvPr>
            <xdr:cNvGraphicFramePr/>
          </xdr:nvGraphicFramePr>
          <xdr:xfrm>
            <a:off x="0" y="0"/>
            <a:ext cx="0" cy="0"/>
          </xdr:xfrm>
          <a:graphic>
            <a:graphicData uri="http://schemas.microsoft.com/office/drawing/2010/slicer">
              <sle:slicer xmlns:sle="http://schemas.microsoft.com/office/drawing/2010/slicer" name="Grain Type"/>
            </a:graphicData>
          </a:graphic>
        </xdr:graphicFrame>
      </mc:Choice>
      <mc:Fallback xmlns="">
        <xdr:sp macro="" textlink="">
          <xdr:nvSpPr>
            <xdr:cNvPr id="0" name=""/>
            <xdr:cNvSpPr>
              <a:spLocks noTextEdit="1"/>
            </xdr:cNvSpPr>
          </xdr:nvSpPr>
          <xdr:spPr>
            <a:xfrm>
              <a:off x="0" y="6271876"/>
              <a:ext cx="1768211" cy="1853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463094</xdr:colOff>
      <xdr:row>6</xdr:row>
      <xdr:rowOff>42790</xdr:rowOff>
    </xdr:from>
    <xdr:to>
      <xdr:col>7</xdr:col>
      <xdr:colOff>221794</xdr:colOff>
      <xdr:row>10</xdr:row>
      <xdr:rowOff>122935</xdr:rowOff>
    </xdr:to>
    <xdr:sp macro="" textlink="">
      <xdr:nvSpPr>
        <xdr:cNvPr id="21" name="Rectangle: Rounded Corners 20">
          <a:extLst>
            <a:ext uri="{FF2B5EF4-FFF2-40B4-BE49-F238E27FC236}">
              <a16:creationId xmlns:a16="http://schemas.microsoft.com/office/drawing/2014/main" id="{8CC3E128-C0B0-45BE-AB0E-3E5CDD5832BC}"/>
            </a:ext>
          </a:extLst>
        </xdr:cNvPr>
        <xdr:cNvSpPr/>
      </xdr:nvSpPr>
      <xdr:spPr>
        <a:xfrm>
          <a:off x="2281503" y="1139608"/>
          <a:ext cx="2183246" cy="811357"/>
        </a:xfrm>
        <a:prstGeom prst="roundRect">
          <a:avLst>
            <a:gd name="adj" fmla="val 6590"/>
          </a:avLst>
        </a:prstGeom>
        <a:solidFill>
          <a:schemeClr val="bg1"/>
        </a:solidFill>
        <a:ln w="19050" cmpd="dbl">
          <a:solidFill>
            <a:srgbClr val="12056F"/>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279015</xdr:colOff>
      <xdr:row>6</xdr:row>
      <xdr:rowOff>46062</xdr:rowOff>
    </xdr:from>
    <xdr:to>
      <xdr:col>11</xdr:col>
      <xdr:colOff>134697</xdr:colOff>
      <xdr:row>10</xdr:row>
      <xdr:rowOff>126207</xdr:rowOff>
    </xdr:to>
    <xdr:sp macro="" textlink="">
      <xdr:nvSpPr>
        <xdr:cNvPr id="22" name="Rectangle: Rounded Corners 21">
          <a:extLst>
            <a:ext uri="{FF2B5EF4-FFF2-40B4-BE49-F238E27FC236}">
              <a16:creationId xmlns:a16="http://schemas.microsoft.com/office/drawing/2014/main" id="{697F06D8-9AA9-4787-938A-FB5B21A50F3D}"/>
            </a:ext>
          </a:extLst>
        </xdr:cNvPr>
        <xdr:cNvSpPr/>
      </xdr:nvSpPr>
      <xdr:spPr>
        <a:xfrm>
          <a:off x="4521970" y="1142880"/>
          <a:ext cx="2280227" cy="811357"/>
        </a:xfrm>
        <a:prstGeom prst="roundRect">
          <a:avLst>
            <a:gd name="adj" fmla="val 8915"/>
          </a:avLst>
        </a:prstGeom>
        <a:solidFill>
          <a:srgbClr val="FFFFFF"/>
        </a:solidFill>
        <a:ln w="19050" cap="flat" cmpd="dbl">
          <a:solidFill>
            <a:srgbClr val="12056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190163</xdr:colOff>
      <xdr:row>6</xdr:row>
      <xdr:rowOff>43320</xdr:rowOff>
    </xdr:from>
    <xdr:to>
      <xdr:col>14</xdr:col>
      <xdr:colOff>558463</xdr:colOff>
      <xdr:row>10</xdr:row>
      <xdr:rowOff>123465</xdr:rowOff>
    </xdr:to>
    <xdr:sp macro="" textlink="">
      <xdr:nvSpPr>
        <xdr:cNvPr id="23" name="Rectangle: Rounded Corners 22">
          <a:extLst>
            <a:ext uri="{FF2B5EF4-FFF2-40B4-BE49-F238E27FC236}">
              <a16:creationId xmlns:a16="http://schemas.microsoft.com/office/drawing/2014/main" id="{19650D81-DD4B-4D32-B273-2453FA81FC16}"/>
            </a:ext>
          </a:extLst>
        </xdr:cNvPr>
        <xdr:cNvSpPr/>
      </xdr:nvSpPr>
      <xdr:spPr>
        <a:xfrm>
          <a:off x="6857663" y="1140138"/>
          <a:ext cx="2186709" cy="811357"/>
        </a:xfrm>
        <a:prstGeom prst="roundRect">
          <a:avLst>
            <a:gd name="adj" fmla="val 6590"/>
          </a:avLst>
        </a:prstGeom>
        <a:solidFill>
          <a:srgbClr val="FFFFFF"/>
        </a:solidFill>
        <a:ln w="19050" cmpd="dbl">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22057</xdr:colOff>
      <xdr:row>6</xdr:row>
      <xdr:rowOff>80626</xdr:rowOff>
    </xdr:from>
    <xdr:to>
      <xdr:col>0</xdr:col>
      <xdr:colOff>599907</xdr:colOff>
      <xdr:row>10</xdr:row>
      <xdr:rowOff>86976</xdr:rowOff>
    </xdr:to>
    <xdr:pic>
      <xdr:nvPicPr>
        <xdr:cNvPr id="25" name="Graphic 24" descr="City with solid fill">
          <a:extLst>
            <a:ext uri="{FF2B5EF4-FFF2-40B4-BE49-F238E27FC236}">
              <a16:creationId xmlns:a16="http://schemas.microsoft.com/office/drawing/2014/main" id="{EE8429B7-06E3-1470-6B89-2AFCD72FCED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2057" y="1177444"/>
          <a:ext cx="577850" cy="737562"/>
        </a:xfrm>
        <a:prstGeom prst="rect">
          <a:avLst/>
        </a:prstGeom>
      </xdr:spPr>
    </xdr:pic>
    <xdr:clientData/>
  </xdr:twoCellAnchor>
  <xdr:twoCellAnchor editAs="oneCell">
    <xdr:from>
      <xdr:col>3</xdr:col>
      <xdr:colOff>516010</xdr:colOff>
      <xdr:row>6</xdr:row>
      <xdr:rowOff>161563</xdr:rowOff>
    </xdr:from>
    <xdr:to>
      <xdr:col>4</xdr:col>
      <xdr:colOff>470237</xdr:colOff>
      <xdr:row>10</xdr:row>
      <xdr:rowOff>24269</xdr:rowOff>
    </xdr:to>
    <xdr:pic>
      <xdr:nvPicPr>
        <xdr:cNvPr id="32" name="Picture 31">
          <a:extLst>
            <a:ext uri="{FF2B5EF4-FFF2-40B4-BE49-F238E27FC236}">
              <a16:creationId xmlns:a16="http://schemas.microsoft.com/office/drawing/2014/main" id="{2DCE2C31-C63F-A589-159A-A3BFF0E9BDEA}"/>
            </a:ext>
          </a:extLst>
        </xdr:cNvPr>
        <xdr:cNvPicPr>
          <a:picLocks noChangeAspect="1"/>
        </xdr:cNvPicPr>
      </xdr:nvPicPr>
      <xdr:blipFill>
        <a:blip xmlns:r="http://schemas.openxmlformats.org/officeDocument/2006/relationships" r:embed="rId7">
          <a:duotone>
            <a:schemeClr val="accent3">
              <a:shade val="45000"/>
              <a:satMod val="135000"/>
            </a:schemeClr>
            <a:prstClr val="white"/>
          </a:duotone>
          <a:extLst>
            <a:ext uri="{BEBA8EAE-BF5A-486C-A8C5-ECC9F3942E4B}">
              <a14:imgProps xmlns:a14="http://schemas.microsoft.com/office/drawing/2010/main">
                <a14:imgLayer r:embed="rId8">
                  <a14:imgEffect>
                    <a14:colorTemperature colorTemp="11500"/>
                  </a14:imgEffect>
                  <a14:imgEffect>
                    <a14:saturation sat="0"/>
                  </a14:imgEffect>
                </a14:imgLayer>
              </a14:imgProps>
            </a:ext>
          </a:extLst>
        </a:blip>
        <a:stretch>
          <a:fillRect/>
        </a:stretch>
      </xdr:blipFill>
      <xdr:spPr>
        <a:xfrm>
          <a:off x="2334419" y="1258381"/>
          <a:ext cx="560363" cy="593918"/>
        </a:xfrm>
        <a:prstGeom prst="rect">
          <a:avLst/>
        </a:prstGeom>
        <a:blipFill>
          <a:blip xmlns:r="http://schemas.openxmlformats.org/officeDocument/2006/relationships" r:embed="rId9">
            <a:duotone>
              <a:schemeClr val="accent3">
                <a:shade val="45000"/>
                <a:satMod val="135000"/>
              </a:schemeClr>
              <a:prstClr val="white"/>
            </a:duotone>
          </a:blip>
          <a:tile tx="0" ty="0" sx="100000" sy="100000" flip="none" algn="tl"/>
        </a:blipFill>
      </xdr:spPr>
    </xdr:pic>
    <xdr:clientData/>
  </xdr:twoCellAnchor>
  <xdr:twoCellAnchor editAs="oneCell">
    <xdr:from>
      <xdr:col>7</xdr:col>
      <xdr:colOff>350573</xdr:colOff>
      <xdr:row>6</xdr:row>
      <xdr:rowOff>77812</xdr:rowOff>
    </xdr:from>
    <xdr:to>
      <xdr:col>8</xdr:col>
      <xdr:colOff>152136</xdr:colOff>
      <xdr:row>10</xdr:row>
      <xdr:rowOff>88395</xdr:rowOff>
    </xdr:to>
    <xdr:pic>
      <xdr:nvPicPr>
        <xdr:cNvPr id="33" name="Picture 32">
          <a:extLst>
            <a:ext uri="{FF2B5EF4-FFF2-40B4-BE49-F238E27FC236}">
              <a16:creationId xmlns:a16="http://schemas.microsoft.com/office/drawing/2014/main" id="{0B9325C5-815E-9899-C92B-81FC9E868E28}"/>
            </a:ext>
          </a:extLst>
        </xdr:cNvPr>
        <xdr:cNvPicPr>
          <a:picLocks noChangeAspect="1"/>
        </xdr:cNvPicPr>
      </xdr:nvPicPr>
      <xdr:blipFill>
        <a:blip xmlns:r="http://schemas.openxmlformats.org/officeDocument/2006/relationships" r:embed="rId10">
          <a:duotone>
            <a:prstClr val="black"/>
            <a:srgbClr val="D9C3A5">
              <a:tint val="50000"/>
              <a:satMod val="180000"/>
            </a:srgbClr>
          </a:duotone>
          <a:extLst>
            <a:ext uri="{BEBA8EAE-BF5A-486C-A8C5-ECC9F3942E4B}">
              <a14:imgProps xmlns:a14="http://schemas.microsoft.com/office/drawing/2010/main">
                <a14:imgLayer r:embed="rId11">
                  <a14:imgEffect>
                    <a14:colorTemperature colorTemp="11500"/>
                  </a14:imgEffect>
                </a14:imgLayer>
              </a14:imgProps>
            </a:ext>
          </a:extLst>
        </a:blip>
        <a:stretch>
          <a:fillRect/>
        </a:stretch>
      </xdr:blipFill>
      <xdr:spPr>
        <a:xfrm>
          <a:off x="4593528" y="1174630"/>
          <a:ext cx="407699" cy="741795"/>
        </a:xfrm>
        <a:prstGeom prst="rect">
          <a:avLst/>
        </a:prstGeom>
        <a:solidFill>
          <a:srgbClr val="FFFFFF"/>
        </a:solidFill>
      </xdr:spPr>
    </xdr:pic>
    <xdr:clientData/>
  </xdr:twoCellAnchor>
  <xdr:twoCellAnchor editAs="oneCell">
    <xdr:from>
      <xdr:col>11</xdr:col>
      <xdr:colOff>291762</xdr:colOff>
      <xdr:row>6</xdr:row>
      <xdr:rowOff>98064</xdr:rowOff>
    </xdr:from>
    <xdr:to>
      <xdr:col>12</xdr:col>
      <xdr:colOff>131613</xdr:colOff>
      <xdr:row>10</xdr:row>
      <xdr:rowOff>39086</xdr:rowOff>
    </xdr:to>
    <xdr:pic>
      <xdr:nvPicPr>
        <xdr:cNvPr id="35" name="Picture 34">
          <a:extLst>
            <a:ext uri="{FF2B5EF4-FFF2-40B4-BE49-F238E27FC236}">
              <a16:creationId xmlns:a16="http://schemas.microsoft.com/office/drawing/2014/main" id="{D87952E9-7A17-CC88-EEC7-37BD56372E4D}"/>
            </a:ext>
          </a:extLst>
        </xdr:cNvPr>
        <xdr:cNvPicPr>
          <a:picLocks noChangeAspect="1"/>
        </xdr:cNvPicPr>
      </xdr:nvPicPr>
      <xdr:blipFill>
        <a:blip xmlns:r="http://schemas.openxmlformats.org/officeDocument/2006/relationships" r:embed="rId12">
          <a:duotone>
            <a:schemeClr val="accent6">
              <a:shade val="45000"/>
              <a:satMod val="135000"/>
            </a:schemeClr>
            <a:prstClr val="white"/>
          </a:duotone>
        </a:blip>
        <a:stretch>
          <a:fillRect/>
        </a:stretch>
      </xdr:blipFill>
      <xdr:spPr>
        <a:xfrm>
          <a:off x="6959262" y="1194882"/>
          <a:ext cx="445987" cy="672234"/>
        </a:xfrm>
        <a:prstGeom prst="rect">
          <a:avLst/>
        </a:prstGeom>
        <a:blipFill>
          <a:blip xmlns:r="http://schemas.openxmlformats.org/officeDocument/2006/relationships" r:embed="rId13">
            <a:duotone>
              <a:schemeClr val="accent6">
                <a:shade val="45000"/>
                <a:satMod val="135000"/>
              </a:schemeClr>
              <a:prstClr val="white"/>
            </a:duotone>
          </a:blip>
          <a:tile tx="0" ty="0" sx="100000" sy="100000" flip="none" algn="tl"/>
        </a:blipFill>
      </xdr:spPr>
    </xdr:pic>
    <xdr:clientData/>
  </xdr:twoCellAnchor>
  <xdr:twoCellAnchor>
    <xdr:from>
      <xdr:col>4</xdr:col>
      <xdr:colOff>501194</xdr:colOff>
      <xdr:row>6</xdr:row>
      <xdr:rowOff>88563</xdr:rowOff>
    </xdr:from>
    <xdr:to>
      <xdr:col>7</xdr:col>
      <xdr:colOff>164644</xdr:colOff>
      <xdr:row>8</xdr:row>
      <xdr:rowOff>63163</xdr:rowOff>
    </xdr:to>
    <xdr:sp macro="" textlink="">
      <xdr:nvSpPr>
        <xdr:cNvPr id="36" name="TextBox 35">
          <a:extLst>
            <a:ext uri="{FF2B5EF4-FFF2-40B4-BE49-F238E27FC236}">
              <a16:creationId xmlns:a16="http://schemas.microsoft.com/office/drawing/2014/main" id="{FB59A33A-FF10-4C1F-7EF3-BB12C28E8C7A}"/>
            </a:ext>
          </a:extLst>
        </xdr:cNvPr>
        <xdr:cNvSpPr txBox="1"/>
      </xdr:nvSpPr>
      <xdr:spPr>
        <a:xfrm>
          <a:off x="2925739" y="1185381"/>
          <a:ext cx="1481860" cy="3402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12056F"/>
              </a:solidFill>
            </a:rPr>
            <a:t>LAUNCH PRICE</a:t>
          </a:r>
        </a:p>
      </xdr:txBody>
    </xdr:sp>
    <xdr:clientData/>
  </xdr:twoCellAnchor>
  <xdr:twoCellAnchor>
    <xdr:from>
      <xdr:col>5</xdr:col>
      <xdr:colOff>412294</xdr:colOff>
      <xdr:row>8</xdr:row>
      <xdr:rowOff>167385</xdr:rowOff>
    </xdr:from>
    <xdr:to>
      <xdr:col>7</xdr:col>
      <xdr:colOff>164644</xdr:colOff>
      <xdr:row>10</xdr:row>
      <xdr:rowOff>79832</xdr:rowOff>
    </xdr:to>
    <xdr:sp macro="" textlink="">
      <xdr:nvSpPr>
        <xdr:cNvPr id="37" name="TextBox 36">
          <a:extLst>
            <a:ext uri="{FF2B5EF4-FFF2-40B4-BE49-F238E27FC236}">
              <a16:creationId xmlns:a16="http://schemas.microsoft.com/office/drawing/2014/main" id="{2CCFA5DA-93DB-C83F-B34B-6549CFDB4B80}"/>
            </a:ext>
          </a:extLst>
        </xdr:cNvPr>
        <xdr:cNvSpPr txBox="1"/>
      </xdr:nvSpPr>
      <xdr:spPr>
        <a:xfrm>
          <a:off x="3442976" y="1629809"/>
          <a:ext cx="964623" cy="278053"/>
        </a:xfrm>
        <a:prstGeom prst="rect">
          <a:avLst/>
        </a:prstGeom>
        <a:solidFill>
          <a:schemeClr val="bg1"/>
        </a:solidFill>
        <a:ln w="19050" cap="rnd" cmpd="dbl">
          <a:solidFill>
            <a:srgbClr val="12056F"/>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i="1" u="none" strike="noStrike">
              <a:solidFill>
                <a:srgbClr val="12056F"/>
              </a:solidFill>
              <a:effectLst/>
              <a:latin typeface="+mn-lt"/>
              <a:ea typeface="+mn-ea"/>
              <a:cs typeface="+mn-cs"/>
            </a:rPr>
            <a:t>₦17,558.00</a:t>
          </a:r>
          <a:r>
            <a:rPr lang="en-US" sz="1300" b="1" i="1">
              <a:solidFill>
                <a:srgbClr val="12056F"/>
              </a:solidFill>
            </a:rPr>
            <a:t> </a:t>
          </a:r>
        </a:p>
      </xdr:txBody>
    </xdr:sp>
    <xdr:clientData/>
  </xdr:twoCellAnchor>
  <xdr:twoCellAnchor>
    <xdr:from>
      <xdr:col>8</xdr:col>
      <xdr:colOff>132291</xdr:colOff>
      <xdr:row>6</xdr:row>
      <xdr:rowOff>75167</xdr:rowOff>
    </xdr:from>
    <xdr:to>
      <xdr:col>11</xdr:col>
      <xdr:colOff>96211</xdr:colOff>
      <xdr:row>9</xdr:row>
      <xdr:rowOff>28863</xdr:rowOff>
    </xdr:to>
    <xdr:sp macro="" textlink="">
      <xdr:nvSpPr>
        <xdr:cNvPr id="38" name="TextBox 37">
          <a:extLst>
            <a:ext uri="{FF2B5EF4-FFF2-40B4-BE49-F238E27FC236}">
              <a16:creationId xmlns:a16="http://schemas.microsoft.com/office/drawing/2014/main" id="{243A7E5B-8832-9AA3-4092-5B9140336DAB}"/>
            </a:ext>
          </a:extLst>
        </xdr:cNvPr>
        <xdr:cNvSpPr txBox="1"/>
      </xdr:nvSpPr>
      <xdr:spPr>
        <a:xfrm>
          <a:off x="4981382" y="1171985"/>
          <a:ext cx="1782329" cy="5021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12056F"/>
              </a:solidFill>
            </a:rPr>
            <a:t>AVG. CUSTOMER RATING</a:t>
          </a:r>
        </a:p>
      </xdr:txBody>
    </xdr:sp>
    <xdr:clientData/>
  </xdr:twoCellAnchor>
  <xdr:twoCellAnchor>
    <xdr:from>
      <xdr:col>9</xdr:col>
      <xdr:colOff>556948</xdr:colOff>
      <xdr:row>8</xdr:row>
      <xdr:rowOff>164043</xdr:rowOff>
    </xdr:from>
    <xdr:to>
      <xdr:col>11</xdr:col>
      <xdr:colOff>10848</xdr:colOff>
      <xdr:row>10</xdr:row>
      <xdr:rowOff>70140</xdr:rowOff>
    </xdr:to>
    <xdr:sp macro="" textlink="'Pivot Tables'!M7">
      <xdr:nvSpPr>
        <xdr:cNvPr id="39" name="TextBox 38">
          <a:extLst>
            <a:ext uri="{FF2B5EF4-FFF2-40B4-BE49-F238E27FC236}">
              <a16:creationId xmlns:a16="http://schemas.microsoft.com/office/drawing/2014/main" id="{491C8908-A248-C038-4FCD-943F5EA7F9D0}"/>
            </a:ext>
          </a:extLst>
        </xdr:cNvPr>
        <xdr:cNvSpPr txBox="1"/>
      </xdr:nvSpPr>
      <xdr:spPr>
        <a:xfrm>
          <a:off x="6012175" y="1626467"/>
          <a:ext cx="666173" cy="271703"/>
        </a:xfrm>
        <a:prstGeom prst="rect">
          <a:avLst/>
        </a:prstGeom>
        <a:solidFill>
          <a:schemeClr val="bg1"/>
        </a:solidFill>
        <a:ln w="19050" cmpd="dbl">
          <a:solidFill>
            <a:srgbClr val="12056F"/>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D9B5E9-3614-4F88-BE55-130E00C5C23A}" type="TxLink">
            <a:rPr lang="en-US" sz="1300" b="1" i="1" u="none" strike="noStrike">
              <a:solidFill>
                <a:srgbClr val="12056F"/>
              </a:solidFill>
              <a:latin typeface="Calibri"/>
              <a:ea typeface="Calibri"/>
              <a:cs typeface="Calibri"/>
            </a:rPr>
            <a:pPr/>
            <a:t>2.95</a:t>
          </a:fld>
          <a:endParaRPr lang="en-US" sz="1300" b="1" i="1">
            <a:solidFill>
              <a:srgbClr val="12056F"/>
            </a:solidFill>
          </a:endParaRPr>
        </a:p>
      </xdr:txBody>
    </xdr:sp>
    <xdr:clientData/>
  </xdr:twoCellAnchor>
  <xdr:twoCellAnchor>
    <xdr:from>
      <xdr:col>12</xdr:col>
      <xdr:colOff>272713</xdr:colOff>
      <xdr:row>6</xdr:row>
      <xdr:rowOff>76129</xdr:rowOff>
    </xdr:from>
    <xdr:to>
      <xdr:col>14</xdr:col>
      <xdr:colOff>463213</xdr:colOff>
      <xdr:row>8</xdr:row>
      <xdr:rowOff>111824</xdr:rowOff>
    </xdr:to>
    <xdr:sp macro="" textlink="">
      <xdr:nvSpPr>
        <xdr:cNvPr id="40" name="TextBox 39">
          <a:extLst>
            <a:ext uri="{FF2B5EF4-FFF2-40B4-BE49-F238E27FC236}">
              <a16:creationId xmlns:a16="http://schemas.microsoft.com/office/drawing/2014/main" id="{148F8DC5-C946-EB99-7F27-D91FE3C33843}"/>
            </a:ext>
          </a:extLst>
        </xdr:cNvPr>
        <xdr:cNvSpPr txBox="1"/>
      </xdr:nvSpPr>
      <xdr:spPr>
        <a:xfrm>
          <a:off x="7546349" y="1172947"/>
          <a:ext cx="1402773" cy="401301"/>
        </a:xfrm>
        <a:prstGeom prst="rect">
          <a:avLst/>
        </a:prstGeom>
        <a:solidFill>
          <a:srgbClr val="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12056F"/>
              </a:solidFill>
            </a:rPr>
            <a:t>GRAIN TYPE</a:t>
          </a:r>
        </a:p>
      </xdr:txBody>
    </xdr:sp>
    <xdr:clientData/>
  </xdr:twoCellAnchor>
  <xdr:twoCellAnchor>
    <xdr:from>
      <xdr:col>13</xdr:col>
      <xdr:colOff>151269</xdr:colOff>
      <xdr:row>8</xdr:row>
      <xdr:rowOff>154685</xdr:rowOff>
    </xdr:from>
    <xdr:to>
      <xdr:col>14</xdr:col>
      <xdr:colOff>500519</xdr:colOff>
      <xdr:row>10</xdr:row>
      <xdr:rowOff>67132</xdr:rowOff>
    </xdr:to>
    <xdr:sp macro="" textlink="">
      <xdr:nvSpPr>
        <xdr:cNvPr id="41" name="TextBox 40">
          <a:extLst>
            <a:ext uri="{FF2B5EF4-FFF2-40B4-BE49-F238E27FC236}">
              <a16:creationId xmlns:a16="http://schemas.microsoft.com/office/drawing/2014/main" id="{85AEDC07-7006-674E-F0B1-2B264D6DDFF8}"/>
            </a:ext>
          </a:extLst>
        </xdr:cNvPr>
        <xdr:cNvSpPr txBox="1"/>
      </xdr:nvSpPr>
      <xdr:spPr>
        <a:xfrm>
          <a:off x="8031042" y="1617109"/>
          <a:ext cx="955386" cy="278053"/>
        </a:xfrm>
        <a:prstGeom prst="rect">
          <a:avLst/>
        </a:prstGeom>
        <a:solidFill>
          <a:schemeClr val="bg1"/>
        </a:solidFill>
        <a:ln w="19050" cmpd="dbl">
          <a:solidFill>
            <a:srgbClr val="12056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i="1">
              <a:solidFill>
                <a:srgbClr val="12056F"/>
              </a:solidFill>
            </a:rPr>
            <a:t>Long Grain</a:t>
          </a:r>
        </a:p>
      </xdr:txBody>
    </xdr:sp>
    <xdr:clientData/>
  </xdr:twoCellAnchor>
  <xdr:twoCellAnchor>
    <xdr:from>
      <xdr:col>0</xdr:col>
      <xdr:colOff>19050</xdr:colOff>
      <xdr:row>0</xdr:row>
      <xdr:rowOff>33867</xdr:rowOff>
    </xdr:from>
    <xdr:to>
      <xdr:col>14</xdr:col>
      <xdr:colOff>571500</xdr:colOff>
      <xdr:row>5</xdr:row>
      <xdr:rowOff>144317</xdr:rowOff>
    </xdr:to>
    <xdr:sp macro="" textlink="">
      <xdr:nvSpPr>
        <xdr:cNvPr id="42" name="Rectangle: Rounded Corners 41">
          <a:extLst>
            <a:ext uri="{FF2B5EF4-FFF2-40B4-BE49-F238E27FC236}">
              <a16:creationId xmlns:a16="http://schemas.microsoft.com/office/drawing/2014/main" id="{139BA82B-7681-B71E-C65D-87C5A4CC2871}"/>
            </a:ext>
          </a:extLst>
        </xdr:cNvPr>
        <xdr:cNvSpPr/>
      </xdr:nvSpPr>
      <xdr:spPr>
        <a:xfrm>
          <a:off x="19050" y="33867"/>
          <a:ext cx="9086850" cy="1041783"/>
        </a:xfrm>
        <a:prstGeom prst="roundRect">
          <a:avLst>
            <a:gd name="adj" fmla="val 5556"/>
          </a:avLst>
        </a:prstGeom>
        <a:solidFill>
          <a:srgbClr val="12056F"/>
        </a:solidFill>
        <a:ln w="22225" cmpd="db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9621</xdr:colOff>
      <xdr:row>0</xdr:row>
      <xdr:rowOff>50006</xdr:rowOff>
    </xdr:from>
    <xdr:to>
      <xdr:col>14</xdr:col>
      <xdr:colOff>471439</xdr:colOff>
      <xdr:row>3</xdr:row>
      <xdr:rowOff>153939</xdr:rowOff>
    </xdr:to>
    <xdr:sp macro="" textlink="">
      <xdr:nvSpPr>
        <xdr:cNvPr id="43" name="TextBox 42">
          <a:extLst>
            <a:ext uri="{FF2B5EF4-FFF2-40B4-BE49-F238E27FC236}">
              <a16:creationId xmlns:a16="http://schemas.microsoft.com/office/drawing/2014/main" id="{75E23C3A-DB96-3910-A274-F1F9CB8D9CF1}"/>
            </a:ext>
          </a:extLst>
        </xdr:cNvPr>
        <xdr:cNvSpPr txBox="1"/>
      </xdr:nvSpPr>
      <xdr:spPr>
        <a:xfrm>
          <a:off x="9621" y="50006"/>
          <a:ext cx="8947727" cy="652342"/>
        </a:xfrm>
        <a:prstGeom prst="rect">
          <a:avLst/>
        </a:prstGeom>
        <a:solidFill>
          <a:srgbClr val="12056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100" b="1">
              <a:solidFill>
                <a:srgbClr val="F2F7FC"/>
              </a:solidFill>
              <a:latin typeface="+mj-lt"/>
            </a:rPr>
            <a:t>RIZOSTAR</a:t>
          </a:r>
          <a:r>
            <a:rPr lang="en-US" sz="3100" b="1" baseline="0">
              <a:solidFill>
                <a:srgbClr val="F2F7FC"/>
              </a:solidFill>
              <a:latin typeface="+mj-lt"/>
            </a:rPr>
            <a:t> LAUNCH RECOMMENDATION DASHBOARD</a:t>
          </a:r>
          <a:endParaRPr lang="en-US" sz="3100" b="1">
            <a:solidFill>
              <a:srgbClr val="F2F7FC"/>
            </a:solidFill>
            <a:latin typeface="+mj-lt"/>
          </a:endParaRPr>
        </a:p>
      </xdr:txBody>
    </xdr:sp>
    <xdr:clientData/>
  </xdr:twoCellAnchor>
  <xdr:twoCellAnchor>
    <xdr:from>
      <xdr:col>5</xdr:col>
      <xdr:colOff>548409</xdr:colOff>
      <xdr:row>4</xdr:row>
      <xdr:rowOff>28864</xdr:rowOff>
    </xdr:from>
    <xdr:to>
      <xdr:col>14</xdr:col>
      <xdr:colOff>526786</xdr:colOff>
      <xdr:row>5</xdr:row>
      <xdr:rowOff>115455</xdr:rowOff>
    </xdr:to>
    <xdr:sp macro="" textlink="">
      <xdr:nvSpPr>
        <xdr:cNvPr id="44" name="TextBox 43">
          <a:extLst>
            <a:ext uri="{FF2B5EF4-FFF2-40B4-BE49-F238E27FC236}">
              <a16:creationId xmlns:a16="http://schemas.microsoft.com/office/drawing/2014/main" id="{F880F8F9-8E5D-2FB3-B9BA-E3560D08A158}"/>
            </a:ext>
          </a:extLst>
        </xdr:cNvPr>
        <xdr:cNvSpPr txBox="1"/>
      </xdr:nvSpPr>
      <xdr:spPr>
        <a:xfrm>
          <a:off x="3579091" y="760076"/>
          <a:ext cx="5433604" cy="269394"/>
        </a:xfrm>
        <a:prstGeom prst="rect">
          <a:avLst/>
        </a:prstGeom>
        <a:solidFill>
          <a:srgbClr val="F2F7FC"/>
        </a:solidFill>
        <a:ln w="9525" cmpd="dbl">
          <a:solidFill>
            <a:srgbClr val="12056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baseline="0">
              <a:solidFill>
                <a:srgbClr val="12056F"/>
              </a:solidFill>
              <a:effectLst/>
              <a:latin typeface="+mn-lt"/>
              <a:ea typeface="+mn-ea"/>
              <a:cs typeface="+mn-cs"/>
            </a:rPr>
            <a:t>RizoStar isn’t just rice, it’s West Africa’s new standard for flavor, quality, and trust</a:t>
          </a:r>
          <a:endParaRPr lang="en-US" sz="1100">
            <a:solidFill>
              <a:srgbClr val="12056F"/>
            </a:solidFill>
          </a:endParaRPr>
        </a:p>
      </xdr:txBody>
    </xdr:sp>
    <xdr:clientData/>
  </xdr:twoCellAnchor>
  <xdr:twoCellAnchor editAs="oneCell">
    <xdr:from>
      <xdr:col>18</xdr:col>
      <xdr:colOff>84667</xdr:colOff>
      <xdr:row>27</xdr:row>
      <xdr:rowOff>122069</xdr:rowOff>
    </xdr:from>
    <xdr:to>
      <xdr:col>25</xdr:col>
      <xdr:colOff>471440</xdr:colOff>
      <xdr:row>43</xdr:row>
      <xdr:rowOff>108840</xdr:rowOff>
    </xdr:to>
    <xdr:pic>
      <xdr:nvPicPr>
        <xdr:cNvPr id="6" name="Picture 5">
          <a:extLst>
            <a:ext uri="{FF2B5EF4-FFF2-40B4-BE49-F238E27FC236}">
              <a16:creationId xmlns:a16="http://schemas.microsoft.com/office/drawing/2014/main" id="{E74C2782-1E79-4C67-A570-9CF67A36849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057467" y="5151269"/>
          <a:ext cx="4747106" cy="2967038"/>
        </a:xfrm>
        <a:prstGeom prst="rect">
          <a:avLst/>
        </a:prstGeom>
        <a:noFill/>
        <a:ln w="19050" cmpd="dbl">
          <a:solidFill>
            <a:srgbClr val="12056F"/>
          </a:solidFill>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0</xdr:colOff>
      <xdr:row>0</xdr:row>
      <xdr:rowOff>50800</xdr:rowOff>
    </xdr:from>
    <xdr:to>
      <xdr:col>25</xdr:col>
      <xdr:colOff>489480</xdr:colOff>
      <xdr:row>10</xdr:row>
      <xdr:rowOff>152136</xdr:rowOff>
    </xdr:to>
    <xdr:sp macro="" textlink="">
      <xdr:nvSpPr>
        <xdr:cNvPr id="15" name="TextBox 14">
          <a:extLst>
            <a:ext uri="{FF2B5EF4-FFF2-40B4-BE49-F238E27FC236}">
              <a16:creationId xmlns:a16="http://schemas.microsoft.com/office/drawing/2014/main" id="{B84C3F05-E25C-B07C-BC7E-23FAA6E09163}"/>
            </a:ext>
          </a:extLst>
        </xdr:cNvPr>
        <xdr:cNvSpPr txBox="1"/>
      </xdr:nvSpPr>
      <xdr:spPr>
        <a:xfrm>
          <a:off x="9144000" y="50800"/>
          <a:ext cx="6678613" cy="1964003"/>
        </a:xfrm>
        <a:prstGeom prst="rect">
          <a:avLst/>
        </a:prstGeom>
        <a:solidFill>
          <a:srgbClr val="12056F"/>
        </a:solidFill>
        <a:ln w="19050" cmpd="dbl">
          <a:solidFill>
            <a:srgbClr val="12056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       Executive Summary</a:t>
          </a:r>
        </a:p>
        <a:p>
          <a:r>
            <a:rPr lang="en-US">
              <a:solidFill>
                <a:schemeClr val="bg1"/>
              </a:solidFill>
            </a:rPr>
            <a:t>This interactive dashboard provides a clear, data-backed launch strategy for RizoStar’s market expansion.</a:t>
          </a:r>
        </a:p>
        <a:p>
          <a:r>
            <a:rPr lang="en-US" b="1">
              <a:solidFill>
                <a:schemeClr val="bg1"/>
              </a:solidFill>
            </a:rPr>
            <a:t>1. Kumasi</a:t>
          </a:r>
          <a:r>
            <a:rPr lang="en-US">
              <a:solidFill>
                <a:schemeClr val="bg1"/>
              </a:solidFill>
            </a:rPr>
            <a:t> is recommended as the launch city, balancing </a:t>
          </a:r>
          <a:r>
            <a:rPr lang="en-US" b="1">
              <a:solidFill>
                <a:schemeClr val="bg1"/>
              </a:solidFill>
            </a:rPr>
            <a:t>highest units sold</a:t>
          </a:r>
          <a:r>
            <a:rPr lang="en-US">
              <a:solidFill>
                <a:schemeClr val="bg1"/>
              </a:solidFill>
            </a:rPr>
            <a:t>, </a:t>
          </a:r>
          <a:r>
            <a:rPr lang="en-US" b="1">
              <a:solidFill>
                <a:schemeClr val="bg1"/>
              </a:solidFill>
            </a:rPr>
            <a:t>strong revenue</a:t>
          </a:r>
          <a:r>
            <a:rPr lang="en-US">
              <a:solidFill>
                <a:schemeClr val="bg1"/>
              </a:solidFill>
            </a:rPr>
            <a:t>, and </a:t>
          </a:r>
          <a:r>
            <a:rPr lang="en-US" b="1">
              <a:solidFill>
                <a:schemeClr val="bg1"/>
              </a:solidFill>
            </a:rPr>
            <a:t>moderate competition</a:t>
          </a:r>
          <a:r>
            <a:rPr lang="en-US">
              <a:solidFill>
                <a:schemeClr val="bg1"/>
              </a:solidFill>
            </a:rPr>
            <a:t>, ensuring sustainable market entry.</a:t>
          </a:r>
        </a:p>
        <a:p>
          <a:r>
            <a:rPr lang="en-US" b="1">
              <a:solidFill>
                <a:schemeClr val="bg1"/>
              </a:solidFill>
            </a:rPr>
            <a:t>2. Long Grain</a:t>
          </a:r>
          <a:r>
            <a:rPr lang="en-US">
              <a:solidFill>
                <a:schemeClr val="bg1"/>
              </a:solidFill>
            </a:rPr>
            <a:t> emerges as the top-performing grain type, driving the highest sales volume and revenue share.</a:t>
          </a:r>
        </a:p>
        <a:p>
          <a:r>
            <a:rPr lang="en-US" b="1">
              <a:solidFill>
                <a:schemeClr val="bg1"/>
              </a:solidFill>
            </a:rPr>
            <a:t>3.</a:t>
          </a:r>
          <a:r>
            <a:rPr lang="en-US" b="1" baseline="0">
              <a:solidFill>
                <a:schemeClr val="bg1"/>
              </a:solidFill>
            </a:rPr>
            <a:t> </a:t>
          </a:r>
          <a:r>
            <a:rPr lang="en-US">
              <a:solidFill>
                <a:schemeClr val="bg1"/>
              </a:solidFill>
            </a:rPr>
            <a:t>The </a:t>
          </a:r>
          <a:r>
            <a:rPr lang="en-US" b="1">
              <a:solidFill>
                <a:schemeClr val="bg1"/>
              </a:solidFill>
            </a:rPr>
            <a:t>suggested launch price</a:t>
          </a:r>
          <a:r>
            <a:rPr lang="en-US">
              <a:solidFill>
                <a:schemeClr val="bg1"/>
              </a:solidFill>
            </a:rPr>
            <a:t> positions RizoStar competitively while securing a healthy premium above market average.</a:t>
          </a:r>
        </a:p>
        <a:p>
          <a:r>
            <a:rPr lang="en-US" b="1">
              <a:solidFill>
                <a:schemeClr val="bg1"/>
              </a:solidFill>
            </a:rPr>
            <a:t>4.</a:t>
          </a:r>
          <a:r>
            <a:rPr lang="en-US" b="1" baseline="0">
              <a:solidFill>
                <a:schemeClr val="bg1"/>
              </a:solidFill>
            </a:rPr>
            <a:t> </a:t>
          </a:r>
          <a:r>
            <a:rPr lang="en-US" b="1">
              <a:solidFill>
                <a:schemeClr val="bg1"/>
              </a:solidFill>
            </a:rPr>
            <a:t>City and grain performance, brand spread, and pricing insights</a:t>
          </a:r>
          <a:r>
            <a:rPr lang="en-US">
              <a:solidFill>
                <a:schemeClr val="bg1"/>
              </a:solidFill>
            </a:rPr>
            <a:t> are visualized to guide decision-making with transparency and precision.</a:t>
          </a:r>
        </a:p>
        <a:p>
          <a:r>
            <a:rPr lang="en-US" b="1" i="1">
              <a:solidFill>
                <a:schemeClr val="bg1"/>
              </a:solidFill>
            </a:rPr>
            <a:t>This strategy is designed to maximize sales potential, minimize competitive risk, and align with RizoStar’s premium brand promise.</a:t>
          </a:r>
        </a:p>
        <a:p>
          <a:endParaRPr lang="en-US" sz="1100"/>
        </a:p>
      </xdr:txBody>
    </xdr:sp>
    <xdr:clientData/>
  </xdr:twoCellAnchor>
  <xdr:twoCellAnchor editAs="oneCell">
    <xdr:from>
      <xdr:col>15</xdr:col>
      <xdr:colOff>39688</xdr:colOff>
      <xdr:row>0</xdr:row>
      <xdr:rowOff>33866</xdr:rowOff>
    </xdr:from>
    <xdr:to>
      <xdr:col>15</xdr:col>
      <xdr:colOff>372004</xdr:colOff>
      <xdr:row>1</xdr:row>
      <xdr:rowOff>126471</xdr:rowOff>
    </xdr:to>
    <xdr:pic>
      <xdr:nvPicPr>
        <xdr:cNvPr id="24" name="Graphic 23" descr="Newspaper with solid fill">
          <a:extLst>
            <a:ext uri="{FF2B5EF4-FFF2-40B4-BE49-F238E27FC236}">
              <a16:creationId xmlns:a16="http://schemas.microsoft.com/office/drawing/2014/main" id="{BEA0E46C-6251-4657-0609-25D38C69E70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183688" y="33866"/>
          <a:ext cx="332316" cy="278872"/>
        </a:xfrm>
        <a:prstGeom prst="rect">
          <a:avLst/>
        </a:prstGeom>
      </xdr:spPr>
    </xdr:pic>
    <xdr:clientData/>
  </xdr:twoCellAnchor>
  <xdr:twoCellAnchor>
    <xdr:from>
      <xdr:col>10</xdr:col>
      <xdr:colOff>389466</xdr:colOff>
      <xdr:row>27</xdr:row>
      <xdr:rowOff>110067</xdr:rowOff>
    </xdr:from>
    <xdr:to>
      <xdr:col>18</xdr:col>
      <xdr:colOff>25399</xdr:colOff>
      <xdr:row>43</xdr:row>
      <xdr:rowOff>118533</xdr:rowOff>
    </xdr:to>
    <xdr:graphicFrame macro="">
      <xdr:nvGraphicFramePr>
        <xdr:cNvPr id="4" name="Chart 3">
          <a:extLst>
            <a:ext uri="{FF2B5EF4-FFF2-40B4-BE49-F238E27FC236}">
              <a16:creationId xmlns:a16="http://schemas.microsoft.com/office/drawing/2014/main" id="{5EBD9FFB-F18C-40DD-8434-5F860DC15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4.125401967591" createdVersion="8" refreshedVersion="8" minRefreshableVersion="3" recordCount="545" xr:uid="{B3039E12-754F-418C-923A-2EDC2992C234}">
  <cacheSource type="worksheet">
    <worksheetSource name="Table1"/>
  </cacheSource>
  <cacheFields count="18">
    <cacheField name="Brand name" numFmtId="49">
      <sharedItems count="8">
        <s v="Tommy Tasty"/>
        <s v="Royal Stallion"/>
        <s v="Caprice"/>
        <s v="Sunshine"/>
        <s v="Golden Harvest"/>
        <s v="King's Pride"/>
        <s v="Uncle Sam"/>
        <s v="Mama Gold"/>
      </sharedItems>
    </cacheField>
    <cacheField name="Grain Type" numFmtId="49">
      <sharedItems count="3">
        <s v="Basmati"/>
        <s v="Long Grain"/>
        <s v="Local"/>
      </sharedItems>
    </cacheField>
    <cacheField name="Price per Bag (Naira)" numFmtId="164">
      <sharedItems containsSemiMixedTypes="0" containsString="0" containsNumber="1" minValue="8035.85" maxValue="24967.08"/>
    </cacheField>
    <cacheField name=" City" numFmtId="49">
      <sharedItems count="4">
        <s v="Kumasi"/>
        <s v="Accra"/>
        <s v="Lagos"/>
        <s v="Abuja"/>
      </sharedItems>
    </cacheField>
    <cacheField name="Country" numFmtId="49">
      <sharedItems/>
    </cacheField>
    <cacheField name="Customer Rating" numFmtId="1">
      <sharedItems containsSemiMixedTypes="0" containsString="0" containsNumber="1" containsInteger="1" minValue="1" maxValue="5"/>
    </cacheField>
    <cacheField name="Number of Reviews" numFmtId="1">
      <sharedItems containsSemiMixedTypes="0" containsString="0" containsNumber="1" containsInteger="1" minValue="0" maxValue="300"/>
    </cacheField>
    <cacheField name="Month Sold" numFmtId="49">
      <sharedItems containsBlank="1"/>
    </cacheField>
    <cacheField name="Units Sold" numFmtId="1">
      <sharedItems containsSemiMixedTypes="0" containsString="0" containsNumber="1" containsInteger="1" minValue="52" maxValue="994"/>
    </cacheField>
    <cacheField name="Revenue" numFmtId="164">
      <sharedItems containsSemiMixedTypes="0" containsString="0" containsNumber="1" minValue="467593.88" maxValue="22957385.359999999"/>
    </cacheField>
    <cacheField name="Market Share by Units" numFmtId="10">
      <sharedItems containsSemiMixedTypes="0" containsString="0" containsNumber="1" minValue="6.8973445223588915E-4" maxValue="1.4377551906871688E-2"/>
    </cacheField>
    <cacheField name="City Average" numFmtId="2">
      <sharedItems containsSemiMixedTypes="0" containsString="0" containsNumber="1" minValue="15962.131690140846" maxValue="16709.716737588646"/>
    </cacheField>
    <cacheField name="Price Premium" numFmtId="10">
      <sharedItems containsSemiMixedTypes="0" containsString="0" containsNumber="1" minValue="-0.5185062510993752" maxValue="0.5615170006018203"/>
    </cacheField>
    <cacheField name="Conversion Rate" numFmtId="2">
      <sharedItems containsSemiMixedTypes="0" containsString="0" containsNumber="1" minValue="0" maxValue="476.5"/>
    </cacheField>
    <cacheField name="Monopoly Indicator" numFmtId="49">
      <sharedItems/>
    </cacheField>
    <cacheField name="Average Rating" numFmtId="2">
      <sharedItems containsSemiMixedTypes="0" containsString="0" containsNumber="1" minValue="2.3076923076923075" maxValue="3.7777777777777777"/>
    </cacheField>
    <cacheField name="Performance Tag" numFmtId="0">
      <sharedItems/>
    </cacheField>
    <cacheField name="Brand Conversion Rate" numFmtId="0" formula="'Units Sold'/'Number of Reviews'" databaseField="0"/>
  </cacheFields>
  <extLst>
    <ext xmlns:x14="http://schemas.microsoft.com/office/spreadsheetml/2009/9/main" uri="{725AE2AE-9491-48be-B2B4-4EB974FC3084}">
      <x14:pivotCacheDefinition pivotCacheId="18931628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1.909417476854" backgroundQuery="1" createdVersion="8" refreshedVersion="8" minRefreshableVersion="3" recordCount="0" supportSubquery="1" supportAdvancedDrill="1" xr:uid="{62E82226-FF1B-4063-BD31-E17B2C7825F3}">
  <cacheSource type="external" connectionId="3"/>
  <cacheFields count="4">
    <cacheField name="[Table1].[City].[City]" caption="City" numFmtId="0" hierarchy="3" level="1">
      <sharedItems count="4">
        <s v="Abuja"/>
        <s v="Accra"/>
        <s v="Kumasi"/>
        <s v="Lagos"/>
      </sharedItems>
    </cacheField>
    <cacheField name="[Measures].[Sum of Units Sold]" caption="Sum of Units Sold" numFmtId="0" hierarchy="21" level="32767"/>
    <cacheField name="[Measures].[Sum of Revenue]" caption="Sum of Revenue" numFmtId="0" hierarchy="22" level="32767"/>
    <cacheField name="[Measures].[Distinct Count of Brand name]" caption="Distinct Count of Brand name" numFmtId="0" hierarchy="24" level="32767"/>
  </cacheFields>
  <cacheHierarchies count="25">
    <cacheHierarchy uniqueName="[Table1].[Brand name]" caption="Brand name" attribute="1" defaultMemberUniqueName="[Table1].[Brand name].[All]" allUniqueName="[Table1].[Brand name].[All]" dimensionUniqueName="[Table1]" displayFolder="" count="2" memberValueDatatype="130" unbalanced="0"/>
    <cacheHierarchy uniqueName="[Table1].[Grain Type]" caption="Grain Type" attribute="1" defaultMemberUniqueName="[Table1].[Grain Type].[All]" allUniqueName="[Table1].[Grain Type].[All]" dimensionUniqueName="[Table1]" displayFolder="" count="2" memberValueDatatype="130" unbalanced="0"/>
    <cacheHierarchy uniqueName="[Table1].[Price per Bag (Naira)]" caption="Price per Bag (Naira)" attribute="1" defaultMemberUniqueName="[Table1].[Price per Bag (Naira)].[All]" allUniqueName="[Table1].[Price per Bag (Naira)].[All]" dimensionUniqueName="[Table1]" displayFolder="" count="0" memberValueDatatype="5"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0"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Number of Reviews]" caption="Number of Reviews" attribute="1" defaultMemberUniqueName="[Table1].[Number of Reviews].[All]" allUniqueName="[Table1].[Number of Reviews].[All]" dimensionUniqueName="[Table1]" displayFolder="" count="0" memberValueDatatype="20" unbalanced="0"/>
    <cacheHierarchy uniqueName="[Table1].[Month Sold]" caption="Month Sold" attribute="1" defaultMemberUniqueName="[Table1].[Month Sold].[All]" allUniqueName="[Table1].[Month Sold].[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Market Share by Units]" caption="Market Share by Units" attribute="1" defaultMemberUniqueName="[Table1].[Market Share by Units].[All]" allUniqueName="[Table1].[Market Share by Units].[All]" dimensionUniqueName="[Table1]" displayFolder="" count="0" memberValueDatatype="5" unbalanced="0"/>
    <cacheHierarchy uniqueName="[Table1].[City Average]" caption="City Average" attribute="1" defaultMemberUniqueName="[Table1].[City Average].[All]" allUniqueName="[Table1].[City Average].[All]" dimensionUniqueName="[Table1]" displayFolder="" count="0" memberValueDatatype="5" unbalanced="0"/>
    <cacheHierarchy uniqueName="[Table1].[Price Premium]" caption="Price Premium" attribute="1" defaultMemberUniqueName="[Table1].[Price Premium].[All]" allUniqueName="[Table1].[Price Premium].[All]" dimensionUniqueName="[Table1]" displayFolder="" count="0" memberValueDatatype="5" unbalanced="0"/>
    <cacheHierarchy uniqueName="[Table1].[Conversion Rate]" caption="Conversion Rate" attribute="1" defaultMemberUniqueName="[Table1].[Conversion Rate].[All]" allUniqueName="[Table1].[Conversion Rate].[All]" dimensionUniqueName="[Table1]" displayFolder="" count="0" memberValueDatatype="5" unbalanced="0"/>
    <cacheHierarchy uniqueName="[Table1].[Monopoly Indicator]" caption="Monopoly Indicator" attribute="1" defaultMemberUniqueName="[Table1].[Monopoly Indicator].[All]" allUniqueName="[Table1].[Monopoly Indicator].[All]" dimensionUniqueName="[Table1]" displayFolder="" count="0" memberValueDatatype="130" unbalanced="0"/>
    <cacheHierarchy uniqueName="[Table1].[Average Rating]" caption="Average Rating" attribute="1" defaultMemberUniqueName="[Table1].[Average Rating].[All]" allUniqueName="[Table1].[Average Rating].[All]" dimensionUniqueName="[Table1]" displayFolder="" count="0" memberValueDatatype="5" unbalanced="0"/>
    <cacheHierarchy uniqueName="[Table1].[Performance Tag]" caption="Performance Tag" attribute="1" defaultMemberUniqueName="[Table1].[Performance Tag].[All]" allUniqueName="[Table1].[Performance Tag].[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ity]" caption="Count of City" measure="1" displayFolder="" measureGroup="Table1"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evenue]" caption="Sum of Revenue"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Brand name]" caption="Count of Brand nam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Brand name]" caption="Distinct Count of Brand name" measure="1" displayFolder="" measureGroup="Table1" count="0" oneField="1" hidden="1">
      <fieldsUsage count="1">
        <fieldUsage x="3"/>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x v="0"/>
    <n v="12870.72"/>
    <x v="0"/>
    <s v="Ghana"/>
    <n v="2"/>
    <n v="137"/>
    <s v="December"/>
    <n v="969"/>
    <n v="12471727.68"/>
    <n v="1.2376901559566233E-2"/>
    <n v="15962.131690140846"/>
    <n v="-0.19367160665954694"/>
    <n v="7.0729927007299267"/>
    <s v="Yes"/>
    <n v="2.8333333333333335"/>
    <s v="Market Leader"/>
  </r>
  <r>
    <x v="1"/>
    <x v="1"/>
    <n v="9771.94"/>
    <x v="1"/>
    <s v="Ghana"/>
    <n v="2"/>
    <n v="298"/>
    <s v="September"/>
    <n v="230"/>
    <n v="2247546.2000000002"/>
    <n v="3.132704068429153E-3"/>
    <n v="16709.716737588646"/>
    <n v="-0.41519415598362952"/>
    <n v="0.77181208053691275"/>
    <s v="No"/>
    <n v="2.9473684210526314"/>
    <s v="Popular but Poor Conversion"/>
  </r>
  <r>
    <x v="2"/>
    <x v="1"/>
    <n v="15698.12"/>
    <x v="2"/>
    <s v="Nigeria"/>
    <n v="2"/>
    <n v="200"/>
    <s v="April"/>
    <n v="509"/>
    <n v="7990343.0800000001"/>
    <n v="7.3697622563924361E-3"/>
    <n v="16689.417086614172"/>
    <n v="-5.9396747140392697E-2"/>
    <n v="2.5449999999999999"/>
    <s v="Yes"/>
    <n v="3"/>
    <s v="Strong Brand"/>
  </r>
  <r>
    <x v="2"/>
    <x v="0"/>
    <n v="12591.07"/>
    <x v="0"/>
    <s v="Ghana"/>
    <n v="3"/>
    <n v="257"/>
    <s v="April"/>
    <n v="364"/>
    <n v="4583149.4799999995"/>
    <n v="4.6493211224789563E-3"/>
    <n v="15962.131690140846"/>
    <n v="-0.21119119648806137"/>
    <n v="1.4163424124513619"/>
    <s v="No"/>
    <n v="3.04"/>
    <s v="Trusted but Low Reach"/>
  </r>
  <r>
    <x v="3"/>
    <x v="0"/>
    <n v="15636.29"/>
    <x v="0"/>
    <s v="Ghana"/>
    <n v="2"/>
    <n v="219"/>
    <s v="August"/>
    <n v="351"/>
    <n v="5488337.79"/>
    <n v="4.4832739395332796E-3"/>
    <n v="15962.131690140846"/>
    <n v="-2.041341948971042E-2"/>
    <n v="1.6027397260273972"/>
    <s v="No"/>
    <n v="2.95"/>
    <s v="Trusted but Low Reach"/>
  </r>
  <r>
    <x v="4"/>
    <x v="1"/>
    <n v="18464.29"/>
    <x v="1"/>
    <s v="Ghana"/>
    <n v="3"/>
    <n v="18"/>
    <s v="January"/>
    <n v="768"/>
    <n v="14180574.720000001"/>
    <n v="1.0460507498059086E-2"/>
    <n v="16709.716737588646"/>
    <n v="0.10500317210431391"/>
    <n v="42.666666666666664"/>
    <s v="Yes"/>
    <n v="3.4615384615384617"/>
    <s v="Price Dump Suspected"/>
  </r>
  <r>
    <x v="3"/>
    <x v="1"/>
    <n v="23776.28"/>
    <x v="3"/>
    <s v="Nigeria"/>
    <n v="1"/>
    <n v="145"/>
    <s v="October"/>
    <n v="869"/>
    <n v="20661587.32"/>
    <n v="1.2109641727400677E-2"/>
    <n v="16260.5997037037"/>
    <n v="0.46220191341309769"/>
    <n v="5.9931034482758623"/>
    <s v="Yes"/>
    <n v="2.5454545454545454"/>
    <s v="Market Leader"/>
  </r>
  <r>
    <x v="1"/>
    <x v="0"/>
    <n v="19870.3"/>
    <x v="2"/>
    <s v="Nigeria"/>
    <n v="2"/>
    <n v="1"/>
    <s v="March"/>
    <n v="232"/>
    <n v="4609909.5999999996"/>
    <n v="3.359105782874352E-3"/>
    <n v="16689.417086614172"/>
    <n v="0.19059281081404991"/>
    <n v="232"/>
    <s v="No"/>
    <n v="2.8571428571428572"/>
    <s v="Underperforming"/>
  </r>
  <r>
    <x v="4"/>
    <x v="2"/>
    <n v="13942.97"/>
    <x v="2"/>
    <s v="Nigeria"/>
    <n v="4"/>
    <n v="90"/>
    <s v="September"/>
    <n v="728"/>
    <n v="10150482.16"/>
    <n v="1.0540642284191932E-2"/>
    <n v="16689.417086614172"/>
    <n v="-0.1645621936560609"/>
    <n v="8.0888888888888886"/>
    <s v="Yes"/>
    <n v="2.7058823529411766"/>
    <s v="Market Leader"/>
  </r>
  <r>
    <x v="2"/>
    <x v="0"/>
    <n v="14739.78"/>
    <x v="2"/>
    <s v="Nigeria"/>
    <n v="3"/>
    <n v="61"/>
    <s v="March"/>
    <n v="641"/>
    <n v="9448198.9800000004"/>
    <n v="9.2809776156140503E-3"/>
    <n v="16689.417086614172"/>
    <n v="-0.11681876463965224"/>
    <n v="10.508196721311476"/>
    <s v="Yes"/>
    <n v="3"/>
    <s v="Market Leader"/>
  </r>
  <r>
    <x v="5"/>
    <x v="0"/>
    <n v="18802.21"/>
    <x v="1"/>
    <s v="Ghana"/>
    <n v="3"/>
    <n v="65"/>
    <s v="February"/>
    <n v="437"/>
    <n v="8216565.7699999996"/>
    <n v="5.9521377300153907E-3"/>
    <n v="16709.716737588646"/>
    <n v="0.12522613610225197"/>
    <n v="6.7230769230769232"/>
    <s v="No"/>
    <n v="2.375"/>
    <s v="Underperforming"/>
  </r>
  <r>
    <x v="3"/>
    <x v="1"/>
    <n v="9667.98"/>
    <x v="1"/>
    <s v="Ghana"/>
    <n v="3"/>
    <n v="220"/>
    <s v="October"/>
    <n v="277"/>
    <n v="2678030.46"/>
    <n v="3.7728653345864148E-3"/>
    <n v="16709.716737588646"/>
    <n v="-0.42141568574577937"/>
    <n v="1.259090909090909"/>
    <s v="No"/>
    <n v="2.9230769230769229"/>
    <s v="Trusted but Low Reach"/>
  </r>
  <r>
    <x v="2"/>
    <x v="2"/>
    <n v="21812.240000000002"/>
    <x v="2"/>
    <s v="Nigeria"/>
    <n v="5"/>
    <n v="61"/>
    <s v="May"/>
    <n v="786"/>
    <n v="17144420.640000001"/>
    <n v="1.1380418729910521E-2"/>
    <n v="16689.417086614172"/>
    <n v="0.30695037980053924"/>
    <n v="12.885245901639344"/>
    <s v="Yes"/>
    <n v="3"/>
    <s v="Market Leader"/>
  </r>
  <r>
    <x v="2"/>
    <x v="1"/>
    <n v="9690.94"/>
    <x v="1"/>
    <s v="Ghana"/>
    <n v="4"/>
    <n v="283"/>
    <s v="December"/>
    <n v="284"/>
    <n v="2752226.96"/>
    <n v="3.8682085018864327E-3"/>
    <n v="16709.716737588646"/>
    <n v="-0.42004163492489666"/>
    <n v="1.0035335689045937"/>
    <s v="No"/>
    <n v="2.925925925925926"/>
    <s v="Trusted but Low Reach"/>
  </r>
  <r>
    <x v="6"/>
    <x v="2"/>
    <n v="12657.75"/>
    <x v="2"/>
    <s v="Nigeria"/>
    <n v="4"/>
    <n v="144"/>
    <s v="June"/>
    <n v="68"/>
    <n v="860727"/>
    <n v="9.8456548808386192E-4"/>
    <n v="16689.417086614172"/>
    <n v="-0.24157027568373196"/>
    <n v="0.47222222222222221"/>
    <s v="No"/>
    <n v="3.263157894736842"/>
    <s v="Popular but Poor Conversion"/>
  </r>
  <r>
    <x v="7"/>
    <x v="0"/>
    <n v="13963.21"/>
    <x v="0"/>
    <s v="Ghana"/>
    <n v="3"/>
    <n v="151"/>
    <s v="July"/>
    <n v="966"/>
    <n v="13488460.859999999"/>
    <n v="1.2338582978886462E-2"/>
    <n v="15962.131690140846"/>
    <n v="-0.12522899378004124"/>
    <n v="6.3973509933774837"/>
    <s v="Yes"/>
    <n v="2.6923076923076925"/>
    <s v="Market Leader"/>
  </r>
  <r>
    <x v="0"/>
    <x v="0"/>
    <n v="9939.0300000000007"/>
    <x v="3"/>
    <s v="Nigeria"/>
    <n v="3"/>
    <n v="240"/>
    <s v="March"/>
    <n v="104"/>
    <n v="1033659.1200000001"/>
    <n v="1.449255166455317E-3"/>
    <n v="16260.5997037037"/>
    <n v="-0.38876608605424473"/>
    <n v="0.43333333333333335"/>
    <s v="No"/>
    <n v="2.75"/>
    <s v="Popular but Poor Conversion"/>
  </r>
  <r>
    <x v="2"/>
    <x v="1"/>
    <n v="14593.37"/>
    <x v="2"/>
    <s v="Nigeria"/>
    <n v="3"/>
    <n v="104"/>
    <s v="October"/>
    <n v="425"/>
    <n v="6202182.25"/>
    <n v="6.1535343005241364E-3"/>
    <n v="16689.417086614172"/>
    <n v="-0.12559138978528592"/>
    <n v="4.0865384615384617"/>
    <s v="No"/>
    <n v="3"/>
    <s v="Trusted but Low Reach"/>
  </r>
  <r>
    <x v="2"/>
    <x v="1"/>
    <n v="24711"/>
    <x v="3"/>
    <s v="Nigeria"/>
    <n v="4"/>
    <n v="211"/>
    <s v="May"/>
    <n v="55"/>
    <n v="1359105"/>
    <n v="7.664330207215619E-4"/>
    <n v="16260.5997037037"/>
    <n v="0.5196856481481148"/>
    <n v="0.26066350710900477"/>
    <s v="No"/>
    <n v="3.7777777777777777"/>
    <s v="Popular but Poor Conversion"/>
  </r>
  <r>
    <x v="5"/>
    <x v="2"/>
    <n v="20610.3"/>
    <x v="2"/>
    <s v="Nigeria"/>
    <n v="5"/>
    <n v="184"/>
    <s v="November"/>
    <n v="977"/>
    <n v="20136263.099999998"/>
    <n v="1.4145889439087249E-2"/>
    <n v="16689.417086614172"/>
    <n v="0.23493228631277902"/>
    <n v="5.3097826086956523"/>
    <s v="Yes"/>
    <n v="3.7272727272727271"/>
    <s v="Market Leader"/>
  </r>
  <r>
    <x v="4"/>
    <x v="2"/>
    <n v="16324.31"/>
    <x v="3"/>
    <s v="Nigeria"/>
    <n v="3"/>
    <n v="271"/>
    <s v="June"/>
    <n v="982"/>
    <n v="16030472.42"/>
    <n v="1.3684313206337704E-2"/>
    <n v="16260.5997037037"/>
    <n v="3.918077897323095E-3"/>
    <n v="3.6236162361623618"/>
    <s v="Yes"/>
    <n v="3.0526315789473686"/>
    <s v="Strong Brand"/>
  </r>
  <r>
    <x v="2"/>
    <x v="1"/>
    <n v="15748.5"/>
    <x v="3"/>
    <s v="Nigeria"/>
    <n v="2"/>
    <n v="51"/>
    <s v="May"/>
    <n v="249"/>
    <n v="3921376.5"/>
    <n v="3.4698513119939801E-3"/>
    <n v="16260.5997037037"/>
    <n v="-3.1493285182283767E-2"/>
    <n v="4.882352941176471"/>
    <s v="No"/>
    <n v="3.7777777777777777"/>
    <s v="Underperforming"/>
  </r>
  <r>
    <x v="4"/>
    <x v="1"/>
    <n v="23426.18"/>
    <x v="2"/>
    <s v="Nigeria"/>
    <n v="3"/>
    <n v="87"/>
    <s v="October"/>
    <n v="969"/>
    <n v="22699968.420000002"/>
    <n v="1.4030058205195031E-2"/>
    <n v="16689.417086614172"/>
    <n v="0.40365477586326737"/>
    <n v="11.137931034482758"/>
    <s v="Yes"/>
    <n v="2.7058823529411766"/>
    <s v="Market Leader"/>
  </r>
  <r>
    <x v="6"/>
    <x v="0"/>
    <n v="16299.85"/>
    <x v="1"/>
    <s v="Ghana"/>
    <n v="2"/>
    <n v="291"/>
    <s v="August"/>
    <n v="816"/>
    <n v="13300677.6"/>
    <n v="1.1114289216687778E-2"/>
    <n v="16709.716737588646"/>
    <n v="-2.4528646656627438E-2"/>
    <n v="2.804123711340206"/>
    <s v="Yes"/>
    <n v="3.5"/>
    <s v="Strong Brand"/>
  </r>
  <r>
    <x v="4"/>
    <x v="0"/>
    <n v="21483.83"/>
    <x v="0"/>
    <s v="Ghana"/>
    <n v="4"/>
    <n v="81"/>
    <s v="February"/>
    <n v="880"/>
    <n v="18905770.400000002"/>
    <n v="1.1240116999399676E-2"/>
    <n v="15962.131690140846"/>
    <n v="0.34592486874855705"/>
    <n v="10.864197530864198"/>
    <s v="Yes"/>
    <n v="3.5263157894736841"/>
    <s v="Market Leader"/>
  </r>
  <r>
    <x v="3"/>
    <x v="1"/>
    <n v="21536.62"/>
    <x v="2"/>
    <s v="Nigeria"/>
    <n v="2"/>
    <n v="59"/>
    <s v="November"/>
    <n v="832"/>
    <n v="17918467.84"/>
    <n v="1.2046448324790781E-2"/>
    <n v="16689.417086614172"/>
    <n v="0.29043572272356649"/>
    <n v="14.101694915254237"/>
    <s v="Yes"/>
    <n v="3"/>
    <s v="Market Leader"/>
  </r>
  <r>
    <x v="3"/>
    <x v="0"/>
    <n v="8245.9"/>
    <x v="3"/>
    <s v="Nigeria"/>
    <n v="5"/>
    <n v="182"/>
    <s v="March"/>
    <n v="159"/>
    <n v="1311098.0999999999"/>
    <n v="2.215688187176879E-3"/>
    <n v="16260.5997037037"/>
    <n v="-0.49289078199730729"/>
    <n v="0.87362637362637363"/>
    <s v="No"/>
    <n v="2.5454545454545454"/>
    <s v="Popular but Poor Conversion"/>
  </r>
  <r>
    <x v="3"/>
    <x v="0"/>
    <n v="10757.87"/>
    <x v="3"/>
    <s v="Nigeria"/>
    <n v="1"/>
    <n v="49"/>
    <s v="February"/>
    <n v="294"/>
    <n v="3162813.7800000003"/>
    <n v="4.0969328744025306E-3"/>
    <n v="16260.5997037037"/>
    <n v="-0.3384087797481623"/>
    <n v="6"/>
    <s v="No"/>
    <n v="2.5454545454545454"/>
    <s v="Underperforming"/>
  </r>
  <r>
    <x v="5"/>
    <x v="0"/>
    <n v="21654.04"/>
    <x v="0"/>
    <s v="Ghana"/>
    <n v="3"/>
    <n v="113"/>
    <s v="July"/>
    <n v="676"/>
    <n v="14638131.040000001"/>
    <n v="8.6344535131752057E-3"/>
    <n v="15962.131690140846"/>
    <n v="0.35658823146878388"/>
    <n v="5.9823008849557526"/>
    <s v="Yes"/>
    <n v="2.9285714285714284"/>
    <s v="Market Leader"/>
  </r>
  <r>
    <x v="3"/>
    <x v="2"/>
    <n v="12514.2"/>
    <x v="2"/>
    <s v="Nigeria"/>
    <n v="3"/>
    <n v="222"/>
    <s v="August"/>
    <n v="717"/>
    <n v="8972681.4000000004"/>
    <n v="1.0381374337590132E-2"/>
    <n v="16689.417086614172"/>
    <n v="-0.25017153474838405"/>
    <n v="3.2297297297297298"/>
    <s v="Yes"/>
    <n v="3"/>
    <s v="Strong Brand"/>
  </r>
  <r>
    <x v="1"/>
    <x v="2"/>
    <n v="8992.19"/>
    <x v="1"/>
    <s v="Ghana"/>
    <n v="4"/>
    <n v="248"/>
    <s v="July"/>
    <n v="52"/>
    <n v="467593.88"/>
    <n v="7.0826352851441723E-4"/>
    <n v="16709.716737588646"/>
    <n v="-0.46185862147070422"/>
    <n v="0.20967741935483872"/>
    <s v="No"/>
    <n v="2.9473684210526314"/>
    <s v="Popular but Poor Conversion"/>
  </r>
  <r>
    <x v="2"/>
    <x v="2"/>
    <n v="14685.58"/>
    <x v="0"/>
    <s v="Ghana"/>
    <n v="4"/>
    <n v="259"/>
    <s v="January"/>
    <n v="963"/>
    <n v="14142213.539999999"/>
    <n v="1.230026439820669E-2"/>
    <n v="15962.131690140846"/>
    <n v="-7.9973760079258091E-2"/>
    <n v="3.718146718146718"/>
    <s v="Yes"/>
    <n v="3.04"/>
    <s v="Strong Brand"/>
  </r>
  <r>
    <x v="1"/>
    <x v="2"/>
    <n v="13487.78"/>
    <x v="1"/>
    <s v="Ghana"/>
    <n v="2"/>
    <n v="177"/>
    <s v="January"/>
    <n v="499"/>
    <n v="6730402.2200000007"/>
    <n v="6.7966057832441196E-3"/>
    <n v="16709.716737588646"/>
    <n v="-0.19281815414266548"/>
    <n v="2.8192090395480225"/>
    <s v="No"/>
    <n v="2.9473684210526314"/>
    <s v="Trusted but Low Reach"/>
  </r>
  <r>
    <x v="2"/>
    <x v="2"/>
    <n v="23070.6"/>
    <x v="1"/>
    <s v="Ghana"/>
    <n v="1"/>
    <n v="137"/>
    <s v="December"/>
    <n v="686"/>
    <n v="15826431.6"/>
    <n v="9.343630395401736E-3"/>
    <n v="16709.716737588646"/>
    <n v="0.38066972422713147"/>
    <n v="5.007299270072993"/>
    <s v="Yes"/>
    <n v="2.925925925925926"/>
    <s v="Market Leader"/>
  </r>
  <r>
    <x v="3"/>
    <x v="0"/>
    <n v="21049.599999999999"/>
    <x v="0"/>
    <s v="Ghana"/>
    <n v="2"/>
    <n v="20"/>
    <s v="January"/>
    <n v="613"/>
    <n v="12903404.799999999"/>
    <n v="7.8297633189000019E-3"/>
    <n v="15962.131690140846"/>
    <n v="0.31872110872268222"/>
    <n v="30.65"/>
    <s v="Yes"/>
    <n v="2.95"/>
    <s v="Price Dump Suspected"/>
  </r>
  <r>
    <x v="1"/>
    <x v="2"/>
    <n v="10025.219999999999"/>
    <x v="1"/>
    <s v="Ghana"/>
    <n v="2"/>
    <n v="185"/>
    <s v="November"/>
    <n v="186"/>
    <n v="1864690.92"/>
    <n v="2.5334041596861848E-3"/>
    <n v="16709.716737588646"/>
    <n v="-0.40003650825222042"/>
    <n v="1.0054054054054054"/>
    <s v="No"/>
    <n v="2.9473684210526314"/>
    <s v="Trusted but Low Reach"/>
  </r>
  <r>
    <x v="2"/>
    <x v="1"/>
    <n v="10694.89"/>
    <x v="0"/>
    <s v="Ghana"/>
    <n v="4"/>
    <n v="36"/>
    <s v="September"/>
    <n v="644"/>
    <n v="6887509.1599999992"/>
    <n v="8.2257219859243075E-3"/>
    <n v="15962.131690140846"/>
    <n v="-0.32998360071131388"/>
    <n v="17.888888888888889"/>
    <s v="Yes"/>
    <n v="3.04"/>
    <s v="Discount Driven Sales"/>
  </r>
  <r>
    <x v="6"/>
    <x v="1"/>
    <n v="23711.13"/>
    <x v="1"/>
    <s v="Ghana"/>
    <n v="1"/>
    <n v="194"/>
    <s v="February"/>
    <n v="769"/>
    <n v="18233858.970000003"/>
    <n v="1.0474127950530517E-2"/>
    <n v="16709.716737588646"/>
    <n v="0.41900251047712966"/>
    <n v="3.963917525773196"/>
    <s v="Yes"/>
    <n v="3.5"/>
    <s v="Strong Brand"/>
  </r>
  <r>
    <x v="2"/>
    <x v="1"/>
    <n v="17450.25"/>
    <x v="2"/>
    <s v="Nigeria"/>
    <n v="1"/>
    <n v="67"/>
    <s v="October"/>
    <n v="828"/>
    <n v="14448807"/>
    <n v="1.198853270784467E-2"/>
    <n v="16689.417086614172"/>
    <n v="4.558774638067243E-2"/>
    <n v="12.35820895522388"/>
    <s v="Yes"/>
    <n v="3"/>
    <s v="Market Leader"/>
  </r>
  <r>
    <x v="4"/>
    <x v="1"/>
    <n v="10843.43"/>
    <x v="2"/>
    <s v="Nigeria"/>
    <n v="1"/>
    <n v="125"/>
    <s v="March"/>
    <n v="161"/>
    <n v="1745792.23"/>
    <n v="2.3311035820809079E-3"/>
    <n v="16689.417086614172"/>
    <n v="-0.35028108269299435"/>
    <n v="1.288"/>
    <s v="No"/>
    <n v="2.7058823529411766"/>
    <s v="Trusted but Low Reach"/>
  </r>
  <r>
    <x v="3"/>
    <x v="2"/>
    <n v="22447.87"/>
    <x v="3"/>
    <s v="Nigeria"/>
    <n v="5"/>
    <n v="56"/>
    <s v="December"/>
    <n v="277"/>
    <n v="6218059.9899999993"/>
    <n v="3.8600353952704114E-3"/>
    <n v="16260.5997037037"/>
    <n v="0.38050689452044112"/>
    <n v="4.9464285714285712"/>
    <s v="No"/>
    <n v="2.5454545454545454"/>
    <s v="Underperforming"/>
  </r>
  <r>
    <x v="2"/>
    <x v="1"/>
    <n v="8511.3799999999992"/>
    <x v="1"/>
    <s v="Ghana"/>
    <n v="4"/>
    <n v="254"/>
    <s v="August"/>
    <n v="404"/>
    <n v="3438597.5199999996"/>
    <n v="5.5026627984581643E-3"/>
    <n v="16709.716737588646"/>
    <n v="-0.49063289739355187"/>
    <n v="1.5905511811023623"/>
    <s v="No"/>
    <n v="2.925925925925926"/>
    <s v="Trusted but Low Reach"/>
  </r>
  <r>
    <x v="4"/>
    <x v="0"/>
    <n v="10748.49"/>
    <x v="1"/>
    <s v="Ghana"/>
    <n v="5"/>
    <n v="285"/>
    <s v="August"/>
    <n v="455"/>
    <n v="4890562.95"/>
    <n v="6.1973058745011514E-3"/>
    <n v="16709.716737588646"/>
    <n v="-0.35675211203184654"/>
    <n v="1.5964912280701755"/>
    <s v="No"/>
    <n v="3.4615384615384617"/>
    <s v="Trusted but Low Reach"/>
  </r>
  <r>
    <x v="5"/>
    <x v="0"/>
    <n v="13084.34"/>
    <x v="3"/>
    <s v="Nigeria"/>
    <n v="4"/>
    <n v="40"/>
    <s v="April"/>
    <n v="660"/>
    <n v="8635664.4000000004"/>
    <n v="9.1971962486587424E-3"/>
    <n v="16260.5997037037"/>
    <n v="-0.19533472083321984"/>
    <n v="16.5"/>
    <s v="Yes"/>
    <n v="2.9333333333333331"/>
    <s v="Discount Driven Sales"/>
  </r>
  <r>
    <x v="6"/>
    <x v="1"/>
    <n v="9411.86"/>
    <x v="2"/>
    <s v="Nigeria"/>
    <n v="5"/>
    <n v="230"/>
    <s v="May"/>
    <n v="119"/>
    <n v="1120011.3400000001"/>
    <n v="1.7229896041467581E-3"/>
    <n v="16689.417086614172"/>
    <n v="-0.43605819477369112"/>
    <n v="0.5173913043478261"/>
    <s v="No"/>
    <n v="3.263157894736842"/>
    <s v="Popular but Poor Conversion"/>
  </r>
  <r>
    <x v="3"/>
    <x v="2"/>
    <n v="24421.01"/>
    <x v="3"/>
    <s v="Nigeria"/>
    <n v="2"/>
    <n v="44"/>
    <s v="January"/>
    <n v="133"/>
    <n v="3247994.3299999996"/>
    <n v="1.8533743955630496E-3"/>
    <n v="16260.5997037037"/>
    <n v="0.50185174255520171"/>
    <n v="3.0227272727272729"/>
    <s v="No"/>
    <n v="2.5454545454545454"/>
    <s v="Underperforming"/>
  </r>
  <r>
    <x v="6"/>
    <x v="2"/>
    <n v="20512.43"/>
    <x v="1"/>
    <s v="Ghana"/>
    <n v="5"/>
    <n v="42"/>
    <s v="September"/>
    <n v="305"/>
    <n v="6256291.1500000004"/>
    <n v="4.1542380037864861E-3"/>
    <n v="16709.716737588646"/>
    <n v="0.22757496863230003"/>
    <n v="7.2619047619047619"/>
    <s v="No"/>
    <n v="3.5"/>
    <s v="Underperforming"/>
  </r>
  <r>
    <x v="1"/>
    <x v="2"/>
    <n v="14131.05"/>
    <x v="3"/>
    <s v="Nigeria"/>
    <n v="2"/>
    <n v="272"/>
    <s v="July"/>
    <n v="703"/>
    <n v="9934128.1500000004"/>
    <n v="9.7964075194046912E-3"/>
    <n v="16260.5997037037"/>
    <n v="-0.13096378623837901"/>
    <n v="2.5845588235294117"/>
    <s v="Yes"/>
    <n v="2.7777777777777777"/>
    <s v="Strong Brand"/>
  </r>
  <r>
    <x v="4"/>
    <x v="1"/>
    <n v="14935.1"/>
    <x v="3"/>
    <s v="Nigeria"/>
    <n v="5"/>
    <n v="238"/>
    <s v="December"/>
    <n v="931"/>
    <n v="13904578.1"/>
    <n v="1.2973620768941346E-2"/>
    <n v="16260.5997037037"/>
    <n v="-8.1516040481691962E-2"/>
    <n v="3.9117647058823528"/>
    <s v="Yes"/>
    <n v="3.0526315789473686"/>
    <s v="Strong Brand"/>
  </r>
  <r>
    <x v="7"/>
    <x v="2"/>
    <n v="18551.82"/>
    <x v="1"/>
    <s v="Ghana"/>
    <n v="3"/>
    <n v="208"/>
    <s v="December"/>
    <n v="590"/>
    <n v="10945573.800000001"/>
    <n v="8.03606695814435E-3"/>
    <n v="16709.716737588646"/>
    <n v="0.11024144163183375"/>
    <n v="2.8365384615384617"/>
    <s v="Yes"/>
    <n v="3.125"/>
    <s v="Strong Brand"/>
  </r>
  <r>
    <x v="1"/>
    <x v="1"/>
    <n v="18897.919999999998"/>
    <x v="2"/>
    <s v="Nigeria"/>
    <n v="2"/>
    <n v="240"/>
    <s v="May"/>
    <n v="329"/>
    <n v="6217415.6799999997"/>
    <n v="4.7635594938175083E-3"/>
    <n v="16689.417086614172"/>
    <n v="0.13232954164451716"/>
    <n v="1.3708333333333333"/>
    <s v="No"/>
    <n v="2.8571428571428572"/>
    <s v="Trusted but Low Reach"/>
  </r>
  <r>
    <x v="6"/>
    <x v="0"/>
    <n v="13953.34"/>
    <x v="3"/>
    <s v="Nigeria"/>
    <n v="3"/>
    <n v="51"/>
    <s v="August"/>
    <n v="658"/>
    <n v="9181297.7200000007"/>
    <n v="9.1693259569961393E-3"/>
    <n v="16260.5997037037"/>
    <n v="-0.14189265745089166"/>
    <n v="12.901960784313726"/>
    <s v="Yes"/>
    <n v="2.3076923076923075"/>
    <s v="Market Leader"/>
  </r>
  <r>
    <x v="4"/>
    <x v="0"/>
    <n v="24717.48"/>
    <x v="0"/>
    <s v="Ghana"/>
    <n v="5"/>
    <n v="127"/>
    <s v="December"/>
    <n v="107"/>
    <n v="2644770.36"/>
    <n v="1.3666960442451877E-3"/>
    <n v="15962.131690140846"/>
    <n v="0.5485074600197023"/>
    <n v="0.84251968503937003"/>
    <s v="No"/>
    <n v="3.5263157894736841"/>
    <s v="Popular but Poor Conversion"/>
  </r>
  <r>
    <x v="7"/>
    <x v="0"/>
    <n v="13000.42"/>
    <x v="3"/>
    <s v="Nigeria"/>
    <n v="4"/>
    <n v="177"/>
    <s v="February"/>
    <n v="387"/>
    <n v="5031162.54"/>
    <n v="5.3929014367135354E-3"/>
    <n v="16260.5997037037"/>
    <n v="-0.20049566209794364"/>
    <n v="2.1864406779661016"/>
    <s v="No"/>
    <n v="2.6315789473684212"/>
    <s v="Trusted but Low Reach"/>
  </r>
  <r>
    <x v="5"/>
    <x v="2"/>
    <n v="16095.53"/>
    <x v="1"/>
    <s v="Ghana"/>
    <n v="1"/>
    <n v="89"/>
    <s v="March"/>
    <n v="656"/>
    <n v="10558667.68"/>
    <n v="8.9350168212588028E-3"/>
    <n v="16709.716737588646"/>
    <n v="-3.675626267242621E-2"/>
    <n v="7.3707865168539328"/>
    <s v="Yes"/>
    <n v="2.375"/>
    <s v="Market Leader"/>
  </r>
  <r>
    <x v="2"/>
    <x v="1"/>
    <n v="13981.06"/>
    <x v="0"/>
    <s v="Ghana"/>
    <n v="2"/>
    <n v="24"/>
    <s v="August"/>
    <n v="813"/>
    <n v="11366601.779999999"/>
    <n v="1.0384335364218109E-2"/>
    <n v="15962.131690140846"/>
    <n v="-0.12411072208885944"/>
    <n v="33.875"/>
    <s v="Yes"/>
    <n v="3.04"/>
    <s v="Discount Driven Sales"/>
  </r>
  <r>
    <x v="7"/>
    <x v="2"/>
    <n v="16052.5"/>
    <x v="2"/>
    <s v="Nigeria"/>
    <n v="2"/>
    <n v="216"/>
    <s v="July"/>
    <n v="667"/>
    <n v="10707017.5"/>
    <n v="9.6574291257637626E-3"/>
    <n v="16689.417086614172"/>
    <n v="-3.8162931833312173E-2"/>
    <n v="3.0879629629629628"/>
    <s v="Yes"/>
    <n v="2.8666666666666667"/>
    <s v="Strong Brand"/>
  </r>
  <r>
    <x v="6"/>
    <x v="1"/>
    <n v="11192.63"/>
    <x v="3"/>
    <s v="Nigeria"/>
    <n v="2"/>
    <n v="42"/>
    <s v="February"/>
    <n v="352"/>
    <n v="3939805.76"/>
    <n v="4.9051713326179955E-3"/>
    <n v="16260.5997037037"/>
    <n v="-0.31167175848682638"/>
    <n v="8.3809523809523814"/>
    <s v="No"/>
    <n v="2.3076923076923075"/>
    <s v="Underperforming"/>
  </r>
  <r>
    <x v="1"/>
    <x v="0"/>
    <n v="15240.5"/>
    <x v="0"/>
    <s v="Ghana"/>
    <n v="1"/>
    <n v="100"/>
    <s v="February"/>
    <n v="596"/>
    <n v="9083338"/>
    <n v="7.612624695047962E-3"/>
    <n v="15962.131690140846"/>
    <n v="-4.5208979862418286E-2"/>
    <n v="5.96"/>
    <s v="Yes"/>
    <n v="2.4375"/>
    <s v="Market Leader"/>
  </r>
  <r>
    <x v="1"/>
    <x v="0"/>
    <n v="16456.759999999998"/>
    <x v="3"/>
    <s v="Nigeria"/>
    <n v="2"/>
    <n v="291"/>
    <s v="October"/>
    <n v="498"/>
    <n v="8195466.4799999995"/>
    <n v="6.9397026239879601E-3"/>
    <n v="16260.5997037037"/>
    <n v="1.2063533932983981E-2"/>
    <n v="1.7113402061855669"/>
    <s v="No"/>
    <n v="2.7777777777777777"/>
    <s v="Trusted but Low Reach"/>
  </r>
  <r>
    <x v="6"/>
    <x v="0"/>
    <n v="13481.03"/>
    <x v="0"/>
    <s v="Ghana"/>
    <n v="2"/>
    <n v="213"/>
    <s v="December"/>
    <n v="897"/>
    <n v="12092483.91"/>
    <n v="1.1457255623251715E-2"/>
    <n v="15962.131690140846"/>
    <n v="-0.1554367385449727"/>
    <n v="4.211267605633803"/>
    <s v="Yes"/>
    <n v="3.2173913043478262"/>
    <s v="Strong Brand"/>
  </r>
  <r>
    <x v="1"/>
    <x v="0"/>
    <n v="18427.099999999999"/>
    <x v="1"/>
    <s v="Ghana"/>
    <n v="5"/>
    <n v="86"/>
    <s v="October"/>
    <n v="659"/>
    <n v="12143458.899999999"/>
    <n v="8.9758781786730951E-3"/>
    <n v="16709.716737588646"/>
    <n v="0.10277752097066284"/>
    <n v="7.6627906976744189"/>
    <s v="Yes"/>
    <n v="2.9473684210526314"/>
    <s v="Market Leader"/>
  </r>
  <r>
    <x v="1"/>
    <x v="1"/>
    <n v="20744.02"/>
    <x v="2"/>
    <s v="Nigeria"/>
    <n v="5"/>
    <n v="276"/>
    <s v="June"/>
    <n v="744"/>
    <n v="15433550.880000001"/>
    <n v="1.077230475197637E-2"/>
    <n v="16689.417086614172"/>
    <n v="0.24294454937181972"/>
    <n v="2.6956521739130435"/>
    <s v="Yes"/>
    <n v="2.8571428571428572"/>
    <s v="Strong Brand"/>
  </r>
  <r>
    <x v="4"/>
    <x v="0"/>
    <n v="16110.96"/>
    <x v="3"/>
    <s v="Nigeria"/>
    <n v="3"/>
    <n v="182"/>
    <s v="April"/>
    <n v="633"/>
    <n v="10198237.68"/>
    <n v="8.8209473112136113E-3"/>
    <n v="16260.5997037037"/>
    <n v="-9.2025943956800561E-3"/>
    <n v="3.4780219780219781"/>
    <s v="Yes"/>
    <n v="3.0526315789473686"/>
    <s v="Strong Brand"/>
  </r>
  <r>
    <x v="3"/>
    <x v="0"/>
    <n v="23331.08"/>
    <x v="0"/>
    <s v="Ghana"/>
    <n v="5"/>
    <n v="133"/>
    <s v="April"/>
    <n v="514"/>
    <n v="11992175.120000001"/>
    <n v="6.5652501564675376E-3"/>
    <n v="15962.131690140846"/>
    <n v="0.46165189292421716"/>
    <n v="3.8646616541353382"/>
    <s v="No"/>
    <n v="2.95"/>
    <s v="Strong Brand"/>
  </r>
  <r>
    <x v="2"/>
    <x v="0"/>
    <n v="20348.53"/>
    <x v="2"/>
    <s v="Nigeria"/>
    <n v="2"/>
    <n v="264"/>
    <s v="February"/>
    <n v="824"/>
    <n v="16767188.719999999"/>
    <n v="1.1930617090898561E-2"/>
    <n v="16689.417086614172"/>
    <n v="0.21924749644615424"/>
    <n v="3.1212121212121211"/>
    <s v="Yes"/>
    <n v="3"/>
    <s v="Strong Brand"/>
  </r>
  <r>
    <x v="3"/>
    <x v="1"/>
    <n v="22844.17"/>
    <x v="1"/>
    <s v="Ghana"/>
    <n v="3"/>
    <n v="185"/>
    <s v="January"/>
    <n v="553"/>
    <n v="12632826.01"/>
    <n v="7.5321102167013989E-3"/>
    <n v="16709.716737588646"/>
    <n v="0.36711892599662382"/>
    <n v="2.9891891891891893"/>
    <s v="Yes"/>
    <n v="2.9230769230769229"/>
    <s v="Strong Brand"/>
  </r>
  <r>
    <x v="5"/>
    <x v="1"/>
    <n v="10401.85"/>
    <x v="3"/>
    <s v="Nigeria"/>
    <n v="3"/>
    <n v="127"/>
    <s v="March"/>
    <n v="287"/>
    <n v="2985330.95"/>
    <n v="3.9993868535834224E-3"/>
    <n v="16260.5997037037"/>
    <n v="-0.36030342118127684"/>
    <n v="2.2598425196850394"/>
    <s v="No"/>
    <n v="2.9333333333333331"/>
    <s v="Trusted but Low Reach"/>
  </r>
  <r>
    <x v="6"/>
    <x v="2"/>
    <n v="15525.36"/>
    <x v="0"/>
    <s v="Ghana"/>
    <n v="2"/>
    <n v="218"/>
    <s v="January"/>
    <n v="376"/>
    <n v="5837535.3600000003"/>
    <n v="4.8025954451980431E-3"/>
    <n v="15962.131690140846"/>
    <n v="-2.7362992526281542E-2"/>
    <n v="1.724770642201835"/>
    <s v="No"/>
    <n v="3.2173913043478262"/>
    <s v="Trusted but Low Reach"/>
  </r>
  <r>
    <x v="6"/>
    <x v="1"/>
    <n v="9003.35"/>
    <x v="0"/>
    <s v="Ghana"/>
    <n v="3"/>
    <n v="55"/>
    <s v="November"/>
    <n v="333"/>
    <n v="2998115.5500000003"/>
    <n v="4.2533624554546498E-3"/>
    <n v="15962.131690140846"/>
    <n v="-0.43595566213997594"/>
    <n v="6.0545454545454547"/>
    <s v="No"/>
    <n v="3.2173913043478262"/>
    <s v="Underperforming"/>
  </r>
  <r>
    <x v="1"/>
    <x v="1"/>
    <n v="17043.05"/>
    <x v="3"/>
    <s v="Nigeria"/>
    <n v="3"/>
    <n v="221"/>
    <s v="March"/>
    <n v="567"/>
    <n v="9663409.3499999996"/>
    <n v="7.9012276863477376E-3"/>
    <n v="16260.5997037037"/>
    <n v="4.8119399687213252E-2"/>
    <n v="2.565610859728507"/>
    <s v="Yes"/>
    <n v="2.7777777777777777"/>
    <s v="Strong Brand"/>
  </r>
  <r>
    <x v="6"/>
    <x v="2"/>
    <n v="17003.14"/>
    <x v="0"/>
    <s v="Ghana"/>
    <n v="5"/>
    <n v="87"/>
    <s v="February"/>
    <n v="824"/>
    <n v="14010587.359999999"/>
    <n v="1.0524836826710605E-2"/>
    <n v="15962.131690140846"/>
    <n v="6.521737384876615E-2"/>
    <n v="9.4712643678160919"/>
    <s v="Yes"/>
    <n v="3.2173913043478262"/>
    <s v="Market Leader"/>
  </r>
  <r>
    <x v="7"/>
    <x v="0"/>
    <n v="24806.7"/>
    <x v="2"/>
    <s v="Nigeria"/>
    <n v="5"/>
    <n v="142"/>
    <s v="August"/>
    <n v="481"/>
    <n v="11932022.700000001"/>
    <n v="6.9643529377696693E-3"/>
    <n v="16689.417086614172"/>
    <n v="0.4863730633166532"/>
    <n v="3.387323943661972"/>
    <s v="No"/>
    <n v="2.8666666666666667"/>
    <s v="Trusted but Low Reach"/>
  </r>
  <r>
    <x v="0"/>
    <x v="2"/>
    <n v="17001.080000000002"/>
    <x v="0"/>
    <s v="Ghana"/>
    <n v="5"/>
    <n v="96"/>
    <s v="December"/>
    <n v="575"/>
    <n v="9775621.0000000019"/>
    <n v="7.3443946302895607E-3"/>
    <n v="15962.131690140846"/>
    <n v="6.5088318404293785E-2"/>
    <n v="5.989583333333333"/>
    <s v="Yes"/>
    <n v="2.8333333333333335"/>
    <s v="Market Leader"/>
  </r>
  <r>
    <x v="6"/>
    <x v="1"/>
    <n v="16612.62"/>
    <x v="2"/>
    <s v="Nigeria"/>
    <n v="4"/>
    <n v="262"/>
    <s v="April"/>
    <n v="936"/>
    <n v="15549412.319999998"/>
    <n v="1.3552254365389628E-2"/>
    <n v="16689.417086614172"/>
    <n v="-4.6015439733823084E-3"/>
    <n v="3.5725190839694658"/>
    <s v="Yes"/>
    <n v="3.263157894736842"/>
    <s v="Strong Brand"/>
  </r>
  <r>
    <x v="4"/>
    <x v="0"/>
    <n v="24925.14"/>
    <x v="0"/>
    <s v="Ghana"/>
    <n v="3"/>
    <n v="3"/>
    <s v="February"/>
    <n v="570"/>
    <n v="14207329.799999999"/>
    <n v="7.2805303291566077E-3"/>
    <n v="15962.131690140846"/>
    <n v="0.5615170006018203"/>
    <n v="190"/>
    <s v="Yes"/>
    <n v="3.5263157894736841"/>
    <s v="Price Dump Suspected"/>
  </r>
  <r>
    <x v="0"/>
    <x v="0"/>
    <n v="23351.01"/>
    <x v="3"/>
    <s v="Nigeria"/>
    <n v="4"/>
    <n v="84"/>
    <s v="November"/>
    <n v="614"/>
    <n v="14337520.139999999"/>
    <n v="8.5561795404188908E-3"/>
    <n v="16260.5997037037"/>
    <n v="0.43604851146303703"/>
    <n v="7.3095238095238093"/>
    <s v="Yes"/>
    <n v="2.75"/>
    <s v="Market Leader"/>
  </r>
  <r>
    <x v="0"/>
    <x v="0"/>
    <n v="12696.67"/>
    <x v="0"/>
    <s v="Ghana"/>
    <n v="4"/>
    <n v="96"/>
    <s v="September"/>
    <n v="924"/>
    <n v="11731723.08"/>
    <n v="1.180212284936966E-2"/>
    <n v="15962.131690140846"/>
    <n v="-0.20457553875199438"/>
    <n v="9.625"/>
    <s v="Yes"/>
    <n v="2.8333333333333335"/>
    <s v="Market Leader"/>
  </r>
  <r>
    <x v="6"/>
    <x v="1"/>
    <n v="23711.13"/>
    <x v="1"/>
    <s v="Ghana"/>
    <n v="5"/>
    <n v="284"/>
    <s v="February"/>
    <n v="966"/>
    <n v="22904951.580000002"/>
    <n v="1.3157357087402443E-2"/>
    <n v="16709.716737588646"/>
    <n v="0.41900251047712966"/>
    <n v="3.4014084507042255"/>
    <s v="Yes"/>
    <n v="3.5"/>
    <s v="Strong Brand"/>
  </r>
  <r>
    <x v="2"/>
    <x v="1"/>
    <n v="16401.32"/>
    <x v="0"/>
    <s v="Ghana"/>
    <n v="1"/>
    <n v="230"/>
    <s v="December"/>
    <n v="754"/>
    <n v="12366595.279999999"/>
    <n v="9.6307366108492679E-3"/>
    <n v="15962.131690140846"/>
    <n v="2.7514389580586031E-2"/>
    <n v="3.2782608695652176"/>
    <s v="Yes"/>
    <n v="3.04"/>
    <s v="Strong Brand"/>
  </r>
  <r>
    <x v="3"/>
    <x v="0"/>
    <n v="10223.09"/>
    <x v="0"/>
    <s v="Ghana"/>
    <n v="1"/>
    <n v="257"/>
    <s v="February"/>
    <n v="649"/>
    <n v="6634785.4100000001"/>
    <n v="8.2895862870572615E-3"/>
    <n v="15962.131690140846"/>
    <n v="-0.35954105639196154"/>
    <n v="2.5252918287937742"/>
    <s v="Yes"/>
    <n v="2.95"/>
    <s v="Strong Brand"/>
  </r>
  <r>
    <x v="6"/>
    <x v="0"/>
    <n v="20852.400000000001"/>
    <x v="2"/>
    <s v="Nigeria"/>
    <n v="2"/>
    <n v="27"/>
    <s v="May"/>
    <n v="644"/>
    <n v="13428945.600000001"/>
    <n v="9.3244143283236318E-3"/>
    <n v="16689.417086614172"/>
    <n v="0.24943848498607959"/>
    <n v="23.851851851851851"/>
    <s v="Yes"/>
    <n v="3.263157894736842"/>
    <s v="Price Dump Suspected"/>
  </r>
  <r>
    <x v="0"/>
    <x v="0"/>
    <n v="11089.34"/>
    <x v="3"/>
    <s v="Nigeria"/>
    <n v="2"/>
    <n v="193"/>
    <s v="April"/>
    <n v="858"/>
    <n v="9514653.7200000007"/>
    <n v="1.1956355123256365E-2"/>
    <n v="16260.5997037037"/>
    <n v="-0.31802392272935875"/>
    <n v="4.4455958549222796"/>
    <s v="Yes"/>
    <n v="2.75"/>
    <s v="Strong Brand"/>
  </r>
  <r>
    <x v="4"/>
    <x v="2"/>
    <n v="22170.87"/>
    <x v="3"/>
    <s v="Nigeria"/>
    <n v="3"/>
    <n v="174"/>
    <s v="February"/>
    <n v="703"/>
    <n v="15586121.609999999"/>
    <n v="9.7964075194046912E-3"/>
    <n v="16260.5997037037"/>
    <n v="0.3634718524526564"/>
    <n v="4.0402298850574709"/>
    <s v="Yes"/>
    <n v="3.0526315789473686"/>
    <s v="Strong Brand"/>
  </r>
  <r>
    <x v="2"/>
    <x v="2"/>
    <n v="15620.16"/>
    <x v="0"/>
    <s v="Ghana"/>
    <n v="1"/>
    <n v="59"/>
    <s v="February"/>
    <n v="307"/>
    <n v="4795389.12"/>
    <n v="3.9212680895632963E-3"/>
    <n v="15962.131690140846"/>
    <n v="-2.1423936149585106E-2"/>
    <n v="5.2033898305084749"/>
    <s v="No"/>
    <n v="3.04"/>
    <s v="Underperforming"/>
  </r>
  <r>
    <x v="3"/>
    <x v="2"/>
    <n v="14979.21"/>
    <x v="0"/>
    <s v="Ghana"/>
    <n v="1"/>
    <n v="242"/>
    <s v="April"/>
    <n v="480"/>
    <n v="7190020.7999999998"/>
    <n v="6.1309729087634596E-3"/>
    <n v="15962.131690140846"/>
    <n v="-6.1578347380002986E-2"/>
    <n v="1.9834710743801653"/>
    <s v="No"/>
    <n v="2.95"/>
    <s v="Trusted but Low Reach"/>
  </r>
  <r>
    <x v="1"/>
    <x v="0"/>
    <n v="14207.81"/>
    <x v="0"/>
    <s v="Ghana"/>
    <n v="3"/>
    <n v="20"/>
    <s v="August"/>
    <n v="388"/>
    <n v="5512630.2800000003"/>
    <n v="4.95586976791713E-3"/>
    <n v="15962.131690140846"/>
    <n v="-0.10990522595578003"/>
    <n v="19.399999999999999"/>
    <s v="No"/>
    <n v="2.4375"/>
    <s v="Underperforming"/>
  </r>
  <r>
    <x v="2"/>
    <x v="0"/>
    <n v="24302.71"/>
    <x v="0"/>
    <s v="Ghana"/>
    <n v="4"/>
    <n v="109"/>
    <s v="October"/>
    <n v="116"/>
    <n v="2819114.36"/>
    <n v="1.4816517862845026E-3"/>
    <n v="15962.131690140846"/>
    <n v="0.52252283540617483"/>
    <n v="1.0642201834862386"/>
    <s v="No"/>
    <n v="3.04"/>
    <s v="Trusted but Low Reach"/>
  </r>
  <r>
    <x v="3"/>
    <x v="0"/>
    <n v="10590.6"/>
    <x v="0"/>
    <s v="Ghana"/>
    <n v="2"/>
    <n v="207"/>
    <s v="November"/>
    <n v="602"/>
    <n v="6375541.2000000002"/>
    <n v="7.689261856407505E-3"/>
    <n v="15962.131690140846"/>
    <n v="-0.33651718920842011"/>
    <n v="2.9082125603864735"/>
    <s v="Yes"/>
    <n v="2.95"/>
    <s v="Strong Brand"/>
  </r>
  <r>
    <x v="3"/>
    <x v="1"/>
    <n v="22971.81"/>
    <x v="0"/>
    <s v="Ghana"/>
    <n v="4"/>
    <n v="95"/>
    <s v="March"/>
    <n v="737"/>
    <n v="16930223.970000003"/>
    <n v="9.413597986997228E-3"/>
    <n v="15962.131690140846"/>
    <n v="0.43914424751856579"/>
    <n v="7.757894736842105"/>
    <s v="Yes"/>
    <n v="2.95"/>
    <s v="Market Leader"/>
  </r>
  <r>
    <x v="2"/>
    <x v="0"/>
    <n v="23229.94"/>
    <x v="3"/>
    <s v="Nigeria"/>
    <n v="3"/>
    <n v="66"/>
    <s v="April"/>
    <n v="132"/>
    <n v="3066352.0799999996"/>
    <n v="1.8394392497317485E-3"/>
    <n v="16260.5997037037"/>
    <n v="0.42860290661413197"/>
    <n v="2"/>
    <s v="No"/>
    <n v="3.7777777777777777"/>
    <s v="Underperforming"/>
  </r>
  <r>
    <x v="7"/>
    <x v="2"/>
    <n v="14740.18"/>
    <x v="1"/>
    <s v="Ghana"/>
    <n v="1"/>
    <n v="271"/>
    <s v="May"/>
    <n v="672"/>
    <n v="9905400.9600000009"/>
    <n v="9.1529440608017001E-3"/>
    <n v="16709.716737588646"/>
    <n v="-0.11786775135201162"/>
    <n v="2.4797047970479706"/>
    <s v="Yes"/>
    <n v="3.125"/>
    <s v="Strong Brand"/>
  </r>
  <r>
    <x v="3"/>
    <x v="1"/>
    <n v="19663.810000000001"/>
    <x v="1"/>
    <s v="Ghana"/>
    <n v="4"/>
    <n v="177"/>
    <s v="September"/>
    <n v="475"/>
    <n v="9340309.75"/>
    <n v="6.4697149239297726E-3"/>
    <n v="16709.716737588646"/>
    <n v="0.17678894913676774"/>
    <n v="2.6836158192090394"/>
    <s v="No"/>
    <n v="2.9230769230769229"/>
    <s v="Trusted but Low Reach"/>
  </r>
  <r>
    <x v="1"/>
    <x v="1"/>
    <n v="19267.34"/>
    <x v="1"/>
    <s v="Ghana"/>
    <n v="3"/>
    <n v="7"/>
    <s v="December"/>
    <n v="101"/>
    <n v="1946001.34"/>
    <n v="1.3756656996145411E-3"/>
    <n v="16709.716737588646"/>
    <n v="0.15306203585474074"/>
    <n v="14.428571428571429"/>
    <s v="No"/>
    <n v="2.9473684210526314"/>
    <s v="Underperforming"/>
  </r>
  <r>
    <x v="3"/>
    <x v="1"/>
    <n v="9425.2199999999993"/>
    <x v="0"/>
    <s v="Ghana"/>
    <n v="3"/>
    <n v="245"/>
    <s v="March"/>
    <n v="339"/>
    <n v="3195149.5799999996"/>
    <n v="4.3299996168141928E-3"/>
    <n v="15962.131690140846"/>
    <n v="-0.40952623478093653"/>
    <n v="1.383673469387755"/>
    <s v="No"/>
    <n v="2.95"/>
    <s v="Trusted but Low Reach"/>
  </r>
  <r>
    <x v="5"/>
    <x v="1"/>
    <n v="8341.06"/>
    <x v="0"/>
    <s v="Ghana"/>
    <n v="2"/>
    <n v="126"/>
    <s v="October"/>
    <n v="570"/>
    <n v="4754404.1999999993"/>
    <n v="7.2805303291566077E-3"/>
    <n v="15962.131690140846"/>
    <n v="-0.47744698753789072"/>
    <n v="4.5238095238095237"/>
    <s v="Yes"/>
    <n v="2.9285714285714284"/>
    <s v="Strong Brand"/>
  </r>
  <r>
    <x v="7"/>
    <x v="1"/>
    <n v="10685.4"/>
    <x v="0"/>
    <s v="Ghana"/>
    <n v="5"/>
    <n v="243"/>
    <s v="November"/>
    <n v="534"/>
    <n v="5706003.5999999996"/>
    <n v="6.820707360999349E-3"/>
    <n v="15962.131690140846"/>
    <n v="-0.33057813283172366"/>
    <n v="2.1975308641975309"/>
    <s v="No"/>
    <n v="2.6923076923076925"/>
    <s v="Strong Brand"/>
  </r>
  <r>
    <x v="7"/>
    <x v="1"/>
    <n v="24182.47"/>
    <x v="3"/>
    <s v="Nigeria"/>
    <n v="3"/>
    <n v="28"/>
    <s v="June"/>
    <n v="816"/>
    <n v="19732895.52"/>
    <n v="1.1371078998341718E-2"/>
    <n v="16260.5997037037"/>
    <n v="0.48718192690592621"/>
    <n v="29.142857142857142"/>
    <s v="Yes"/>
    <n v="2.6315789473684212"/>
    <s v="Price Dump Suspected"/>
  </r>
  <r>
    <x v="7"/>
    <x v="1"/>
    <n v="17105.830000000002"/>
    <x v="3"/>
    <s v="Nigeria"/>
    <n v="1"/>
    <n v="186"/>
    <s v="September"/>
    <n v="629"/>
    <n v="10759567.07"/>
    <n v="8.7652067278884069E-3"/>
    <n v="16260.5997037037"/>
    <n v="5.1980265900265839E-2"/>
    <n v="3.381720430107527"/>
    <s v="Yes"/>
    <n v="2.6315789473684212"/>
    <s v="Strong Brand"/>
  </r>
  <r>
    <x v="0"/>
    <x v="2"/>
    <n v="24732.76"/>
    <x v="2"/>
    <s v="Nigeria"/>
    <n v="2"/>
    <n v="94"/>
    <s v="December"/>
    <n v="927"/>
    <n v="22927268.52"/>
    <n v="1.342194422726088E-2"/>
    <n v="16689.417086614172"/>
    <n v="0.48194271085938817"/>
    <n v="9.8617021276595747"/>
    <s v="Yes"/>
    <n v="2.5454545454545454"/>
    <s v="Market Leader"/>
  </r>
  <r>
    <x v="6"/>
    <x v="1"/>
    <n v="23711.13"/>
    <x v="1"/>
    <s v="Ghana"/>
    <n v="2"/>
    <n v="225"/>
    <s v="October"/>
    <n v="288"/>
    <n v="6828805.4400000004"/>
    <n v="3.9226903117721571E-3"/>
    <n v="16709.716737588646"/>
    <n v="0.41900251047712966"/>
    <n v="1.28"/>
    <s v="No"/>
    <n v="3.5"/>
    <s v="Trusted but Low Reach"/>
  </r>
  <r>
    <x v="2"/>
    <x v="2"/>
    <n v="14598.09"/>
    <x v="3"/>
    <s v="Nigeria"/>
    <n v="5"/>
    <n v="11"/>
    <s v="December"/>
    <n v="800"/>
    <n v="11678472"/>
    <n v="1.11481166650409E-2"/>
    <n v="16260.5997037037"/>
    <n v="-0.10224159834185127"/>
    <n v="72.727272727272734"/>
    <s v="Yes"/>
    <n v="3.7777777777777777"/>
    <s v="Discount Driven Sales"/>
  </r>
  <r>
    <x v="1"/>
    <x v="2"/>
    <n v="12012.55"/>
    <x v="0"/>
    <s v="Ghana"/>
    <n v="2"/>
    <n v="205"/>
    <s v="April"/>
    <n v="894"/>
    <n v="10739219.699999999"/>
    <n v="1.1418937042571943E-2"/>
    <n v="15962.131690140846"/>
    <n v="-0.24743447597167373"/>
    <n v="4.3609756097560979"/>
    <s v="Yes"/>
    <n v="2.4375"/>
    <s v="Strong Brand"/>
  </r>
  <r>
    <x v="1"/>
    <x v="1"/>
    <n v="16770.98"/>
    <x v="0"/>
    <s v="Ghana"/>
    <n v="3"/>
    <n v="6"/>
    <s v="February"/>
    <n v="442"/>
    <n v="7412773.1600000001"/>
    <n v="5.6456042201530185E-3"/>
    <n v="15962.131690140846"/>
    <n v="5.0672950553261355E-2"/>
    <n v="73.666666666666671"/>
    <s v="No"/>
    <n v="2.4375"/>
    <s v="Underperforming"/>
  </r>
  <r>
    <x v="7"/>
    <x v="0"/>
    <n v="23638.85"/>
    <x v="1"/>
    <s v="Ghana"/>
    <n v="4"/>
    <n v="58"/>
    <s v="November"/>
    <n v="466"/>
    <n v="11015704.1"/>
    <n v="6.3471308516868932E-3"/>
    <n v="16709.716737588646"/>
    <n v="0.41467688358978644"/>
    <n v="8.0344827586206904"/>
    <s v="No"/>
    <n v="3.125"/>
    <s v="Underperforming"/>
  </r>
  <r>
    <x v="7"/>
    <x v="1"/>
    <n v="23243.1"/>
    <x v="3"/>
    <s v="Nigeria"/>
    <n v="2"/>
    <n v="256"/>
    <s v="April"/>
    <n v="95"/>
    <n v="2208094.5"/>
    <n v="1.3238388539736068E-3"/>
    <n v="16260.5997037037"/>
    <n v="0.42941222485821878"/>
    <n v="0.37109375"/>
    <s v="No"/>
    <n v="2.6315789473684212"/>
    <s v="Popular but Poor Conversion"/>
  </r>
  <r>
    <x v="1"/>
    <x v="2"/>
    <n v="8331.9500000000007"/>
    <x v="2"/>
    <s v="Nigeria"/>
    <n v="1"/>
    <n v="157"/>
    <s v="May"/>
    <n v="162"/>
    <n v="1349775.9000000001"/>
    <n v="2.3455824863174357E-3"/>
    <n v="16689.417086614172"/>
    <n v="-0.50076446907887029"/>
    <n v="1.0318471337579618"/>
    <s v="No"/>
    <n v="2.8571428571428572"/>
    <s v="Trusted but Low Reach"/>
  </r>
  <r>
    <x v="5"/>
    <x v="0"/>
    <n v="17489.02"/>
    <x v="0"/>
    <s v="Ghana"/>
    <n v="1"/>
    <n v="262"/>
    <s v="July"/>
    <n v="496"/>
    <n v="8674553.9199999999"/>
    <n v="6.3353386723889078E-3"/>
    <n v="15962.131690140846"/>
    <n v="9.5656917227556162E-2"/>
    <n v="1.8931297709923665"/>
    <s v="No"/>
    <n v="2.9285714285714284"/>
    <s v="Trusted but Low Reach"/>
  </r>
  <r>
    <x v="7"/>
    <x v="0"/>
    <n v="11178.91"/>
    <x v="1"/>
    <s v="Ghana"/>
    <n v="5"/>
    <n v="43"/>
    <s v="November"/>
    <n v="803"/>
    <n v="8976664.7300000004"/>
    <n v="1.0937223334559175E-2"/>
    <n v="16709.716737588646"/>
    <n v="-0.33099344677381937"/>
    <n v="18.674418604651162"/>
    <s v="Yes"/>
    <n v="3.125"/>
    <s v="Discount Driven Sales"/>
  </r>
  <r>
    <x v="1"/>
    <x v="2"/>
    <n v="9978.56"/>
    <x v="3"/>
    <s v="Nigeria"/>
    <n v="4"/>
    <n v="99"/>
    <s v="June"/>
    <n v="697"/>
    <n v="6955056.3199999994"/>
    <n v="9.7127966444168837E-3"/>
    <n v="16260.5997037037"/>
    <n v="-0.38633505640464361"/>
    <n v="7.0404040404040407"/>
    <s v="Yes"/>
    <n v="2.7777777777777777"/>
    <s v="Market Leader"/>
  </r>
  <r>
    <x v="7"/>
    <x v="1"/>
    <n v="23834.240000000002"/>
    <x v="1"/>
    <s v="Ghana"/>
    <n v="5"/>
    <n v="46"/>
    <s v="October"/>
    <n v="440"/>
    <n v="10487065.600000001"/>
    <n v="5.9929990874296847E-3"/>
    <n v="16709.716737588646"/>
    <n v="0.42637008001366544"/>
    <n v="9.5652173913043477"/>
    <s v="No"/>
    <n v="3.125"/>
    <s v="Underperforming"/>
  </r>
  <r>
    <x v="0"/>
    <x v="2"/>
    <n v="8645"/>
    <x v="0"/>
    <s v="Ghana"/>
    <n v="1"/>
    <n v="115"/>
    <s v="January"/>
    <n v="984"/>
    <n v="8506680"/>
    <n v="1.2568494462965091E-2"/>
    <n v="15962.131690140846"/>
    <n v="-0.45840567113353275"/>
    <n v="8.5565217391304351"/>
    <s v="Yes"/>
    <n v="2.8333333333333335"/>
    <s v="Market Leader"/>
  </r>
  <r>
    <x v="4"/>
    <x v="1"/>
    <n v="14203.46"/>
    <x v="3"/>
    <s v="Nigeria"/>
    <n v="5"/>
    <n v="289"/>
    <s v="April"/>
    <n v="985"/>
    <n v="13990408.1"/>
    <n v="1.3726118643831609E-2"/>
    <n v="16260.5997037037"/>
    <n v="-0.12651069094549711"/>
    <n v="3.4083044982698962"/>
    <s v="Yes"/>
    <n v="3.0526315789473686"/>
    <s v="Strong Brand"/>
  </r>
  <r>
    <x v="4"/>
    <x v="2"/>
    <n v="14411.54"/>
    <x v="2"/>
    <s v="Nigeria"/>
    <n v="4"/>
    <n v="294"/>
    <s v="December"/>
    <n v="407"/>
    <n v="5865496.7800000003"/>
    <n v="5.8929140242666433E-3"/>
    <n v="16689.417086614172"/>
    <n v="-0.13648631793384525"/>
    <n v="1.3843537414965987"/>
    <s v="No"/>
    <n v="2.7058823529411766"/>
    <s v="Trusted but Low Reach"/>
  </r>
  <r>
    <x v="0"/>
    <x v="0"/>
    <n v="22284.81"/>
    <x v="3"/>
    <s v="Nigeria"/>
    <n v="4"/>
    <n v="201"/>
    <s v="December"/>
    <n v="325"/>
    <n v="7242563.25"/>
    <n v="4.5289223951728652E-3"/>
    <n v="16260.5997037037"/>
    <n v="0.37047897408876984"/>
    <n v="1.6169154228855722"/>
    <s v="No"/>
    <n v="2.75"/>
    <s v="Trusted but Low Reach"/>
  </r>
  <r>
    <x v="3"/>
    <x v="0"/>
    <n v="23193.11"/>
    <x v="3"/>
    <s v="Nigeria"/>
    <n v="3"/>
    <n v="88"/>
    <s v="May"/>
    <n v="321"/>
    <n v="7444988.3100000005"/>
    <n v="4.4731818118476608E-3"/>
    <n v="16260.5997037037"/>
    <n v="0.42633792250093172"/>
    <n v="3.6477272727272729"/>
    <s v="No"/>
    <n v="2.5454545454545454"/>
    <s v="Underperforming"/>
  </r>
  <r>
    <x v="4"/>
    <x v="0"/>
    <n v="12558.39"/>
    <x v="2"/>
    <s v="Nigeria"/>
    <n v="4"/>
    <n v="38"/>
    <s v="April"/>
    <n v="181"/>
    <n v="2273068.59"/>
    <n v="2.6206816668114556E-3"/>
    <n v="16689.417086614172"/>
    <n v="-0.24752374904258836"/>
    <n v="4.7631578947368425"/>
    <s v="No"/>
    <n v="2.7058823529411766"/>
    <s v="Underperforming"/>
  </r>
  <r>
    <x v="6"/>
    <x v="2"/>
    <n v="16050.87"/>
    <x v="2"/>
    <s v="Nigeria"/>
    <n v="2"/>
    <n v="110"/>
    <s v="November"/>
    <n v="715"/>
    <n v="11476372.050000001"/>
    <n v="1.0352416529117076E-2"/>
    <n v="16689.417086614172"/>
    <n v="-3.8260598515829601E-2"/>
    <n v="6.5"/>
    <s v="Yes"/>
    <n v="3.263157894736842"/>
    <s v="Market Leader"/>
  </r>
  <r>
    <x v="5"/>
    <x v="2"/>
    <n v="8780.2999999999993"/>
    <x v="3"/>
    <s v="Nigeria"/>
    <n v="5"/>
    <n v="295"/>
    <s v="February"/>
    <n v="300"/>
    <n v="2634090"/>
    <n v="4.1805437493903372E-3"/>
    <n v="16260.5997037037"/>
    <n v="-0.46002606545931402"/>
    <n v="1.0169491525423728"/>
    <s v="No"/>
    <n v="2.9333333333333331"/>
    <s v="Trusted but Low Reach"/>
  </r>
  <r>
    <x v="2"/>
    <x v="0"/>
    <n v="13560.51"/>
    <x v="2"/>
    <s v="Nigeria"/>
    <n v="5"/>
    <n v="86"/>
    <s v="October"/>
    <n v="280"/>
    <n v="3796942.8000000003"/>
    <n v="4.054093186227666E-3"/>
    <n v="16689.417086614172"/>
    <n v="-0.18747851230368776"/>
    <n v="3.2558139534883721"/>
    <s v="No"/>
    <n v="3"/>
    <s v="Underperforming"/>
  </r>
  <r>
    <x v="7"/>
    <x v="0"/>
    <n v="23223.74"/>
    <x v="1"/>
    <s v="Ghana"/>
    <n v="1"/>
    <n v="205"/>
    <s v="November"/>
    <n v="67"/>
    <n v="1555990.58"/>
    <n v="9.1257031558588373E-4"/>
    <n v="16709.716737588646"/>
    <n v="0.38983445169707798"/>
    <n v="0.32682926829268294"/>
    <s v="No"/>
    <n v="3.125"/>
    <s v="Popular but Poor Conversion"/>
  </r>
  <r>
    <x v="5"/>
    <x v="1"/>
    <n v="12677.27"/>
    <x v="1"/>
    <s v="Ghana"/>
    <n v="3"/>
    <n v="131"/>
    <s v="April"/>
    <n v="982"/>
    <n v="12449079.140000001"/>
    <n v="1.3375284326945342E-2"/>
    <n v="16709.716737588646"/>
    <n v="-0.24132346471904118"/>
    <n v="7.4961832061068705"/>
    <s v="Yes"/>
    <n v="2.375"/>
    <s v="Market Leader"/>
  </r>
  <r>
    <x v="7"/>
    <x v="1"/>
    <n v="23161.84"/>
    <x v="2"/>
    <s v="Nigeria"/>
    <n v="2"/>
    <n v="284"/>
    <s v="October"/>
    <n v="461"/>
    <n v="10677608.24"/>
    <n v="6.6747748530391216E-3"/>
    <n v="16689.417086614172"/>
    <n v="0.38781599619659973"/>
    <n v="1.6232394366197183"/>
    <s v="No"/>
    <n v="2.8666666666666667"/>
    <s v="Trusted but Low Reach"/>
  </r>
  <r>
    <x v="5"/>
    <x v="1"/>
    <n v="9655.14"/>
    <x v="2"/>
    <s v="Nigeria"/>
    <n v="3"/>
    <n v="37"/>
    <s v="November"/>
    <n v="336"/>
    <n v="3244127.04"/>
    <n v="4.8649118234731998E-3"/>
    <n v="16689.417086614172"/>
    <n v="-0.42148129261243333"/>
    <n v="9.0810810810810807"/>
    <s v="No"/>
    <n v="3.7272727272727271"/>
    <s v="Underperforming"/>
  </r>
  <r>
    <x v="2"/>
    <x v="1"/>
    <n v="18366.8"/>
    <x v="1"/>
    <s v="Ghana"/>
    <n v="2"/>
    <n v="131"/>
    <s v="November"/>
    <n v="68"/>
    <n v="1248942.3999999999"/>
    <n v="9.2619076805731482E-4"/>
    <n v="16709.716737588646"/>
    <n v="9.9168842203275126E-2"/>
    <n v="0.51908396946564883"/>
    <s v="No"/>
    <n v="2.925925925925926"/>
    <s v="Popular but Poor Conversion"/>
  </r>
  <r>
    <x v="6"/>
    <x v="2"/>
    <n v="8500.8799999999992"/>
    <x v="2"/>
    <s v="Nigeria"/>
    <n v="5"/>
    <n v="148"/>
    <s v="May"/>
    <n v="365"/>
    <n v="3102821.1999999997"/>
    <n v="5.2848000463324935E-3"/>
    <n v="16689.417086614172"/>
    <n v="-0.49064248584103209"/>
    <n v="2.4662162162162162"/>
    <s v="No"/>
    <n v="3.263157894736842"/>
    <s v="Trusted but Low Reach"/>
  </r>
  <r>
    <x v="4"/>
    <x v="1"/>
    <n v="12550.61"/>
    <x v="0"/>
    <s v="Ghana"/>
    <n v="3"/>
    <n v="168"/>
    <s v="December"/>
    <n v="968"/>
    <n v="12148990.48"/>
    <n v="1.2364128699339644E-2"/>
    <n v="15962.131690140846"/>
    <n v="-0.21372594565474001"/>
    <n v="5.7619047619047619"/>
    <s v="Yes"/>
    <n v="3.5263157894736841"/>
    <s v="Market Leader"/>
  </r>
  <r>
    <x v="6"/>
    <x v="0"/>
    <n v="18813.18"/>
    <x v="2"/>
    <s v="Nigeria"/>
    <n v="2"/>
    <n v="173"/>
    <s v="March"/>
    <n v="659"/>
    <n v="12397885.620000001"/>
    <n v="9.5415978918715425E-3"/>
    <n v="16689.417086614172"/>
    <n v="0.12725207251781145"/>
    <n v="3.8092485549132946"/>
    <s v="Yes"/>
    <n v="3.263157894736842"/>
    <s v="Strong Brand"/>
  </r>
  <r>
    <x v="4"/>
    <x v="0"/>
    <n v="21040.75"/>
    <x v="3"/>
    <s v="Nigeria"/>
    <n v="1"/>
    <n v="101"/>
    <s v="April"/>
    <n v="543"/>
    <n v="11425127.25"/>
    <n v="7.5667841863965102E-3"/>
    <n v="16260.5997037037"/>
    <n v="0.2939713407499675"/>
    <n v="5.3762376237623766"/>
    <s v="Yes"/>
    <n v="3.0526315789473686"/>
    <s v="Market Leader"/>
  </r>
  <r>
    <x v="6"/>
    <x v="1"/>
    <n v="21018.54"/>
    <x v="3"/>
    <s v="Nigeria"/>
    <n v="2"/>
    <n v="246"/>
    <s v="October"/>
    <n v="403"/>
    <n v="8470471.620000001"/>
    <n v="5.6158637700143531E-3"/>
    <n v="16260.5997037037"/>
    <n v="0.29260546246720398"/>
    <n v="1.6382113821138211"/>
    <s v="No"/>
    <n v="2.3076923076923075"/>
    <s v="Trusted but Low Reach"/>
  </r>
  <r>
    <x v="0"/>
    <x v="1"/>
    <n v="14773.25"/>
    <x v="3"/>
    <s v="Nigeria"/>
    <n v="1"/>
    <n v="120"/>
    <s v="November"/>
    <n v="752"/>
    <n v="11109484"/>
    <n v="1.0479229665138446E-2"/>
    <n v="16260.5997037037"/>
    <n v="-9.14695479137171E-2"/>
    <n v="6.2666666666666666"/>
    <s v="Yes"/>
    <n v="2.75"/>
    <s v="Market Leader"/>
  </r>
  <r>
    <x v="2"/>
    <x v="0"/>
    <n v="10120.67"/>
    <x v="1"/>
    <s v="Ghana"/>
    <n v="3"/>
    <n v="137"/>
    <s v="August"/>
    <n v="536"/>
    <n v="5424679.1200000001"/>
    <n v="7.3005625246870699E-3"/>
    <n v="16709.716737588646"/>
    <n v="-0.39432426300599882"/>
    <n v="3.9124087591240877"/>
    <s v="Yes"/>
    <n v="2.925925925925926"/>
    <s v="Strong Brand"/>
  </r>
  <r>
    <x v="2"/>
    <x v="0"/>
    <n v="9209.15"/>
    <x v="2"/>
    <s v="Nigeria"/>
    <n v="3"/>
    <n v="74"/>
    <s v="April"/>
    <n v="942"/>
    <n v="8675019.2999999989"/>
    <n v="1.3639127790808791E-2"/>
    <n v="16689.417086614172"/>
    <n v="-0.44820421514983627"/>
    <n v="12.72972972972973"/>
    <s v="Yes"/>
    <n v="3"/>
    <s v="Market Leader"/>
  </r>
  <r>
    <x v="2"/>
    <x v="1"/>
    <n v="23576.12"/>
    <x v="2"/>
    <s v="Nigeria"/>
    <n v="1"/>
    <n v="247"/>
    <s v="May"/>
    <n v="348"/>
    <n v="8204489.7599999998"/>
    <n v="5.0386586743115282E-3"/>
    <n v="16689.417086614172"/>
    <n v="0.41263891229067196"/>
    <n v="1.4089068825910931"/>
    <s v="No"/>
    <n v="3"/>
    <s v="Trusted but Low Reach"/>
  </r>
  <r>
    <x v="1"/>
    <x v="1"/>
    <n v="19850.88"/>
    <x v="1"/>
    <s v="Ghana"/>
    <n v="4"/>
    <n v="203"/>
    <s v="November"/>
    <n v="427"/>
    <n v="8476325.7599999998"/>
    <n v="5.8159332053010805E-3"/>
    <n v="16709.716737588646"/>
    <n v="0.1879842316743337"/>
    <n v="2.103448275862069"/>
    <s v="No"/>
    <n v="2.9473684210526314"/>
    <s v="Trusted but Low Reach"/>
  </r>
  <r>
    <x v="3"/>
    <x v="2"/>
    <n v="10324.549999999999"/>
    <x v="2"/>
    <s v="Nigeria"/>
    <n v="5"/>
    <n v="100"/>
    <s v="August"/>
    <n v="809"/>
    <n v="8352560.9499999993"/>
    <n v="1.171343352735065E-2"/>
    <n v="16689.417086614172"/>
    <n v="-0.38137144356702218"/>
    <n v="8.09"/>
    <s v="Yes"/>
    <n v="3"/>
    <s v="Market Leader"/>
  </r>
  <r>
    <x v="4"/>
    <x v="1"/>
    <n v="17104.45"/>
    <x v="0"/>
    <s v="Ghana"/>
    <n v="5"/>
    <n v="274"/>
    <s v="June"/>
    <n v="713"/>
    <n v="12195472.85"/>
    <n v="9.1070493415590561E-3"/>
    <n v="15962.131690140846"/>
    <n v="7.1564270489305484E-2"/>
    <n v="2.6021897810218979"/>
    <s v="Yes"/>
    <n v="3.5263157894736841"/>
    <s v="Strong Brand"/>
  </r>
  <r>
    <x v="2"/>
    <x v="0"/>
    <n v="18875.259999999998"/>
    <x v="1"/>
    <s v="Ghana"/>
    <n v="1"/>
    <n v="269"/>
    <s v="July"/>
    <n v="405"/>
    <n v="7644480.2999999998"/>
    <n v="5.516283250929596E-3"/>
    <n v="16709.716737588646"/>
    <n v="0.12959784396224655"/>
    <n v="1.5055762081784387"/>
    <s v="No"/>
    <n v="2.925925925925926"/>
    <s v="Trusted but Low Reach"/>
  </r>
  <r>
    <x v="6"/>
    <x v="1"/>
    <n v="22715.83"/>
    <x v="2"/>
    <s v="Nigeria"/>
    <n v="5"/>
    <n v="88"/>
    <s v="February"/>
    <n v="765"/>
    <n v="17377609.950000003"/>
    <n v="1.1076361740943445E-2"/>
    <n v="16689.417086614172"/>
    <n v="0.36109187529499415"/>
    <n v="8.6931818181818183"/>
    <s v="Yes"/>
    <n v="3.263157894736842"/>
    <s v="Market Leader"/>
  </r>
  <r>
    <x v="1"/>
    <x v="0"/>
    <n v="23423.11"/>
    <x v="2"/>
    <s v="Nigeria"/>
    <n v="5"/>
    <n v="157"/>
    <s v="April"/>
    <n v="99"/>
    <n v="2318887.89"/>
    <n v="1.4334115194162107E-3"/>
    <n v="16689.417086614172"/>
    <n v="0.40347082695815778"/>
    <n v="0.63057324840764328"/>
    <s v="No"/>
    <n v="2.8571428571428572"/>
    <s v="Popular but Poor Conversion"/>
  </r>
  <r>
    <x v="7"/>
    <x v="2"/>
    <n v="24610.69"/>
    <x v="2"/>
    <s v="Nigeria"/>
    <n v="4"/>
    <n v="121"/>
    <s v="December"/>
    <n v="878"/>
    <n v="21608185.82"/>
    <n v="1.2712477919671039E-2"/>
    <n v="16689.417086614172"/>
    <n v="0.47462849494840187"/>
    <n v="7.2561983471074383"/>
    <s v="Yes"/>
    <n v="2.8666666666666667"/>
    <s v="Market Leader"/>
  </r>
  <r>
    <x v="4"/>
    <x v="0"/>
    <n v="19376.689999999999"/>
    <x v="3"/>
    <s v="Nigeria"/>
    <n v="1"/>
    <n v="222"/>
    <s v="October"/>
    <n v="413"/>
    <n v="8002572.9699999997"/>
    <n v="5.7552152283273641E-3"/>
    <n v="16260.5997037037"/>
    <n v="0.19163440174882004"/>
    <n v="1.8603603603603605"/>
    <s v="No"/>
    <n v="3.0526315789473686"/>
    <s v="Trusted but Low Reach"/>
  </r>
  <r>
    <x v="3"/>
    <x v="2"/>
    <n v="8056.47"/>
    <x v="0"/>
    <s v="Ghana"/>
    <n v="4"/>
    <n v="30"/>
    <s v="August"/>
    <n v="359"/>
    <n v="2892272.73"/>
    <n v="4.5854568213460041E-3"/>
    <n v="15962.131690140846"/>
    <n v="-0.49527605984004308"/>
    <n v="11.966666666666667"/>
    <s v="No"/>
    <n v="2.95"/>
    <s v="Underperforming"/>
  </r>
  <r>
    <x v="6"/>
    <x v="1"/>
    <n v="23442.86"/>
    <x v="0"/>
    <s v="Ghana"/>
    <n v="5"/>
    <n v="185"/>
    <s v="September"/>
    <n v="91"/>
    <n v="2133300.2600000002"/>
    <n v="1.1623302806197391E-3"/>
    <n v="15962.131690140846"/>
    <n v="0.46865471699370159"/>
    <n v="0.49189189189189192"/>
    <s v="No"/>
    <n v="3.2173913043478262"/>
    <s v="Popular but Poor Conversion"/>
  </r>
  <r>
    <x v="3"/>
    <x v="2"/>
    <n v="10004.43"/>
    <x v="0"/>
    <s v="Ghana"/>
    <n v="3"/>
    <n v="278"/>
    <s v="May"/>
    <n v="372"/>
    <n v="3721647.96"/>
    <n v="4.7515040042916809E-3"/>
    <n v="15962.131690140846"/>
    <n v="-0.37323972798825322"/>
    <n v="1.3381294964028776"/>
    <s v="No"/>
    <n v="2.95"/>
    <s v="Trusted but Low Reach"/>
  </r>
  <r>
    <x v="7"/>
    <x v="0"/>
    <n v="20823.560000000001"/>
    <x v="1"/>
    <s v="Ghana"/>
    <n v="2"/>
    <n v="137"/>
    <s v="October"/>
    <n v="902"/>
    <n v="18782851.120000001"/>
    <n v="1.2285648129230853E-2"/>
    <n v="16709.716737588646"/>
    <n v="0.24619467385447841"/>
    <n v="6.5839416058394162"/>
    <s v="Yes"/>
    <n v="3.125"/>
    <s v="Market Leader"/>
  </r>
  <r>
    <x v="3"/>
    <x v="0"/>
    <n v="10025.76"/>
    <x v="0"/>
    <s v="Ghana"/>
    <n v="4"/>
    <n v="274"/>
    <s v="February"/>
    <n v="568"/>
    <n v="5694631.6799999997"/>
    <n v="7.254984608703427E-3"/>
    <n v="15962.131690140846"/>
    <n v="-0.37190344030349654"/>
    <n v="2.0729927007299271"/>
    <s v="Yes"/>
    <n v="2.95"/>
    <s v="Strong Brand"/>
  </r>
  <r>
    <x v="0"/>
    <x v="2"/>
    <n v="16223.01"/>
    <x v="2"/>
    <s v="Nigeria"/>
    <n v="2"/>
    <n v="73"/>
    <s v="July"/>
    <n v="640"/>
    <n v="10382726.4"/>
    <n v="9.2664987113775226E-3"/>
    <n v="16689.417086614172"/>
    <n v="-2.7946277823463109E-2"/>
    <n v="8.7671232876712324"/>
    <s v="Yes"/>
    <n v="2.5454545454545454"/>
    <s v="Market Leader"/>
  </r>
  <r>
    <x v="1"/>
    <x v="0"/>
    <n v="12712.86"/>
    <x v="2"/>
    <s v="Nigeria"/>
    <n v="2"/>
    <n v="102"/>
    <s v="March"/>
    <n v="648"/>
    <n v="8237933.2800000003"/>
    <n v="9.3823299452697427E-3"/>
    <n v="16689.417086614172"/>
    <n v="-0.23826818312327927"/>
    <n v="6.3529411764705879"/>
    <s v="Yes"/>
    <n v="2.8571428571428572"/>
    <s v="Market Leader"/>
  </r>
  <r>
    <x v="3"/>
    <x v="2"/>
    <n v="21234.26"/>
    <x v="3"/>
    <s v="Nigeria"/>
    <n v="1"/>
    <n v="118"/>
    <s v="August"/>
    <n v="55"/>
    <n v="1167884.2999999998"/>
    <n v="7.664330207215619E-4"/>
    <n v="16260.5997037037"/>
    <n v="0.3058718858421588"/>
    <n v="0.46610169491525422"/>
    <s v="No"/>
    <n v="2.5454545454545454"/>
    <s v="Popular but Poor Conversion"/>
  </r>
  <r>
    <x v="4"/>
    <x v="2"/>
    <n v="23247.64"/>
    <x v="0"/>
    <s v="Ghana"/>
    <n v="4"/>
    <n v="72"/>
    <s v="July"/>
    <n v="974"/>
    <n v="22643201.359999999"/>
    <n v="1.2440765860699187E-2"/>
    <n v="15962.131690140846"/>
    <n v="0.45642452094033986"/>
    <n v="13.527777777777779"/>
    <s v="Yes"/>
    <n v="3.5263157894736841"/>
    <s v="Market Leader"/>
  </r>
  <r>
    <x v="2"/>
    <x v="2"/>
    <n v="13015.13"/>
    <x v="0"/>
    <s v="Ghana"/>
    <n v="4"/>
    <n v="167"/>
    <s v="July"/>
    <n v="268"/>
    <n v="3488054.84"/>
    <n v="3.4231265407262648E-3"/>
    <n v="15962.131690140846"/>
    <n v="-0.18462456940892732"/>
    <n v="1.6047904191616766"/>
    <s v="No"/>
    <n v="3.04"/>
    <s v="Trusted but Low Reach"/>
  </r>
  <r>
    <x v="0"/>
    <x v="1"/>
    <n v="17916.509999999998"/>
    <x v="0"/>
    <s v="Ghana"/>
    <n v="1"/>
    <n v="167"/>
    <s v="December"/>
    <n v="742"/>
    <n v="13294050.419999998"/>
    <n v="9.4774622881301802E-3"/>
    <n v="15962.131690140846"/>
    <n v="0.12243842788656426"/>
    <n v="4.4431137724550895"/>
    <s v="Yes"/>
    <n v="2.8333333333333335"/>
    <s v="Strong Brand"/>
  </r>
  <r>
    <x v="7"/>
    <x v="2"/>
    <n v="20352.43"/>
    <x v="3"/>
    <s v="Nigeria"/>
    <n v="1"/>
    <n v="262"/>
    <s v="October"/>
    <n v="299"/>
    <n v="6085376.5700000003"/>
    <n v="4.1666086035590365E-3"/>
    <n v="16260.5997037037"/>
    <n v="0.2516407986701929"/>
    <n v="1.1412213740458015"/>
    <s v="No"/>
    <n v="2.6315789473684212"/>
    <s v="Trusted but Low Reach"/>
  </r>
  <r>
    <x v="6"/>
    <x v="0"/>
    <n v="11132.76"/>
    <x v="0"/>
    <s v="Ghana"/>
    <n v="4"/>
    <n v="162"/>
    <s v="August"/>
    <n v="261"/>
    <n v="2905650.36"/>
    <n v="3.3337165191401311E-3"/>
    <n v="15962.131690140846"/>
    <n v="-0.30255180096802176"/>
    <n v="1.6111111111111112"/>
    <s v="No"/>
    <n v="3.2173913043478262"/>
    <s v="Trusted but Low Reach"/>
  </r>
  <r>
    <x v="5"/>
    <x v="1"/>
    <n v="15355.41"/>
    <x v="0"/>
    <s v="Ghana"/>
    <n v="2"/>
    <n v="0"/>
    <s v="February"/>
    <n v="387"/>
    <n v="5942543.6699999999"/>
    <n v="4.9430969076905392E-3"/>
    <n v="15962.131690140846"/>
    <n v="-3.8010066695264362E-2"/>
    <n v="0"/>
    <s v="No"/>
    <n v="2.9285714285714284"/>
    <s v="Underperforming"/>
  </r>
  <r>
    <x v="2"/>
    <x v="0"/>
    <n v="15896.45"/>
    <x v="0"/>
    <s v="Ghana"/>
    <n v="3"/>
    <n v="274"/>
    <s v="February"/>
    <n v="843"/>
    <n v="13400707.350000001"/>
    <n v="1.0767521171015825E-2"/>
    <n v="15962.131690140846"/>
    <n v="-4.1148445217636239E-3"/>
    <n v="3.0766423357664232"/>
    <s v="Yes"/>
    <n v="3.04"/>
    <s v="Strong Brand"/>
  </r>
  <r>
    <x v="1"/>
    <x v="1"/>
    <n v="10931.76"/>
    <x v="1"/>
    <s v="Ghana"/>
    <n v="1"/>
    <n v="297"/>
    <s v="October"/>
    <n v="308"/>
    <n v="3366982.08"/>
    <n v="4.1950993612007792E-3"/>
    <n v="16709.716737588646"/>
    <n v="-0.34578424208658692"/>
    <n v="1.037037037037037"/>
    <s v="No"/>
    <n v="2.9473684210526314"/>
    <s v="Trusted but Low Reach"/>
  </r>
  <r>
    <x v="0"/>
    <x v="2"/>
    <n v="22431.63"/>
    <x v="0"/>
    <s v="Ghana"/>
    <n v="2"/>
    <n v="142"/>
    <s v="February"/>
    <n v="740"/>
    <n v="16599406.200000001"/>
    <n v="9.4519165676770003E-3"/>
    <n v="15962.131690140846"/>
    <n v="0.40530290286071868"/>
    <n v="5.211267605633803"/>
    <s v="Yes"/>
    <n v="2.8333333333333335"/>
    <s v="Market Leader"/>
  </r>
  <r>
    <x v="7"/>
    <x v="1"/>
    <n v="19921.52"/>
    <x v="1"/>
    <s v="Ghana"/>
    <n v="3"/>
    <n v="82"/>
    <s v="March"/>
    <n v="806"/>
    <n v="16056745.120000001"/>
    <n v="1.0978084691973467E-2"/>
    <n v="16709.716737588646"/>
    <n v="0.19221171207447083"/>
    <n v="9.8292682926829276"/>
    <s v="Yes"/>
    <n v="3.125"/>
    <s v="Market Leader"/>
  </r>
  <r>
    <x v="5"/>
    <x v="2"/>
    <n v="23026.54"/>
    <x v="2"/>
    <s v="Nigeria"/>
    <n v="2"/>
    <n v="89"/>
    <s v="August"/>
    <n v="612"/>
    <n v="14092242.48"/>
    <n v="8.8610893927547566E-3"/>
    <n v="16689.417086614172"/>
    <n v="0.37970906236554836"/>
    <n v="6.8764044943820224"/>
    <s v="Yes"/>
    <n v="3.7272727272727271"/>
    <s v="Market Leader"/>
  </r>
  <r>
    <x v="2"/>
    <x v="2"/>
    <n v="21447.67"/>
    <x v="0"/>
    <s v="Ghana"/>
    <n v="4"/>
    <n v="169"/>
    <s v="February"/>
    <n v="765"/>
    <n v="16407467.549999999"/>
    <n v="9.771238073341763E-3"/>
    <n v="15962.131690140846"/>
    <n v="0.34365950716014604"/>
    <n v="4.5266272189349115"/>
    <s v="Yes"/>
    <n v="3.04"/>
    <s v="Strong Brand"/>
  </r>
  <r>
    <x v="4"/>
    <x v="2"/>
    <n v="21259.24"/>
    <x v="1"/>
    <s v="Ghana"/>
    <n v="1"/>
    <n v="40"/>
    <s v="May"/>
    <n v="921"/>
    <n v="19579760.040000003"/>
    <n v="1.2544436726188045E-2"/>
    <n v="16709.716737588646"/>
    <n v="0.27226812601659284"/>
    <n v="23.024999999999999"/>
    <s v="Yes"/>
    <n v="3.4615384615384617"/>
    <s v="Price Dump Suspected"/>
  </r>
  <r>
    <x v="2"/>
    <x v="1"/>
    <n v="12080.8"/>
    <x v="3"/>
    <s v="Nigeria"/>
    <n v="2"/>
    <n v="226"/>
    <s v="February"/>
    <n v="976"/>
    <n v="11790860.799999999"/>
    <n v="1.3600702331349898E-2"/>
    <n v="16260.5997037037"/>
    <n v="-0.25705077179605262"/>
    <n v="4.3185840707964598"/>
    <s v="Yes"/>
    <n v="3.7777777777777777"/>
    <s v="Strong Brand"/>
  </r>
  <r>
    <x v="0"/>
    <x v="0"/>
    <n v="10731.45"/>
    <x v="3"/>
    <s v="Nigeria"/>
    <n v="2"/>
    <n v="86"/>
    <s v="September"/>
    <n v="325"/>
    <n v="3487721.2500000005"/>
    <n v="4.5289223951728652E-3"/>
    <n v="16260.5997037037"/>
    <n v="-0.34003356607101748"/>
    <n v="3.7790697674418605"/>
    <s v="No"/>
    <n v="2.75"/>
    <s v="Underperforming"/>
  </r>
  <r>
    <x v="2"/>
    <x v="1"/>
    <n v="13277.07"/>
    <x v="1"/>
    <s v="Ghana"/>
    <n v="1"/>
    <n v="117"/>
    <s v="September"/>
    <n v="943"/>
    <n v="12520277.01"/>
    <n v="1.2844086680559528E-2"/>
    <n v="16709.716737588646"/>
    <n v="-0.20542818238605318"/>
    <n v="8.0598290598290596"/>
    <s v="Yes"/>
    <n v="2.925925925925926"/>
    <s v="Market Leader"/>
  </r>
  <r>
    <x v="1"/>
    <x v="0"/>
    <n v="24346.85"/>
    <x v="3"/>
    <s v="Nigeria"/>
    <n v="2"/>
    <n v="212"/>
    <s v="March"/>
    <n v="263"/>
    <n v="6403221.5499999998"/>
    <n v="3.6649433536321959E-3"/>
    <n v="16260.5997037037"/>
    <n v="0.49729102515539342"/>
    <n v="1.2405660377358489"/>
    <s v="No"/>
    <n v="2.7777777777777777"/>
    <s v="Trusted but Low Reach"/>
  </r>
  <r>
    <x v="6"/>
    <x v="0"/>
    <n v="16299.85"/>
    <x v="1"/>
    <s v="Ghana"/>
    <n v="4"/>
    <n v="124"/>
    <s v="October"/>
    <n v="113"/>
    <n v="1841883.05"/>
    <n v="1.5391111292717143E-3"/>
    <n v="16709.716737588646"/>
    <n v="-2.4528646656627438E-2"/>
    <n v="0.91129032258064513"/>
    <s v="No"/>
    <n v="3.5"/>
    <s v="Popular but Poor Conversion"/>
  </r>
  <r>
    <x v="7"/>
    <x v="1"/>
    <n v="11763.68"/>
    <x v="0"/>
    <s v="Ghana"/>
    <n v="3"/>
    <n v="220"/>
    <s v="November"/>
    <n v="66"/>
    <n v="776402.88"/>
    <n v="8.4300877495497564E-4"/>
    <n v="15962.131690140846"/>
    <n v="-0.26302575192598227"/>
    <n v="0.3"/>
    <s v="No"/>
    <n v="2.6923076923076925"/>
    <s v="Popular but Poor Conversion"/>
  </r>
  <r>
    <x v="7"/>
    <x v="0"/>
    <n v="14075.66"/>
    <x v="2"/>
    <s v="Nigeria"/>
    <n v="1"/>
    <n v="285"/>
    <s v="January"/>
    <n v="71"/>
    <n v="999371.86"/>
    <n v="1.028002200793444E-3"/>
    <n v="16689.417086614172"/>
    <n v="-0.15661164635345765"/>
    <n v="0.24912280701754386"/>
    <s v="No"/>
    <n v="2.8666666666666667"/>
    <s v="Popular but Poor Conversion"/>
  </r>
  <r>
    <x v="7"/>
    <x v="2"/>
    <n v="21910.59"/>
    <x v="2"/>
    <s v="Nigeria"/>
    <n v="5"/>
    <n v="223"/>
    <s v="June"/>
    <n v="550"/>
    <n v="12050824.5"/>
    <n v="7.9633973300900582E-3"/>
    <n v="16689.417086614172"/>
    <n v="0.31284333576716078"/>
    <n v="2.4663677130044843"/>
    <s v="Yes"/>
    <n v="2.8666666666666667"/>
    <s v="Strong Brand"/>
  </r>
  <r>
    <x v="0"/>
    <x v="0"/>
    <n v="21060.26"/>
    <x v="0"/>
    <s v="Ghana"/>
    <n v="3"/>
    <n v="118"/>
    <s v="May"/>
    <n v="296"/>
    <n v="6233836.96"/>
    <n v="3.7807666270707999E-3"/>
    <n v="15962.131690140846"/>
    <n v="0.3193889393236905"/>
    <n v="2.5084745762711864"/>
    <s v="No"/>
    <n v="2.8333333333333335"/>
    <s v="Trusted but Low Reach"/>
  </r>
  <r>
    <x v="7"/>
    <x v="1"/>
    <n v="19921.52"/>
    <x v="1"/>
    <s v="Ghana"/>
    <n v="2"/>
    <n v="63"/>
    <s v="March"/>
    <n v="944"/>
    <n v="18805914.879999999"/>
    <n v="1.2857707133030959E-2"/>
    <n v="16709.716737588646"/>
    <n v="0.19221171207447083"/>
    <n v="14.984126984126984"/>
    <s v="Yes"/>
    <n v="3.125"/>
    <s v="Market Leader"/>
  </r>
  <r>
    <x v="5"/>
    <x v="2"/>
    <n v="22001.03"/>
    <x v="0"/>
    <s v="Ghana"/>
    <n v="4"/>
    <n v="137"/>
    <s v="October"/>
    <n v="840"/>
    <n v="18480865.199999999"/>
    <n v="1.0729202590336055E-2"/>
    <n v="15962.131690140846"/>
    <n v="0.3783265560695212"/>
    <n v="6.1313868613138682"/>
    <s v="Yes"/>
    <n v="2.9285714285714284"/>
    <s v="Market Leader"/>
  </r>
  <r>
    <x v="4"/>
    <x v="0"/>
    <n v="23322.85"/>
    <x v="2"/>
    <s v="Nigeria"/>
    <n v="3"/>
    <n v="89"/>
    <s v="October"/>
    <n v="781"/>
    <n v="18215145.849999998"/>
    <n v="1.1308024208727884E-2"/>
    <n v="16689.417086614172"/>
    <n v="0.39746342721018119"/>
    <n v="8.7752808988764048"/>
    <s v="Yes"/>
    <n v="2.7058823529411766"/>
    <s v="Market Leader"/>
  </r>
  <r>
    <x v="0"/>
    <x v="1"/>
    <n v="15952.22"/>
    <x v="1"/>
    <s v="Ghana"/>
    <n v="4"/>
    <n v="37"/>
    <s v="August"/>
    <n v="832"/>
    <n v="13272247.039999999"/>
    <n v="1.1332216456230676E-2"/>
    <n v="16709.716737588646"/>
    <n v="-4.5332709673327441E-2"/>
    <n v="22.486486486486488"/>
    <s v="Yes"/>
    <n v="3.2105263157894739"/>
    <s v="Discount Driven Sales"/>
  </r>
  <r>
    <x v="6"/>
    <x v="2"/>
    <n v="20206.89"/>
    <x v="3"/>
    <s v="Nigeria"/>
    <n v="1"/>
    <n v="277"/>
    <s v="January"/>
    <n v="405"/>
    <n v="8183790.4500000002"/>
    <n v="5.6437340616769553E-3"/>
    <n v="16260.5997037037"/>
    <n v="0.24269032927472212"/>
    <n v="1.4620938628158844"/>
    <s v="No"/>
    <n v="2.3076923076923075"/>
    <s v="Trusted but Low Reach"/>
  </r>
  <r>
    <x v="4"/>
    <x v="2"/>
    <n v="13624.53"/>
    <x v="0"/>
    <s v="Ghana"/>
    <n v="1"/>
    <n v="277"/>
    <s v="February"/>
    <n v="968"/>
    <n v="13188545.040000001"/>
    <n v="1.2364128699339644E-2"/>
    <n v="15962.131690140846"/>
    <n v="-0.14644671122370745"/>
    <n v="3.4945848375451263"/>
    <s v="Yes"/>
    <n v="3.5263157894736841"/>
    <s v="Strong Brand"/>
  </r>
  <r>
    <x v="0"/>
    <x v="1"/>
    <n v="17058.240000000002"/>
    <x v="1"/>
    <s v="Ghana"/>
    <n v="5"/>
    <n v="229"/>
    <s v="May"/>
    <n v="703"/>
    <n v="11991942.720000001"/>
    <n v="9.5751780874160641E-3"/>
    <n v="16709.716737588646"/>
    <n v="2.0857520680009494E-2"/>
    <n v="3.0698689956331879"/>
    <s v="Yes"/>
    <n v="3.2105263157894739"/>
    <s v="Strong Brand"/>
  </r>
  <r>
    <x v="4"/>
    <x v="1"/>
    <n v="8802.76"/>
    <x v="2"/>
    <s v="Nigeria"/>
    <n v="1"/>
    <n v="214"/>
    <s v="April"/>
    <n v="362"/>
    <n v="3186599.12"/>
    <n v="5.2413633336229112E-3"/>
    <n v="16689.417086614172"/>
    <n v="-0.47255437656595589"/>
    <n v="1.691588785046729"/>
    <s v="No"/>
    <n v="2.7058823529411766"/>
    <s v="Trusted but Low Reach"/>
  </r>
  <r>
    <x v="7"/>
    <x v="1"/>
    <n v="13891.34"/>
    <x v="3"/>
    <s v="Nigeria"/>
    <n v="4"/>
    <n v="207"/>
    <s v="May"/>
    <n v="370"/>
    <n v="5139795.8"/>
    <n v="5.1560039575814162E-3"/>
    <n v="16260.5997037037"/>
    <n v="-0.1457055549534283"/>
    <n v="1.78743961352657"/>
    <s v="No"/>
    <n v="2.6315789473684212"/>
    <s v="Trusted but Low Reach"/>
  </r>
  <r>
    <x v="7"/>
    <x v="1"/>
    <n v="12424.73"/>
    <x v="0"/>
    <s v="Ghana"/>
    <n v="1"/>
    <n v="287"/>
    <s v="July"/>
    <n v="761"/>
    <n v="9455219.5299999993"/>
    <n v="9.7201466324354016E-3"/>
    <n v="15962.131690140846"/>
    <n v="-0.22161211038784717"/>
    <n v="2.6515679442508713"/>
    <s v="Yes"/>
    <n v="2.6923076923076925"/>
    <s v="Strong Brand"/>
  </r>
  <r>
    <x v="0"/>
    <x v="1"/>
    <n v="14064.19"/>
    <x v="3"/>
    <s v="Nigeria"/>
    <n v="1"/>
    <n v="34"/>
    <s v="July"/>
    <n v="316"/>
    <n v="4444284.04"/>
    <n v="4.4035060826911557E-3"/>
    <n v="16260.5997037037"/>
    <n v="-0.135075565706437"/>
    <n v="9.2941176470588243"/>
    <s v="No"/>
    <n v="2.75"/>
    <s v="Underperforming"/>
  </r>
  <r>
    <x v="2"/>
    <x v="1"/>
    <n v="11288.77"/>
    <x v="2"/>
    <s v="Nigeria"/>
    <n v="1"/>
    <n v="116"/>
    <s v="June"/>
    <n v="125"/>
    <n v="1411096.25"/>
    <n v="1.8098630295659225E-3"/>
    <n v="16689.417086614172"/>
    <n v="-0.32359710699217809"/>
    <n v="1.0775862068965518"/>
    <s v="No"/>
    <n v="3"/>
    <s v="Trusted but Low Reach"/>
  </r>
  <r>
    <x v="2"/>
    <x v="2"/>
    <n v="23070.6"/>
    <x v="1"/>
    <s v="Ghana"/>
    <n v="1"/>
    <n v="264"/>
    <s v="October"/>
    <n v="867"/>
    <n v="20002210.199999999"/>
    <n v="1.1808932292730764E-2"/>
    <n v="16709.716737588646"/>
    <n v="0.38066972422713147"/>
    <n v="3.2840909090909092"/>
    <s v="Yes"/>
    <n v="2.925925925925926"/>
    <s v="Strong Brand"/>
  </r>
  <r>
    <x v="6"/>
    <x v="1"/>
    <n v="12078.24"/>
    <x v="3"/>
    <s v="Nigeria"/>
    <n v="2"/>
    <n v="115"/>
    <s v="July"/>
    <n v="684"/>
    <n v="8261516.1600000001"/>
    <n v="9.5316397486099689E-3"/>
    <n v="16260.5997037037"/>
    <n v="-0.25720820756389923"/>
    <n v="5.947826086956522"/>
    <s v="Yes"/>
    <n v="2.3076923076923075"/>
    <s v="Market Leader"/>
  </r>
  <r>
    <x v="7"/>
    <x v="2"/>
    <n v="21032.84"/>
    <x v="0"/>
    <s v="Ghana"/>
    <n v="3"/>
    <n v="146"/>
    <s v="June"/>
    <n v="157"/>
    <n v="3302155.88"/>
    <n v="2.005339055574715E-3"/>
    <n v="15962.131690140846"/>
    <n v="0.31767112365017774"/>
    <n v="1.0753424657534247"/>
    <s v="No"/>
    <n v="2.6923076923076925"/>
    <s v="Trusted but Low Reach"/>
  </r>
  <r>
    <x v="1"/>
    <x v="1"/>
    <n v="23157.59"/>
    <x v="0"/>
    <s v="Ghana"/>
    <n v="5"/>
    <n v="47"/>
    <s v="March"/>
    <n v="405"/>
    <n v="9378823.9499999993"/>
    <n v="5.173008391769169E-3"/>
    <n v="15962.131690140846"/>
    <n v="0.45078304386521839"/>
    <n v="8.6170212765957448"/>
    <s v="No"/>
    <n v="2.4375"/>
    <s v="Underperforming"/>
  </r>
  <r>
    <x v="5"/>
    <x v="0"/>
    <n v="19451.88"/>
    <x v="3"/>
    <s v="Nigeria"/>
    <n v="3"/>
    <n v="231"/>
    <s v="May"/>
    <n v="734"/>
    <n v="14277679.92"/>
    <n v="1.0228397040175025E-2"/>
    <n v="16260.5997037037"/>
    <n v="0.1962584624458481"/>
    <n v="3.1774891774891776"/>
    <s v="Yes"/>
    <n v="2.9333333333333331"/>
    <s v="Strong Brand"/>
  </r>
  <r>
    <x v="5"/>
    <x v="2"/>
    <n v="16095.53"/>
    <x v="1"/>
    <s v="Ghana"/>
    <n v="1"/>
    <n v="110"/>
    <s v="December"/>
    <n v="274"/>
    <n v="4410175.22"/>
    <n v="3.7320039771721217E-3"/>
    <n v="16709.716737588646"/>
    <n v="-3.675626267242621E-2"/>
    <n v="2.4909090909090907"/>
    <s v="No"/>
    <n v="2.375"/>
    <s v="Trusted but Low Reach"/>
  </r>
  <r>
    <x v="5"/>
    <x v="0"/>
    <n v="10826.57"/>
    <x v="0"/>
    <s v="Ghana"/>
    <n v="2"/>
    <n v="64"/>
    <s v="October"/>
    <n v="542"/>
    <n v="5868000.9399999995"/>
    <n v="6.9228902428120727E-3"/>
    <n v="15962.131690140846"/>
    <n v="-0.32173407598891524"/>
    <n v="8.46875"/>
    <s v="No"/>
    <n v="2.9285714285714284"/>
    <s v="Market Leader"/>
  </r>
  <r>
    <x v="3"/>
    <x v="2"/>
    <n v="16457.080000000002"/>
    <x v="0"/>
    <s v="Ghana"/>
    <n v="5"/>
    <n v="262"/>
    <s v="March"/>
    <n v="176"/>
    <n v="2896446.08"/>
    <n v="2.2480233998799352E-3"/>
    <n v="15962.131690140846"/>
    <n v="3.1007657339706368E-2"/>
    <n v="0.6717557251908397"/>
    <s v="No"/>
    <n v="2.95"/>
    <s v="Popular but Poor Conversion"/>
  </r>
  <r>
    <x v="0"/>
    <x v="0"/>
    <n v="16835.05"/>
    <x v="1"/>
    <s v="Ghana"/>
    <n v="1"/>
    <n v="98"/>
    <s v="April"/>
    <n v="254"/>
    <n v="4276102.7"/>
    <n v="3.4595949277434995E-3"/>
    <n v="16709.716737588646"/>
    <n v="7.5006216071524081E-3"/>
    <n v="2.5918367346938775"/>
    <s v="No"/>
    <n v="3.2105263157894739"/>
    <s v="Underperforming"/>
  </r>
  <r>
    <x v="3"/>
    <x v="2"/>
    <n v="19224.939999999999"/>
    <x v="2"/>
    <s v="Nigeria"/>
    <n v="5"/>
    <n v="2"/>
    <s v="February"/>
    <n v="953"/>
    <n v="18321367.82"/>
    <n v="1.3798395737410592E-2"/>
    <n v="16689.417086614172"/>
    <n v="0.15192399472234744"/>
    <n v="476.5"/>
    <s v="Yes"/>
    <n v="3"/>
    <s v="Price Dump Suspected"/>
  </r>
  <r>
    <x v="1"/>
    <x v="0"/>
    <n v="17924.66"/>
    <x v="0"/>
    <s v="Ghana"/>
    <n v="4"/>
    <n v="248"/>
    <s v="December"/>
    <n v="54"/>
    <n v="967931.64"/>
    <n v="6.8973445223588915E-4"/>
    <n v="15962.131690140846"/>
    <n v="0.12294901131979301"/>
    <n v="0.21774193548387097"/>
    <s v="No"/>
    <n v="2.4375"/>
    <s v="Popular but Poor Conversion"/>
  </r>
  <r>
    <x v="2"/>
    <x v="1"/>
    <n v="10909.6"/>
    <x v="1"/>
    <s v="Ghana"/>
    <n v="1"/>
    <n v="186"/>
    <s v="February"/>
    <n v="827"/>
    <n v="9022239.2000000011"/>
    <n v="1.126411419387352E-2"/>
    <n v="16709.716737588646"/>
    <n v="-0.34711041657224712"/>
    <n v="4.446236559139785"/>
    <s v="Yes"/>
    <n v="2.925925925925926"/>
    <s v="Strong Brand"/>
  </r>
  <r>
    <x v="2"/>
    <x v="0"/>
    <n v="11218.67"/>
    <x v="0"/>
    <s v="Ghana"/>
    <n v="2"/>
    <n v="150"/>
    <s v="June"/>
    <n v="781"/>
    <n v="8761781.2699999996"/>
    <n v="9.9756038369672121E-3"/>
    <n v="15962.131690140846"/>
    <n v="-0.29716968774732561"/>
    <n v="5.206666666666667"/>
    <s v="Yes"/>
    <n v="3.04"/>
    <s v="Market Leader"/>
  </r>
  <r>
    <x v="4"/>
    <x v="1"/>
    <n v="13025.38"/>
    <x v="2"/>
    <s v="Nigeria"/>
    <n v="1"/>
    <n v="206"/>
    <s v="July"/>
    <n v="279"/>
    <n v="3634081.0199999996"/>
    <n v="4.0396142819911392E-3"/>
    <n v="16689.417086614172"/>
    <n v="-0.21954254409238366"/>
    <n v="1.354368932038835"/>
    <s v="No"/>
    <n v="2.7058823529411766"/>
    <s v="Trusted but Low Reach"/>
  </r>
  <r>
    <x v="4"/>
    <x v="2"/>
    <n v="15624.49"/>
    <x v="3"/>
    <s v="Nigeria"/>
    <n v="3"/>
    <n v="48"/>
    <s v="June"/>
    <n v="890"/>
    <n v="13905796.1"/>
    <n v="1.2402279789858001E-2"/>
    <n v="16260.5997037037"/>
    <n v="-3.9119695170825232E-2"/>
    <n v="18.541666666666668"/>
    <s v="Yes"/>
    <n v="3.0526315789473686"/>
    <s v="Discount Driven Sales"/>
  </r>
  <r>
    <x v="0"/>
    <x v="2"/>
    <n v="20129.7"/>
    <x v="2"/>
    <s v="Nigeria"/>
    <n v="1"/>
    <n v="276"/>
    <s v="November"/>
    <n v="491"/>
    <n v="9883682.7000000011"/>
    <n v="7.1091419801349431E-3"/>
    <n v="16689.417086614172"/>
    <n v="0.20613559452265856"/>
    <n v="1.7789855072463767"/>
    <s v="Yes"/>
    <n v="2.5454545454545454"/>
    <s v="Trusted but Low Reach"/>
  </r>
  <r>
    <x v="4"/>
    <x v="2"/>
    <n v="19795.09"/>
    <x v="2"/>
    <s v="Nigeria"/>
    <n v="5"/>
    <n v="217"/>
    <s v="October"/>
    <n v="688"/>
    <n v="13619021.92"/>
    <n v="9.961486114730838E-3"/>
    <n v="16689.417086614172"/>
    <n v="0.18608636222991562"/>
    <n v="3.1705069124423964"/>
    <s v="Yes"/>
    <n v="2.7058823529411766"/>
    <s v="Strong Brand"/>
  </r>
  <r>
    <x v="1"/>
    <x v="0"/>
    <n v="11615.63"/>
    <x v="2"/>
    <s v="Nigeria"/>
    <n v="2"/>
    <n v="250"/>
    <s v="September"/>
    <n v="137"/>
    <n v="1591341.3099999998"/>
    <n v="1.9836098804042511E-3"/>
    <n v="16689.417086614172"/>
    <n v="-0.30401224082796929"/>
    <n v="0.54800000000000004"/>
    <s v="No"/>
    <n v="2.8571428571428572"/>
    <s v="Popular but Poor Conversion"/>
  </r>
  <r>
    <x v="3"/>
    <x v="0"/>
    <n v="24113.7"/>
    <x v="1"/>
    <s v="Ghana"/>
    <n v="5"/>
    <n v="263"/>
    <s v="November"/>
    <n v="478"/>
    <n v="11526348.6"/>
    <n v="6.5105762813440667E-3"/>
    <n v="16709.716737588646"/>
    <n v="0.44309448081522734"/>
    <n v="1.8174904942965779"/>
    <s v="No"/>
    <n v="2.9230769230769229"/>
    <s v="Trusted but Low Reach"/>
  </r>
  <r>
    <x v="6"/>
    <x v="1"/>
    <n v="8172.74"/>
    <x v="3"/>
    <s v="Nigeria"/>
    <n v="4"/>
    <n v="248"/>
    <s v="June"/>
    <n v="230"/>
    <n v="1879730.2"/>
    <n v="3.2050835411992586E-3"/>
    <n v="16260.5997037037"/>
    <n v="-0.49739000105030057"/>
    <n v="0.92741935483870963"/>
    <s v="No"/>
    <n v="2.3076923076923075"/>
    <s v="Popular but Poor Conversion"/>
  </r>
  <r>
    <x v="6"/>
    <x v="2"/>
    <n v="22757.97"/>
    <x v="0"/>
    <s v="Ghana"/>
    <n v="5"/>
    <n v="229"/>
    <s v="February"/>
    <n v="867"/>
    <n v="19731159.990000002"/>
    <n v="1.1074069816453999E-2"/>
    <n v="15962.131690140846"/>
    <n v="0.42574754060303016"/>
    <n v="3.7860262008733625"/>
    <s v="Yes"/>
    <n v="3.2173913043478262"/>
    <s v="Strong Brand"/>
  </r>
  <r>
    <x v="7"/>
    <x v="2"/>
    <n v="16646"/>
    <x v="1"/>
    <s v="Ghana"/>
    <n v="3"/>
    <n v="156"/>
    <s v="June"/>
    <n v="395"/>
    <n v="6575170"/>
    <n v="5.3800787262152849E-3"/>
    <n v="16709.716737588646"/>
    <n v="-3.8131548600889385E-3"/>
    <n v="2.5320512820512819"/>
    <s v="No"/>
    <n v="3.125"/>
    <s v="Trusted but Low Reach"/>
  </r>
  <r>
    <x v="6"/>
    <x v="2"/>
    <n v="14703.56"/>
    <x v="2"/>
    <s v="Nigeria"/>
    <n v="4"/>
    <n v="33"/>
    <s v="May"/>
    <n v="621"/>
    <n v="9130910.7599999998"/>
    <n v="8.9913995308835027E-3"/>
    <n v="16689.417086614172"/>
    <n v="-0.1189890022106847"/>
    <n v="18.818181818181817"/>
    <s v="Yes"/>
    <n v="3.263157894736842"/>
    <s v="Discount Driven Sales"/>
  </r>
  <r>
    <x v="2"/>
    <x v="0"/>
    <n v="16016.01"/>
    <x v="0"/>
    <s v="Ghana"/>
    <n v="2"/>
    <n v="40"/>
    <s v="January"/>
    <n v="101"/>
    <n v="1617617.01"/>
    <n v="1.2900588828856445E-3"/>
    <n v="15962.131690140846"/>
    <n v="3.3753831195636802E-3"/>
    <n v="2.5249999999999999"/>
    <s v="No"/>
    <n v="3.04"/>
    <s v="Underperforming"/>
  </r>
  <r>
    <x v="2"/>
    <x v="2"/>
    <n v="9632.75"/>
    <x v="1"/>
    <s v="Ghana"/>
    <n v="4"/>
    <n v="267"/>
    <s v="December"/>
    <n v="259"/>
    <n v="2494882.25"/>
    <n v="3.527697190100655E-3"/>
    <n v="16709.716737588646"/>
    <n v="-0.42352403985813541"/>
    <n v="0.97003745318352064"/>
    <s v="No"/>
    <n v="2.925925925925926"/>
    <s v="Popular but Poor Conversion"/>
  </r>
  <r>
    <x v="0"/>
    <x v="0"/>
    <n v="21129.53"/>
    <x v="3"/>
    <s v="Nigeria"/>
    <n v="3"/>
    <n v="72"/>
    <s v="November"/>
    <n v="941"/>
    <n v="19882887.73"/>
    <n v="1.3112972227254358E-2"/>
    <n v="16260.5997037037"/>
    <n v="0.29943116398021263"/>
    <n v="13.069444444444445"/>
    <s v="Yes"/>
    <n v="2.75"/>
    <s v="Market Leader"/>
  </r>
  <r>
    <x v="1"/>
    <x v="2"/>
    <n v="13413.96"/>
    <x v="3"/>
    <s v="Nigeria"/>
    <n v="1"/>
    <n v="103"/>
    <s v="July"/>
    <n v="852"/>
    <n v="11428693.92"/>
    <n v="1.1872744248268558E-2"/>
    <n v="16260.5997037037"/>
    <n v="-0.17506363575602427"/>
    <n v="8.2718446601941746"/>
    <s v="Yes"/>
    <n v="2.7777777777777777"/>
    <s v="Market Leader"/>
  </r>
  <r>
    <x v="3"/>
    <x v="1"/>
    <n v="11345.98"/>
    <x v="2"/>
    <s v="Nigeria"/>
    <n v="2"/>
    <n v="192"/>
    <s v="September"/>
    <n v="917"/>
    <n v="10404263.66"/>
    <n v="1.3277155184895606E-2"/>
    <n v="16689.417086614172"/>
    <n v="-0.32016918619044532"/>
    <n v="4.776041666666667"/>
    <s v="Yes"/>
    <n v="3"/>
    <s v="Strong Brand"/>
  </r>
  <r>
    <x v="3"/>
    <x v="0"/>
    <n v="17432.330000000002"/>
    <x v="2"/>
    <s v="Nigeria"/>
    <n v="2"/>
    <n v="176"/>
    <s v="February"/>
    <n v="674"/>
    <n v="11749390.420000002"/>
    <n v="9.7587814554194532E-3"/>
    <n v="16689.417086614172"/>
    <n v="4.4514012055081688E-2"/>
    <n v="3.8295454545454546"/>
    <s v="Yes"/>
    <n v="3"/>
    <s v="Strong Brand"/>
  </r>
  <r>
    <x v="3"/>
    <x v="2"/>
    <n v="8795.91"/>
    <x v="1"/>
    <s v="Ghana"/>
    <n v="1"/>
    <n v="197"/>
    <s v="February"/>
    <n v="56"/>
    <n v="492570.95999999996"/>
    <n v="7.6274533840014168E-4"/>
    <n v="16709.716737588646"/>
    <n v="-0.47360508031751802"/>
    <n v="0.28426395939086296"/>
    <s v="No"/>
    <n v="2.9230769230769229"/>
    <s v="Popular but Poor Conversion"/>
  </r>
  <r>
    <x v="2"/>
    <x v="0"/>
    <n v="10307.86"/>
    <x v="2"/>
    <s v="Nigeria"/>
    <n v="1"/>
    <n v="91"/>
    <s v="April"/>
    <n v="968"/>
    <n v="9978008.4800000004"/>
    <n v="1.4015579300958503E-2"/>
    <n v="16689.417086614172"/>
    <n v="-0.38237147849414888"/>
    <n v="10.637362637362637"/>
    <s v="Yes"/>
    <n v="3"/>
    <s v="Market Leader"/>
  </r>
  <r>
    <x v="0"/>
    <x v="2"/>
    <n v="20231.18"/>
    <x v="1"/>
    <s v="Ghana"/>
    <n v="4"/>
    <n v="237"/>
    <s v="March"/>
    <n v="777"/>
    <n v="15719626.859999999"/>
    <n v="1.0583091570301965E-2"/>
    <n v="16709.716737588646"/>
    <n v="0.210743444530678"/>
    <n v="3.278481012658228"/>
    <s v="Yes"/>
    <n v="3.2105263157894739"/>
    <s v="Strong Brand"/>
  </r>
  <r>
    <x v="6"/>
    <x v="0"/>
    <n v="22654.639999999999"/>
    <x v="0"/>
    <s v="Ghana"/>
    <n v="5"/>
    <n v="189"/>
    <s v="January"/>
    <n v="971"/>
    <n v="21997655.439999998"/>
    <n v="1.2402447280019414E-2"/>
    <n v="15962.131690140846"/>
    <n v="0.41927409444897895"/>
    <n v="5.1375661375661377"/>
    <s v="Yes"/>
    <n v="3.2173913043478262"/>
    <s v="Market Leader"/>
  </r>
  <r>
    <x v="7"/>
    <x v="2"/>
    <n v="24624.720000000001"/>
    <x v="2"/>
    <s v="Nigeria"/>
    <n v="1"/>
    <n v="85"/>
    <s v="June"/>
    <n v="242"/>
    <n v="5959182.2400000002"/>
    <n v="3.5038948252396258E-3"/>
    <n v="16689.417086614172"/>
    <n v="0.47546914743657387"/>
    <n v="2.8470588235294119"/>
    <s v="No"/>
    <n v="2.8666666666666667"/>
    <s v="Underperforming"/>
  </r>
  <r>
    <x v="7"/>
    <x v="2"/>
    <n v="18851.349999999999"/>
    <x v="1"/>
    <s v="Ghana"/>
    <n v="1"/>
    <n v="246"/>
    <s v="August"/>
    <n v="834"/>
    <n v="15722025.899999999"/>
    <n v="1.1359457361173539E-2"/>
    <n v="16709.716737588646"/>
    <n v="0.12816693999328732"/>
    <n v="3.3902439024390243"/>
    <s v="Yes"/>
    <n v="3.125"/>
    <s v="Strong Brand"/>
  </r>
  <r>
    <x v="2"/>
    <x v="0"/>
    <n v="18822.650000000001"/>
    <x v="3"/>
    <s v="Nigeria"/>
    <n v="3"/>
    <n v="147"/>
    <s v="November"/>
    <n v="592"/>
    <n v="11143008.800000001"/>
    <n v="8.2496063321302656E-3"/>
    <n v="16260.5997037037"/>
    <n v="0.15756185767937822"/>
    <n v="4.0272108843537415"/>
    <s v="Yes"/>
    <n v="3.7777777777777777"/>
    <s v="Strong Brand"/>
  </r>
  <r>
    <x v="4"/>
    <x v="1"/>
    <n v="20910.13"/>
    <x v="2"/>
    <s v="Nigeria"/>
    <n v="1"/>
    <n v="257"/>
    <s v="March"/>
    <n v="943"/>
    <n v="19718252.59"/>
    <n v="1.3653606695045319E-2"/>
    <n v="16689.417086614172"/>
    <n v="0.25289756325708179"/>
    <n v="3.6692607003891049"/>
    <s v="Yes"/>
    <n v="2.7058823529411766"/>
    <s v="Strong Brand"/>
  </r>
  <r>
    <x v="2"/>
    <x v="2"/>
    <n v="14009.19"/>
    <x v="0"/>
    <s v="Ghana"/>
    <n v="1"/>
    <n v="122"/>
    <s v="February"/>
    <n v="848"/>
    <n v="11879793.120000001"/>
    <n v="1.0831385472148779E-2"/>
    <n v="15962.131690140846"/>
    <n v="-0.12234842614079533"/>
    <n v="6.9508196721311473"/>
    <s v="Yes"/>
    <n v="3.04"/>
    <s v="Market Leader"/>
  </r>
  <r>
    <x v="4"/>
    <x v="2"/>
    <n v="12194.21"/>
    <x v="0"/>
    <s v="Ghana"/>
    <n v="4"/>
    <n v="120"/>
    <s v="December"/>
    <n v="227"/>
    <n v="2768085.67"/>
    <n v="2.8994392714360526E-3"/>
    <n v="15962.131690140846"/>
    <n v="-0.23605379051396611"/>
    <n v="1.8916666666666666"/>
    <s v="No"/>
    <n v="3.5263157894736841"/>
    <s v="Trusted but Low Reach"/>
  </r>
  <r>
    <x v="4"/>
    <x v="0"/>
    <n v="8982.09"/>
    <x v="1"/>
    <s v="Ghana"/>
    <n v="5"/>
    <n v="63"/>
    <s v="July"/>
    <n v="592"/>
    <n v="5317397.28"/>
    <n v="8.0633078630872115E-3"/>
    <n v="16709.716737588646"/>
    <n v="-0.46246306020288697"/>
    <n v="9.3968253968253972"/>
    <s v="Yes"/>
    <n v="3.4615384615384617"/>
    <s v="Market Leader"/>
  </r>
  <r>
    <x v="4"/>
    <x v="1"/>
    <n v="23827.69"/>
    <x v="2"/>
    <s v="Nigeria"/>
    <n v="5"/>
    <n v="184"/>
    <s v="September"/>
    <n v="387"/>
    <n v="9221316.0299999993"/>
    <n v="5.6033359395360957E-3"/>
    <n v="16689.417086614172"/>
    <n v="0.42771253641393581"/>
    <n v="2.1032608695652173"/>
    <s v="No"/>
    <n v="2.7058823529411766"/>
    <s v="Trusted but Low Reach"/>
  </r>
  <r>
    <x v="1"/>
    <x v="1"/>
    <n v="11522.74"/>
    <x v="3"/>
    <s v="Nigeria"/>
    <n v="5"/>
    <n v="99"/>
    <s v="June"/>
    <n v="803"/>
    <n v="9252760.2200000007"/>
    <n v="1.1189922102534803E-2"/>
    <n v="16260.5997037037"/>
    <n v="-0.2913705392196913"/>
    <n v="8.1111111111111107"/>
    <s v="Yes"/>
    <n v="2.7777777777777777"/>
    <s v="Market Leader"/>
  </r>
  <r>
    <x v="5"/>
    <x v="1"/>
    <n v="24294.62"/>
    <x v="2"/>
    <s v="Nigeria"/>
    <n v="2"/>
    <n v="96"/>
    <s v="May"/>
    <n v="758"/>
    <n v="18415321.960000001"/>
    <n v="1.0975009411287753E-2"/>
    <n v="16689.417086614172"/>
    <n v="0.45569014627153254"/>
    <n v="7.895833333333333"/>
    <s v="Yes"/>
    <n v="3.7272727272727271"/>
    <s v="Market Leader"/>
  </r>
  <r>
    <x v="7"/>
    <x v="2"/>
    <n v="8383.94"/>
    <x v="2"/>
    <s v="Nigeria"/>
    <n v="2"/>
    <n v="119"/>
    <s v="October"/>
    <n v="713"/>
    <n v="5977749.2200000007"/>
    <n v="1.0323458720644023E-2"/>
    <n v="16689.417086614172"/>
    <n v="-0.49764932133403389"/>
    <n v="5.9915966386554622"/>
    <s v="Yes"/>
    <n v="2.8666666666666667"/>
    <s v="Market Leader"/>
  </r>
  <r>
    <x v="0"/>
    <x v="1"/>
    <n v="15499.63"/>
    <x v="3"/>
    <s v="Nigeria"/>
    <n v="4"/>
    <n v="101"/>
    <s v="February"/>
    <n v="479"/>
    <n v="7424322.7699999996"/>
    <n v="6.6749348531932387E-3"/>
    <n v="16260.5997037037"/>
    <n v="-4.6798378754159556E-2"/>
    <n v="4.7425742574257423"/>
    <s v="No"/>
    <n v="2.75"/>
    <s v="Trusted but Low Reach"/>
  </r>
  <r>
    <x v="0"/>
    <x v="0"/>
    <n v="21241.61"/>
    <x v="3"/>
    <s v="Nigeria"/>
    <n v="1"/>
    <n v="290"/>
    <s v="December"/>
    <n v="845"/>
    <n v="17949160.449999999"/>
    <n v="1.1775198227449451E-2"/>
    <n v="16260.5997037037"/>
    <n v="0.30632389869124993"/>
    <n v="2.9137931034482758"/>
    <s v="Yes"/>
    <n v="2.75"/>
    <s v="Strong Brand"/>
  </r>
  <r>
    <x v="5"/>
    <x v="2"/>
    <n v="13637.82"/>
    <x v="0"/>
    <s v="Ghana"/>
    <n v="2"/>
    <n v="124"/>
    <s v="September"/>
    <n v="681"/>
    <n v="9287355.4199999999"/>
    <n v="8.6983178143081579E-3"/>
    <n v="15962.131690140846"/>
    <n v="-0.14561411566203772"/>
    <n v="5.491935483870968"/>
    <s v="Yes"/>
    <n v="2.9285714285714284"/>
    <s v="Market Leader"/>
  </r>
  <r>
    <x v="0"/>
    <x v="2"/>
    <n v="21328.62"/>
    <x v="1"/>
    <s v="Ghana"/>
    <n v="1"/>
    <n v="219"/>
    <s v="September"/>
    <n v="205"/>
    <n v="4372367.0999999996"/>
    <n v="2.7921927566433758E-3"/>
    <n v="16709.716737588646"/>
    <n v="0.2764202011887546"/>
    <n v="0.9360730593607306"/>
    <s v="No"/>
    <n v="3.2105263157894739"/>
    <s v="Popular but Poor Conversion"/>
  </r>
  <r>
    <x v="4"/>
    <x v="0"/>
    <n v="11585.51"/>
    <x v="1"/>
    <s v="Ghana"/>
    <n v="5"/>
    <n v="206"/>
    <s v="April"/>
    <n v="818"/>
    <n v="9476947.1799999997"/>
    <n v="1.114153012163064E-2"/>
    <n v="16709.716737588646"/>
    <n v="-0.30666029939703887"/>
    <n v="3.970873786407767"/>
    <s v="Yes"/>
    <n v="3.4615384615384617"/>
    <s v="Strong Brand"/>
  </r>
  <r>
    <x v="4"/>
    <x v="0"/>
    <n v="11604.73"/>
    <x v="3"/>
    <s v="Nigeria"/>
    <n v="4"/>
    <n v="198"/>
    <s v="February"/>
    <n v="204"/>
    <n v="2367364.92"/>
    <n v="2.8427697495854295E-3"/>
    <n v="16260.5997037037"/>
    <n v="-0.28632828976432068"/>
    <n v="1.0303030303030303"/>
    <s v="No"/>
    <n v="3.0526315789473686"/>
    <s v="Trusted but Low Reach"/>
  </r>
  <r>
    <x v="6"/>
    <x v="1"/>
    <n v="17972.57"/>
    <x v="2"/>
    <s v="Nigeria"/>
    <n v="5"/>
    <n v="101"/>
    <s v="March"/>
    <n v="787"/>
    <n v="14144412.59"/>
    <n v="1.1394897634147048E-2"/>
    <n v="16689.417086614172"/>
    <n v="7.6884225897559152E-2"/>
    <n v="7.7920792079207919"/>
    <s v="Yes"/>
    <n v="3.263157894736842"/>
    <s v="Market Leader"/>
  </r>
  <r>
    <x v="7"/>
    <x v="0"/>
    <n v="18964.46"/>
    <x v="1"/>
    <s v="Ghana"/>
    <n v="5"/>
    <n v="130"/>
    <s v="November"/>
    <n v="280"/>
    <n v="5310048.8"/>
    <n v="3.8137266920007084E-3"/>
    <n v="16709.716737588646"/>
    <n v="0.13493605533954325"/>
    <n v="2.1538461538461537"/>
    <s v="No"/>
    <n v="3.125"/>
    <s v="Trusted but Low Reach"/>
  </r>
  <r>
    <x v="1"/>
    <x v="2"/>
    <n v="9375.4500000000007"/>
    <x v="0"/>
    <s v="Ghana"/>
    <n v="2"/>
    <n v="267"/>
    <s v="November"/>
    <n v="64"/>
    <n v="600028.80000000005"/>
    <n v="8.1746305450179461E-4"/>
    <n v="15962.131690140846"/>
    <n v="-0.41264423937870209"/>
    <n v="0.23970037453183521"/>
    <s v="No"/>
    <n v="2.4375"/>
    <s v="Popular but Poor Conversion"/>
  </r>
  <r>
    <x v="7"/>
    <x v="0"/>
    <n v="22826.59"/>
    <x v="1"/>
    <s v="Ghana"/>
    <n v="3"/>
    <n v="286"/>
    <s v="June"/>
    <n v="885"/>
    <n v="20201532.149999999"/>
    <n v="1.2054100437216525E-2"/>
    <n v="16709.716737588646"/>
    <n v="0.36606684353011187"/>
    <n v="3.0944055944055946"/>
    <s v="Yes"/>
    <n v="3.125"/>
    <s v="Strong Brand"/>
  </r>
  <r>
    <x v="3"/>
    <x v="1"/>
    <n v="8691.15"/>
    <x v="1"/>
    <s v="Ghana"/>
    <n v="2"/>
    <n v="278"/>
    <s v="November"/>
    <n v="866"/>
    <n v="7526535.8999999994"/>
    <n v="1.1795311840259334E-2"/>
    <n v="16709.716737588646"/>
    <n v="-0.47987448641489022"/>
    <n v="3.1151079136690649"/>
    <s v="Yes"/>
    <n v="2.9230769230769229"/>
    <s v="Strong Brand"/>
  </r>
  <r>
    <x v="5"/>
    <x v="0"/>
    <n v="11891.86"/>
    <x v="3"/>
    <s v="Nigeria"/>
    <n v="1"/>
    <n v="24"/>
    <s v="July"/>
    <n v="153"/>
    <n v="1819454.58"/>
    <n v="2.1320773121890719E-3"/>
    <n v="16260.5997037037"/>
    <n v="-0.26867026944329886"/>
    <n v="6.375"/>
    <s v="No"/>
    <n v="2.9333333333333331"/>
    <s v="Underperforming"/>
  </r>
  <r>
    <x v="4"/>
    <x v="2"/>
    <n v="19947.37"/>
    <x v="0"/>
    <s v="Ghana"/>
    <n v="1"/>
    <n v="198"/>
    <s v="May"/>
    <n v="545"/>
    <n v="10871316.65"/>
    <n v="6.9612088234918441E-3"/>
    <n v="15962.131690140846"/>
    <n v="0.24966830165426282"/>
    <n v="2.7525252525252526"/>
    <s v="No"/>
    <n v="3.5263157894736841"/>
    <s v="Strong Brand"/>
  </r>
  <r>
    <x v="6"/>
    <x v="2"/>
    <n v="10065.39"/>
    <x v="0"/>
    <s v="Ghana"/>
    <n v="1"/>
    <n v="182"/>
    <s v="October"/>
    <n v="164"/>
    <n v="1650723.96"/>
    <n v="2.0947490771608488E-3"/>
    <n v="15962.131690140846"/>
    <n v="-0.36942068920425097"/>
    <n v="0.90109890109890112"/>
    <s v="No"/>
    <n v="3.2173913043478262"/>
    <s v="Popular but Poor Conversion"/>
  </r>
  <r>
    <x v="3"/>
    <x v="1"/>
    <n v="18933.97"/>
    <x v="1"/>
    <s v="Ghana"/>
    <n v="1"/>
    <n v="262"/>
    <s v="October"/>
    <n v="389"/>
    <n v="7365314.3300000001"/>
    <n v="5.2983560113866986E-3"/>
    <n v="16709.716737588646"/>
    <n v="0.13311136851337996"/>
    <n v="1.4847328244274809"/>
    <s v="No"/>
    <n v="2.9230769230769229"/>
    <s v="Trusted but Low Reach"/>
  </r>
  <r>
    <x v="6"/>
    <x v="1"/>
    <n v="12869.57"/>
    <x v="0"/>
    <s v="Ghana"/>
    <n v="4"/>
    <n v="263"/>
    <s v="April"/>
    <n v="913"/>
    <n v="11749917.41"/>
    <n v="1.1661621386877163E-2"/>
    <n v="15962.131690140846"/>
    <n v="-0.19374365217466505"/>
    <n v="3.4714828897338403"/>
    <s v="Yes"/>
    <n v="3.2173913043478262"/>
    <s v="Strong Brand"/>
  </r>
  <r>
    <x v="3"/>
    <x v="1"/>
    <n v="10280.790000000001"/>
    <x v="3"/>
    <s v="Nigeria"/>
    <n v="5"/>
    <n v="151"/>
    <s v="August"/>
    <n v="567"/>
    <n v="5829207.9300000006"/>
    <n v="7.9012276863477376E-3"/>
    <n v="16260.5997037037"/>
    <n v="-0.36774841104671369"/>
    <n v="3.7549668874172184"/>
    <s v="Yes"/>
    <n v="2.5454545454545454"/>
    <s v="Strong Brand"/>
  </r>
  <r>
    <x v="3"/>
    <x v="0"/>
    <n v="17231.11"/>
    <x v="3"/>
    <s v="Nigeria"/>
    <n v="3"/>
    <n v="177"/>
    <s v="July"/>
    <n v="213"/>
    <n v="3670226.43"/>
    <n v="2.9681860620671395E-3"/>
    <n v="16260.5997037037"/>
    <n v="5.9684778789262399E-2"/>
    <n v="1.2033898305084745"/>
    <s v="No"/>
    <n v="2.5454545454545454"/>
    <s v="Trusted but Low Reach"/>
  </r>
  <r>
    <x v="3"/>
    <x v="0"/>
    <n v="9274.49"/>
    <x v="0"/>
    <s v="Ghana"/>
    <n v="4"/>
    <n v="51"/>
    <s v="June"/>
    <n v="698"/>
    <n v="6473594.0199999996"/>
    <n v="8.9154564381601978E-3"/>
    <n v="15962.131690140846"/>
    <n v="-0.41896920912333585"/>
    <n v="13.686274509803921"/>
    <s v="Yes"/>
    <n v="2.95"/>
    <s v="Market Leader"/>
  </r>
  <r>
    <x v="4"/>
    <x v="2"/>
    <n v="19478.38"/>
    <x v="3"/>
    <s v="Nigeria"/>
    <n v="1"/>
    <n v="177"/>
    <s v="April"/>
    <n v="715"/>
    <n v="13927041.700000001"/>
    <n v="9.9636292693803044E-3"/>
    <n v="16260.5997037037"/>
    <n v="0.19788816863644845"/>
    <n v="4.0395480225988702"/>
    <s v="Yes"/>
    <n v="3.0526315789473686"/>
    <s v="Strong Brand"/>
  </r>
  <r>
    <x v="2"/>
    <x v="0"/>
    <n v="10641.85"/>
    <x v="2"/>
    <s v="Nigeria"/>
    <n v="4"/>
    <n v="256"/>
    <s v="December"/>
    <n v="79"/>
    <n v="840706.15"/>
    <n v="1.143833434685663E-3"/>
    <n v="16689.417086614172"/>
    <n v="-0.36235939549168872"/>
    <n v="0.30859375"/>
    <s v="No"/>
    <n v="3"/>
    <s v="Popular but Poor Conversion"/>
  </r>
  <r>
    <x v="3"/>
    <x v="1"/>
    <n v="21372.01"/>
    <x v="1"/>
    <s v="Ghana"/>
    <n v="3"/>
    <n v="181"/>
    <s v="March"/>
    <n v="384"/>
    <n v="8206851.8399999999"/>
    <n v="5.2302537490295431E-3"/>
    <n v="16709.716737588646"/>
    <n v="0.27901689392037898"/>
    <n v="2.1215469613259668"/>
    <s v="No"/>
    <n v="2.9230769230769229"/>
    <s v="Trusted but Low Reach"/>
  </r>
  <r>
    <x v="1"/>
    <x v="0"/>
    <n v="9912.24"/>
    <x v="0"/>
    <s v="Ghana"/>
    <n v="3"/>
    <n v="251"/>
    <s v="July"/>
    <n v="366"/>
    <n v="3627879.84"/>
    <n v="4.6748668429321379E-3"/>
    <n v="15962.131690140846"/>
    <n v="-0.37901527236976851"/>
    <n v="1.4581673306772909"/>
    <s v="No"/>
    <n v="2.4375"/>
    <s v="Trusted but Low Reach"/>
  </r>
  <r>
    <x v="0"/>
    <x v="2"/>
    <n v="16793.16"/>
    <x v="1"/>
    <s v="Ghana"/>
    <n v="2"/>
    <n v="295"/>
    <s v="March"/>
    <n v="549"/>
    <n v="9219444.8399999999"/>
    <n v="7.4776284068156741E-3"/>
    <n v="16709.716737588646"/>
    <n v="4.9936970040699684E-3"/>
    <n v="1.8610169491525423"/>
    <s v="Yes"/>
    <n v="3.2105263157894739"/>
    <s v="Strong Brand"/>
  </r>
  <r>
    <x v="7"/>
    <x v="2"/>
    <n v="23533.34"/>
    <x v="2"/>
    <s v="Nigeria"/>
    <n v="4"/>
    <n v="234"/>
    <s v="August"/>
    <n v="234"/>
    <n v="5506801.5599999996"/>
    <n v="3.388063591347407E-3"/>
    <n v="16689.417086614172"/>
    <n v="0.41007561126116437"/>
    <n v="1"/>
    <s v="No"/>
    <n v="2.8666666666666667"/>
    <s v="Trusted but Low Reach"/>
  </r>
  <r>
    <x v="0"/>
    <x v="1"/>
    <n v="17534"/>
    <x v="1"/>
    <s v="Ghana"/>
    <n v="4"/>
    <n v="78"/>
    <s v="July"/>
    <n v="785"/>
    <n v="13764190"/>
    <n v="1.0692055190073414E-2"/>
    <n v="16709.716737588646"/>
    <n v="4.932957723676562E-2"/>
    <n v="10.064102564102564"/>
    <s v="Yes"/>
    <n v="3.2105263157894739"/>
    <s v="Market Leader"/>
  </r>
  <r>
    <x v="2"/>
    <x v="0"/>
    <n v="12195.86"/>
    <x v="0"/>
    <s v="Ghana"/>
    <n v="5"/>
    <n v="240"/>
    <s v="March"/>
    <n v="303"/>
    <n v="3695345.58"/>
    <n v="3.8701766486569336E-3"/>
    <n v="15962.131690140846"/>
    <n v="-0.23595042086183998"/>
    <n v="1.2625"/>
    <s v="No"/>
    <n v="3.04"/>
    <s v="Trusted but Low Reach"/>
  </r>
  <r>
    <x v="3"/>
    <x v="0"/>
    <n v="22510.61"/>
    <x v="3"/>
    <s v="Nigeria"/>
    <n v="3"/>
    <n v="225"/>
    <s v="June"/>
    <n v="376"/>
    <n v="8463989.3599999994"/>
    <n v="5.2396148325692228E-3"/>
    <n v="16260.5997037037"/>
    <n v="0.384365300799621"/>
    <n v="1.6711111111111112"/>
    <s v="No"/>
    <n v="2.5454545454545454"/>
    <s v="Trusted but Low Reach"/>
  </r>
  <r>
    <x v="1"/>
    <x v="1"/>
    <n v="14488.96"/>
    <x v="2"/>
    <s v="Nigeria"/>
    <n v="2"/>
    <n v="138"/>
    <s v="June"/>
    <n v="574"/>
    <n v="8316663.0399999991"/>
    <n v="8.3108910317667151E-3"/>
    <n v="16689.417086614172"/>
    <n v="-0.13184745010531615"/>
    <n v="4.1594202898550723"/>
    <s v="Yes"/>
    <n v="2.8571428571428572"/>
    <s v="Strong Brand"/>
  </r>
  <r>
    <x v="0"/>
    <x v="2"/>
    <n v="20229.68"/>
    <x v="3"/>
    <s v="Nigeria"/>
    <n v="2"/>
    <n v="88"/>
    <s v="June"/>
    <n v="152"/>
    <n v="3074911.36"/>
    <n v="2.1181421663577708E-3"/>
    <n v="16260.5997037037"/>
    <n v="0.24409187659863849"/>
    <n v="1.7272727272727273"/>
    <s v="No"/>
    <n v="2.75"/>
    <s v="Underperforming"/>
  </r>
  <r>
    <x v="6"/>
    <x v="1"/>
    <n v="12678.98"/>
    <x v="2"/>
    <s v="Nigeria"/>
    <n v="4"/>
    <n v="28"/>
    <s v="March"/>
    <n v="902"/>
    <n v="11436439.959999999"/>
    <n v="1.3059971621347696E-2"/>
    <n v="16689.417086614172"/>
    <n v="-0.24029821208259952"/>
    <n v="32.214285714285715"/>
    <s v="Yes"/>
    <n v="3.263157894736842"/>
    <s v="Discount Driven Sales"/>
  </r>
  <r>
    <x v="6"/>
    <x v="2"/>
    <n v="21530.22"/>
    <x v="3"/>
    <s v="Nigeria"/>
    <n v="2"/>
    <n v="153"/>
    <s v="March"/>
    <n v="620"/>
    <n v="13348736.4"/>
    <n v="8.6397904154066965E-3"/>
    <n v="16260.5997037037"/>
    <n v="0.32407293656555808"/>
    <n v="4.0522875816993462"/>
    <s v="Yes"/>
    <n v="2.3076923076923075"/>
    <s v="Strong Brand"/>
  </r>
  <r>
    <x v="6"/>
    <x v="2"/>
    <n v="18872.12"/>
    <x v="3"/>
    <s v="Nigeria"/>
    <n v="5"/>
    <n v="257"/>
    <s v="May"/>
    <n v="939"/>
    <n v="17720920.68"/>
    <n v="1.3085101935591755E-2"/>
    <n v="16260.5997037037"/>
    <n v="0.16060418089632142"/>
    <n v="3.6536964980544746"/>
    <s v="Yes"/>
    <n v="2.3076923076923075"/>
    <s v="Strong Brand"/>
  </r>
  <r>
    <x v="7"/>
    <x v="2"/>
    <n v="8732.93"/>
    <x v="2"/>
    <s v="Nigeria"/>
    <n v="2"/>
    <n v="54"/>
    <s v="September"/>
    <n v="293"/>
    <n v="2558748.4900000002"/>
    <n v="4.2423189413025222E-3"/>
    <n v="16689.417086614172"/>
    <n v="-0.47673846517957247"/>
    <n v="5.4259259259259256"/>
    <s v="No"/>
    <n v="2.8666666666666667"/>
    <s v="Underperforming"/>
  </r>
  <r>
    <x v="4"/>
    <x v="2"/>
    <n v="8735.7199999999993"/>
    <x v="3"/>
    <s v="Nigeria"/>
    <n v="4"/>
    <n v="248"/>
    <s v="August"/>
    <n v="240"/>
    <n v="2096572.7999999998"/>
    <n v="3.3444349995122697E-3"/>
    <n v="16260.5997037037"/>
    <n v="-0.46276766176033152"/>
    <n v="0.967741935483871"/>
    <s v="No"/>
    <n v="3.0526315789473686"/>
    <s v="Popular but Poor Conversion"/>
  </r>
  <r>
    <x v="1"/>
    <x v="0"/>
    <n v="9699.06"/>
    <x v="1"/>
    <s v="Ghana"/>
    <n v="1"/>
    <n v="170"/>
    <s v="April"/>
    <n v="237"/>
    <n v="2298677.2199999997"/>
    <n v="3.2280472357291709E-3"/>
    <n v="16709.716737588646"/>
    <n v="-0.41955569012238947"/>
    <n v="1.3941176470588235"/>
    <s v="No"/>
    <n v="2.9473684210526314"/>
    <s v="Trusted but Low Reach"/>
  </r>
  <r>
    <x v="7"/>
    <x v="1"/>
    <n v="16233.73"/>
    <x v="1"/>
    <s v="Ghana"/>
    <n v="5"/>
    <n v="274"/>
    <s v="July"/>
    <n v="981"/>
    <n v="15925289.129999999"/>
    <n v="1.3361663874473909E-2"/>
    <n v="16709.716737588646"/>
    <n v="-2.8485625762758142E-2"/>
    <n v="3.5802919708029197"/>
    <s v="Yes"/>
    <n v="3.125"/>
    <s v="Strong Brand"/>
  </r>
  <r>
    <x v="2"/>
    <x v="1"/>
    <n v="8464.9699999999993"/>
    <x v="1"/>
    <s v="Ghana"/>
    <n v="2"/>
    <n v="165"/>
    <s v="May"/>
    <n v="766"/>
    <n v="6484167.0199999996"/>
    <n v="1.0433266593116223E-2"/>
    <n v="16709.716737588646"/>
    <n v="-0.49341032329064088"/>
    <n v="4.6424242424242426"/>
    <s v="Yes"/>
    <n v="2.925925925925926"/>
    <s v="Strong Brand"/>
  </r>
  <r>
    <x v="5"/>
    <x v="2"/>
    <n v="12169.06"/>
    <x v="1"/>
    <s v="Ghana"/>
    <n v="1"/>
    <n v="284"/>
    <s v="October"/>
    <n v="418"/>
    <n v="5086667.08"/>
    <n v="5.6933491330582002E-3"/>
    <n v="16709.716737588646"/>
    <n v="-0.27173750512325567"/>
    <n v="1.471830985915493"/>
    <s v="No"/>
    <n v="2.375"/>
    <s v="Trusted but Low Reach"/>
  </r>
  <r>
    <x v="4"/>
    <x v="0"/>
    <n v="15936.07"/>
    <x v="1"/>
    <s v="Ghana"/>
    <n v="2"/>
    <n v="203"/>
    <s v="July"/>
    <n v="977"/>
    <n v="15569540.390000001"/>
    <n v="1.3307182064588186E-2"/>
    <n v="16709.716737588646"/>
    <n v="-4.6299213190629449E-2"/>
    <n v="4.8128078817733986"/>
    <s v="Yes"/>
    <n v="3.4615384615384617"/>
    <s v="Strong Brand"/>
  </r>
  <r>
    <x v="4"/>
    <x v="1"/>
    <n v="18608.28"/>
    <x v="0"/>
    <s v="Ghana"/>
    <n v="5"/>
    <n v="37"/>
    <s v="January"/>
    <n v="690"/>
    <n v="12839713.199999999"/>
    <n v="8.8132735563474732E-3"/>
    <n v="15962.131690140846"/>
    <n v="0.16577662440246435"/>
    <n v="18.648648648648649"/>
    <s v="Yes"/>
    <n v="3.5263157894736841"/>
    <s v="Price Dump Suspected"/>
  </r>
  <r>
    <x v="3"/>
    <x v="1"/>
    <n v="9998.11"/>
    <x v="3"/>
    <s v="Nigeria"/>
    <n v="1"/>
    <n v="0"/>
    <s v="September"/>
    <n v="964"/>
    <n v="9638178.040000001"/>
    <n v="1.3433480581374285E-2"/>
    <n v="16260.5997037037"/>
    <n v="-0.38513276372440819"/>
    <n v="0"/>
    <s v="Yes"/>
    <n v="2.5454545454545454"/>
    <s v="Discount Driven Sales"/>
  </r>
  <r>
    <x v="1"/>
    <x v="1"/>
    <n v="17895.77"/>
    <x v="1"/>
    <s v="Ghana"/>
    <n v="4"/>
    <n v="98"/>
    <s v="April"/>
    <n v="85"/>
    <n v="1521140.45"/>
    <n v="1.1577384600716435E-3"/>
    <n v="16709.716737588646"/>
    <n v="7.0979854478521356E-2"/>
    <n v="0.86734693877551017"/>
    <s v="No"/>
    <n v="2.9473684210526314"/>
    <s v="Underperforming"/>
  </r>
  <r>
    <x v="1"/>
    <x v="1"/>
    <n v="14238.41"/>
    <x v="3"/>
    <s v="Nigeria"/>
    <n v="5"/>
    <n v="84"/>
    <s v="April"/>
    <n v="62"/>
    <n v="882781.42"/>
    <n v="8.6397904154066974E-4"/>
    <n v="16260.5997037037"/>
    <n v="-0.12436132372430905"/>
    <n v="0.73809523809523814"/>
    <s v="No"/>
    <n v="2.7777777777777777"/>
    <s v="Underperforming"/>
  </r>
  <r>
    <x v="6"/>
    <x v="1"/>
    <n v="19011.689999999999"/>
    <x v="2"/>
    <s v="Nigeria"/>
    <n v="1"/>
    <n v="231"/>
    <s v="December"/>
    <n v="571"/>
    <n v="10855674.989999998"/>
    <n v="8.2674543190571336E-3"/>
    <n v="16689.417086614172"/>
    <n v="0.1391464364113961"/>
    <n v="2.4718614718614718"/>
    <s v="Yes"/>
    <n v="3.263157894736842"/>
    <s v="Strong Brand"/>
  </r>
  <r>
    <x v="0"/>
    <x v="1"/>
    <n v="17058.240000000002"/>
    <x v="1"/>
    <s v="Ghana"/>
    <n v="5"/>
    <n v="202"/>
    <s v="December"/>
    <n v="415"/>
    <n v="7079169.6000000006"/>
    <n v="5.6524877756439071E-3"/>
    <n v="16709.716737588646"/>
    <n v="2.0857520680009494E-2"/>
    <n v="2.0544554455445545"/>
    <s v="No"/>
    <n v="3.2105263157894739"/>
    <s v="Trusted but Low Reach"/>
  </r>
  <r>
    <x v="2"/>
    <x v="2"/>
    <n v="23623.67"/>
    <x v="1"/>
    <s v="Ghana"/>
    <n v="5"/>
    <n v="117"/>
    <s v="March"/>
    <n v="570"/>
    <n v="13465491.899999999"/>
    <n v="7.7636579087157279E-3"/>
    <n v="16709.716737588646"/>
    <n v="0.41376843012894154"/>
    <n v="4.8717948717948714"/>
    <s v="Yes"/>
    <n v="2.925925925925926"/>
    <s v="Strong Brand"/>
  </r>
  <r>
    <x v="7"/>
    <x v="2"/>
    <n v="17391.259999999998"/>
    <x v="0"/>
    <s v="Ghana"/>
    <n v="2"/>
    <n v="88"/>
    <s v="April"/>
    <n v="167"/>
    <n v="2904340.42"/>
    <n v="2.1330676578406203E-3"/>
    <n v="15962.131690140846"/>
    <n v="8.9532421959772832E-2"/>
    <n v="1.8977272727272727"/>
    <s v="No"/>
    <n v="2.6923076923076925"/>
    <s v="Underperforming"/>
  </r>
  <r>
    <x v="0"/>
    <x v="2"/>
    <n v="22734.81"/>
    <x v="2"/>
    <s v="Nigeria"/>
    <n v="3"/>
    <n v="7"/>
    <s v="June"/>
    <n v="880"/>
    <n v="20006632.800000001"/>
    <n v="1.2741435728144094E-2"/>
    <n v="16689.417086614172"/>
    <n v="0.36222912292332643"/>
    <n v="125.71428571428571"/>
    <s v="Yes"/>
    <n v="2.5454545454545454"/>
    <s v="Price Dump Suspected"/>
  </r>
  <r>
    <x v="6"/>
    <x v="2"/>
    <n v="13677.03"/>
    <x v="2"/>
    <s v="Nigeria"/>
    <n v="4"/>
    <n v="276"/>
    <s v="October"/>
    <n v="211"/>
    <n v="2885853.33"/>
    <n v="3.055048793907277E-3"/>
    <n v="16689.417086614172"/>
    <n v="-0.1804968424589419"/>
    <n v="0.76449275362318836"/>
    <s v="No"/>
    <n v="3.263157894736842"/>
    <s v="Popular but Poor Conversion"/>
  </r>
  <r>
    <x v="1"/>
    <x v="1"/>
    <n v="20202.12"/>
    <x v="0"/>
    <s v="Ghana"/>
    <n v="1"/>
    <n v="27"/>
    <s v="January"/>
    <n v="189"/>
    <n v="3818200.6799999997"/>
    <n v="2.4140705828256124E-3"/>
    <n v="15962.131690140846"/>
    <n v="0.26562794945978419"/>
    <n v="7"/>
    <s v="No"/>
    <n v="2.4375"/>
    <s v="Underperforming"/>
  </r>
  <r>
    <x v="2"/>
    <x v="1"/>
    <n v="21566.6"/>
    <x v="1"/>
    <s v="Ghana"/>
    <n v="2"/>
    <n v="49"/>
    <s v="September"/>
    <n v="81"/>
    <n v="1746894.5999999999"/>
    <n v="1.1032566501859192E-3"/>
    <n v="16709.716737588646"/>
    <n v="0.29066221400903547"/>
    <n v="1.653061224489796"/>
    <s v="No"/>
    <n v="2.925925925925926"/>
    <s v="Underperforming"/>
  </r>
  <r>
    <x v="5"/>
    <x v="0"/>
    <n v="15685.28"/>
    <x v="0"/>
    <s v="Ghana"/>
    <n v="3"/>
    <n v="256"/>
    <s v="July"/>
    <n v="474"/>
    <n v="7434822.7200000007"/>
    <n v="6.0543357474039158E-3"/>
    <n v="15962.131690140846"/>
    <n v="-1.734428054567709E-2"/>
    <n v="1.8515625"/>
    <s v="No"/>
    <n v="2.9285714285714284"/>
    <s v="Trusted but Low Reach"/>
  </r>
  <r>
    <x v="5"/>
    <x v="2"/>
    <n v="10665.27"/>
    <x v="2"/>
    <s v="Nigeria"/>
    <n v="5"/>
    <n v="52"/>
    <s v="October"/>
    <n v="166"/>
    <n v="1770434.82"/>
    <n v="2.4034981032635449E-3"/>
    <n v="16689.417086614172"/>
    <n v="-0.36095611101036407"/>
    <n v="3.1923076923076925"/>
    <s v="No"/>
    <n v="3.7272727272727271"/>
    <s v="Underperforming"/>
  </r>
  <r>
    <x v="2"/>
    <x v="0"/>
    <n v="22689.7"/>
    <x v="0"/>
    <s v="Ghana"/>
    <n v="1"/>
    <n v="35"/>
    <s v="August"/>
    <n v="673"/>
    <n v="15270168.1"/>
    <n v="8.5961349324954334E-3"/>
    <n v="15962.131690140846"/>
    <n v="0.42147054293597247"/>
    <n v="19.228571428571428"/>
    <s v="Yes"/>
    <n v="3.04"/>
    <s v="Price Dump Suspected"/>
  </r>
  <r>
    <x v="3"/>
    <x v="0"/>
    <n v="9757.0300000000007"/>
    <x v="3"/>
    <s v="Nigeria"/>
    <n v="3"/>
    <n v="162"/>
    <s v="November"/>
    <n v="623"/>
    <n v="6078629.6900000004"/>
    <n v="8.6815958529006011E-3"/>
    <n v="16260.5997037037"/>
    <n v="-0.39995878517459427"/>
    <n v="3.8456790123456792"/>
    <s v="Yes"/>
    <n v="2.5454545454545454"/>
    <s v="Strong Brand"/>
  </r>
  <r>
    <x v="4"/>
    <x v="2"/>
    <n v="22616.12"/>
    <x v="2"/>
    <s v="Nigeria"/>
    <n v="5"/>
    <n v="107"/>
    <s v="February"/>
    <n v="493"/>
    <n v="11149747.16"/>
    <n v="7.1380997886079985E-3"/>
    <n v="16689.417086614172"/>
    <n v="0.35511743056259093"/>
    <n v="4.6074766355140184"/>
    <s v="Yes"/>
    <n v="2.7058823529411766"/>
    <s v="Trusted but Low Reach"/>
  </r>
  <r>
    <x v="6"/>
    <x v="1"/>
    <n v="13558.75"/>
    <x v="0"/>
    <s v="Ghana"/>
    <n v="4"/>
    <n v="207"/>
    <s v="August"/>
    <n v="748"/>
    <n v="10141945"/>
    <n v="9.5540994494897249E-3"/>
    <n v="15962.131690140846"/>
    <n v="-0.15056771468846586"/>
    <n v="3.6135265700483092"/>
    <s v="Yes"/>
    <n v="3.2173913043478262"/>
    <s v="Strong Brand"/>
  </r>
  <r>
    <x v="4"/>
    <x v="1"/>
    <n v="14497.73"/>
    <x v="2"/>
    <s v="Nigeria"/>
    <n v="1"/>
    <n v="3"/>
    <s v="February"/>
    <n v="966"/>
    <n v="14004807.18"/>
    <n v="1.3986621492485449E-2"/>
    <n v="16689.417086614172"/>
    <n v="-0.13132196740244606"/>
    <n v="322"/>
    <s v="Yes"/>
    <n v="2.7058823529411766"/>
    <s v="Discount Driven Sales"/>
  </r>
  <r>
    <x v="3"/>
    <x v="1"/>
    <n v="13152.97"/>
    <x v="2"/>
    <s v="Nigeria"/>
    <n v="4"/>
    <n v="300"/>
    <s v="November"/>
    <n v="374"/>
    <n v="4919210.7799999993"/>
    <n v="5.4151101844612396E-3"/>
    <n v="16689.417086614172"/>
    <n v="-0.21189757966146086"/>
    <n v="1.2466666666666666"/>
    <s v="No"/>
    <n v="3"/>
    <s v="Trusted but Low Reach"/>
  </r>
  <r>
    <x v="4"/>
    <x v="2"/>
    <n v="14485.51"/>
    <x v="3"/>
    <s v="Nigeria"/>
    <n v="4"/>
    <n v="137"/>
    <s v="March"/>
    <n v="802"/>
    <n v="11617379.02"/>
    <n v="1.1175986956703502E-2"/>
    <n v="16260.5997037037"/>
    <n v="-0.10916508222629603"/>
    <n v="5.8540145985401457"/>
    <s v="Yes"/>
    <n v="3.0526315789473686"/>
    <s v="Market Leader"/>
  </r>
  <r>
    <x v="4"/>
    <x v="0"/>
    <n v="15014"/>
    <x v="1"/>
    <s v="Ghana"/>
    <n v="2"/>
    <n v="283"/>
    <s v="November"/>
    <n v="369"/>
    <n v="5540166"/>
    <n v="5.0259469619580764E-3"/>
    <n v="16709.716737588646"/>
    <n v="-0.1014808787137676"/>
    <n v="1.3038869257950529"/>
    <s v="No"/>
    <n v="3.4615384615384617"/>
    <s v="Trusted but Low Reach"/>
  </r>
  <r>
    <x v="5"/>
    <x v="1"/>
    <n v="8292.98"/>
    <x v="1"/>
    <s v="Ghana"/>
    <n v="1"/>
    <n v="179"/>
    <s v="November"/>
    <n v="411"/>
    <n v="3408414.78"/>
    <n v="5.5980059657581823E-3"/>
    <n v="16709.716737588646"/>
    <n v="-0.50370313690926471"/>
    <n v="2.2960893854748603"/>
    <s v="No"/>
    <n v="2.375"/>
    <s v="Trusted but Low Reach"/>
  </r>
  <r>
    <x v="0"/>
    <x v="2"/>
    <n v="20231.18"/>
    <x v="1"/>
    <s v="Ghana"/>
    <n v="1"/>
    <n v="145"/>
    <s v="January"/>
    <n v="276"/>
    <n v="5583805.6799999997"/>
    <n v="3.759244882114984E-3"/>
    <n v="16709.716737588646"/>
    <n v="0.210743444530678"/>
    <n v="1.903448275862069"/>
    <s v="No"/>
    <n v="3.2105263157894739"/>
    <s v="Trusted but Low Reach"/>
  </r>
  <r>
    <x v="5"/>
    <x v="0"/>
    <n v="9147.15"/>
    <x v="1"/>
    <s v="Ghana"/>
    <n v="3"/>
    <n v="274"/>
    <s v="June"/>
    <n v="135"/>
    <n v="1234865.25"/>
    <n v="1.8387610836431987E-3"/>
    <n v="16709.716737588646"/>
    <n v="-0.45258497533812703"/>
    <n v="0.49270072992700731"/>
    <s v="No"/>
    <n v="2.375"/>
    <s v="Popular but Poor Conversion"/>
  </r>
  <r>
    <x v="4"/>
    <x v="0"/>
    <n v="14700.59"/>
    <x v="0"/>
    <s v="Ghana"/>
    <n v="5"/>
    <n v="59"/>
    <s v="April"/>
    <n v="753"/>
    <n v="11069544.27"/>
    <n v="9.6179637506226771E-3"/>
    <n v="15962.131690140846"/>
    <n v="-7.9033409486281125E-2"/>
    <n v="12.76271186440678"/>
    <s v="Yes"/>
    <n v="3.5263157894736841"/>
    <s v="Market Leader"/>
  </r>
  <r>
    <x v="5"/>
    <x v="1"/>
    <n v="18982.77"/>
    <x v="3"/>
    <s v="Nigeria"/>
    <n v="4"/>
    <n v="282"/>
    <s v="June"/>
    <n v="536"/>
    <n v="10174764.720000001"/>
    <n v="7.4692381655774029E-3"/>
    <n v="16260.5997037037"/>
    <n v="0.16740897297141313"/>
    <n v="1.9007092198581561"/>
    <s v="Yes"/>
    <n v="2.9333333333333331"/>
    <s v="Strong Brand"/>
  </r>
  <r>
    <x v="0"/>
    <x v="0"/>
    <n v="21951.14"/>
    <x v="2"/>
    <s v="Nigeria"/>
    <n v="3"/>
    <n v="79"/>
    <s v="August"/>
    <n v="560"/>
    <n v="12292638.4"/>
    <n v="8.1081863724553321E-3"/>
    <n v="16689.417086614172"/>
    <n v="0.31527301918807082"/>
    <n v="7.0886075949367084"/>
    <s v="Yes"/>
    <n v="2.5454545454545454"/>
    <s v="Market Leader"/>
  </r>
  <r>
    <x v="2"/>
    <x v="2"/>
    <n v="23070.6"/>
    <x v="1"/>
    <s v="Ghana"/>
    <n v="3"/>
    <n v="197"/>
    <s v="November"/>
    <n v="73"/>
    <n v="1684153.7999999998"/>
    <n v="9.9429303041447046E-4"/>
    <n v="16709.716737588646"/>
    <n v="0.38066972422713147"/>
    <n v="0.37055837563451777"/>
    <s v="No"/>
    <n v="2.925925925925926"/>
    <s v="Popular but Poor Conversion"/>
  </r>
  <r>
    <x v="3"/>
    <x v="0"/>
    <n v="24296.83"/>
    <x v="2"/>
    <s v="Nigeria"/>
    <n v="5"/>
    <n v="212"/>
    <s v="July"/>
    <n v="707"/>
    <n v="17177858.810000002"/>
    <n v="1.0236585295224858E-2"/>
    <n v="16689.417086614172"/>
    <n v="0.45582256551592759"/>
    <n v="3.3349056603773586"/>
    <s v="Yes"/>
    <n v="3"/>
    <s v="Strong Brand"/>
  </r>
  <r>
    <x v="6"/>
    <x v="1"/>
    <n v="24361.94"/>
    <x v="2"/>
    <s v="Nigeria"/>
    <n v="1"/>
    <n v="11"/>
    <s v="April"/>
    <n v="791"/>
    <n v="19270294.539999999"/>
    <n v="1.1452813251093158E-2"/>
    <n v="16689.417086614172"/>
    <n v="0.45972384017771423"/>
    <n v="71.909090909090907"/>
    <s v="Yes"/>
    <n v="3.263157894736842"/>
    <s v="Price Dump Suspected"/>
  </r>
  <r>
    <x v="3"/>
    <x v="2"/>
    <n v="12151.41"/>
    <x v="0"/>
    <s v="Ghana"/>
    <n v="1"/>
    <n v="35"/>
    <s v="July"/>
    <n v="426"/>
    <n v="5176500.66"/>
    <n v="5.4412384565275702E-3"/>
    <n v="15962.131690140846"/>
    <n v="-0.23873513664184171"/>
    <n v="12.171428571428571"/>
    <s v="No"/>
    <n v="2.95"/>
    <s v="Underperforming"/>
  </r>
  <r>
    <x v="3"/>
    <x v="2"/>
    <n v="22672.09"/>
    <x v="0"/>
    <s v="Ghana"/>
    <n v="5"/>
    <n v="44"/>
    <s v="August"/>
    <n v="492"/>
    <n v="11154668.279999999"/>
    <n v="6.2842472314825456E-3"/>
    <n v="15962.131690140846"/>
    <n v="0.42036730683055445"/>
    <n v="11.181818181818182"/>
    <s v="No"/>
    <n v="2.95"/>
    <s v="Underperforming"/>
  </r>
  <r>
    <x v="6"/>
    <x v="0"/>
    <n v="15235.48"/>
    <x v="0"/>
    <s v="Ghana"/>
    <n v="1"/>
    <n v="278"/>
    <s v="June"/>
    <n v="916"/>
    <n v="13955699.68"/>
    <n v="1.1699939967556935E-2"/>
    <n v="15962.131690140846"/>
    <n v="-4.5523474197977559E-2"/>
    <n v="3.2949640287769784"/>
    <s v="Yes"/>
    <n v="3.2173913043478262"/>
    <s v="Strong Brand"/>
  </r>
  <r>
    <x v="6"/>
    <x v="0"/>
    <n v="17989.23"/>
    <x v="0"/>
    <s v="Ghana"/>
    <n v="5"/>
    <n v="26"/>
    <s v="October"/>
    <n v="993"/>
    <n v="17863305.390000001"/>
    <n v="1.2683450205004406E-2"/>
    <n v="15962.131690140846"/>
    <n v="0.12699421037299227"/>
    <n v="38.192307692307693"/>
    <s v="Yes"/>
    <n v="3.2173913043478262"/>
    <s v="Price Dump Suspected"/>
  </r>
  <r>
    <x v="5"/>
    <x v="0"/>
    <n v="12091.96"/>
    <x v="2"/>
    <s v="Nigeria"/>
    <n v="4"/>
    <n v="97"/>
    <s v="November"/>
    <n v="922"/>
    <n v="11148787.119999999"/>
    <n v="1.3349549706078243E-2"/>
    <n v="16689.417086614172"/>
    <n v="-0.27547139979511842"/>
    <n v="9.5051546391752577"/>
    <s v="Yes"/>
    <n v="3.7272727272727271"/>
    <s v="Market Leader"/>
  </r>
  <r>
    <x v="2"/>
    <x v="1"/>
    <n v="12370.2"/>
    <x v="2"/>
    <s v="Nigeria"/>
    <n v="3"/>
    <n v="50"/>
    <s v="April"/>
    <n v="800"/>
    <n v="9896160"/>
    <n v="1.1583123389221904E-2"/>
    <n v="16689.417086614172"/>
    <n v="-0.25879975700759617"/>
    <n v="16"/>
    <s v="Yes"/>
    <n v="3"/>
    <s v="Market Leader"/>
  </r>
  <r>
    <x v="6"/>
    <x v="0"/>
    <n v="16299.85"/>
    <x v="1"/>
    <s v="Ghana"/>
    <n v="5"/>
    <n v="276"/>
    <s v="March"/>
    <n v="558"/>
    <n v="9095316.3000000007"/>
    <n v="7.6002124790585544E-3"/>
    <n v="16709.716737588646"/>
    <n v="-2.4528646656627438E-2"/>
    <n v="2.0217391304347827"/>
    <s v="Yes"/>
    <n v="3.5"/>
    <s v="Strong Brand"/>
  </r>
  <r>
    <x v="1"/>
    <x v="1"/>
    <n v="17895.77"/>
    <x v="1"/>
    <s v="Ghana"/>
    <n v="5"/>
    <n v="6"/>
    <s v="October"/>
    <n v="625"/>
    <n v="11184856.25"/>
    <n v="8.5127827946444388E-3"/>
    <n v="16709.716737588646"/>
    <n v="7.0979854478521356E-2"/>
    <n v="104.16666666666667"/>
    <s v="Yes"/>
    <n v="2.9473684210526314"/>
    <s v="Price Dump Suspected"/>
  </r>
  <r>
    <x v="7"/>
    <x v="1"/>
    <n v="19921.52"/>
    <x v="1"/>
    <s v="Ghana"/>
    <n v="4"/>
    <n v="193"/>
    <s v="November"/>
    <n v="947"/>
    <n v="18865679.440000001"/>
    <n v="1.2898568490445253E-2"/>
    <n v="16709.716737588646"/>
    <n v="0.19221171207447083"/>
    <n v="4.9067357512953365"/>
    <s v="Yes"/>
    <n v="3.125"/>
    <s v="Strong Brand"/>
  </r>
  <r>
    <x v="0"/>
    <x v="1"/>
    <n v="24409.759999999998"/>
    <x v="1"/>
    <s v="Ghana"/>
    <n v="4"/>
    <n v="122"/>
    <s v="February"/>
    <n v="614"/>
    <n v="14987592.639999999"/>
    <n v="8.3629578174586952E-3"/>
    <n v="16709.716737588646"/>
    <n v="0.46081231557265373"/>
    <n v="5.0327868852459012"/>
    <s v="Yes"/>
    <n v="3.2105263157894739"/>
    <s v="Market Leader"/>
  </r>
  <r>
    <x v="6"/>
    <x v="0"/>
    <n v="21420.57"/>
    <x v="3"/>
    <s v="Nigeria"/>
    <n v="4"/>
    <n v="296"/>
    <s v="July"/>
    <n v="484"/>
    <n v="10367555.879999999"/>
    <n v="6.7446105823497447E-3"/>
    <n v="16260.5997037037"/>
    <n v="0.31732964283728149"/>
    <n v="1.6351351351351351"/>
    <s v="No"/>
    <n v="2.3076923076923075"/>
    <s v="Trusted but Low Reach"/>
  </r>
  <r>
    <x v="7"/>
    <x v="1"/>
    <n v="19921.52"/>
    <x v="1"/>
    <s v="Ghana"/>
    <n v="4"/>
    <n v="156"/>
    <s v="July"/>
    <n v="987"/>
    <n v="19662540.240000002"/>
    <n v="1.3443386589302497E-2"/>
    <n v="16709.716737588646"/>
    <n v="0.19221171207447083"/>
    <n v="6.3269230769230766"/>
    <s v="Yes"/>
    <n v="3.125"/>
    <s v="Market Leader"/>
  </r>
  <r>
    <x v="7"/>
    <x v="0"/>
    <n v="15620.39"/>
    <x v="1"/>
    <s v="Ghana"/>
    <n v="5"/>
    <n v="9"/>
    <s v="March"/>
    <n v="83"/>
    <n v="1296492.3699999999"/>
    <n v="1.1304975551287813E-3"/>
    <n v="16709.716737588646"/>
    <n v="-6.5191215069385147E-2"/>
    <n v="9.2222222222222214"/>
    <s v="No"/>
    <n v="3.125"/>
    <s v="Underperforming"/>
  </r>
  <r>
    <x v="4"/>
    <x v="1"/>
    <n v="18304.86"/>
    <x v="2"/>
    <s v="Nigeria"/>
    <n v="1"/>
    <n v="41"/>
    <s v="May"/>
    <n v="524"/>
    <n v="9591746.6400000006"/>
    <n v="7.5869458199403468E-3"/>
    <n v="16689.417086614172"/>
    <n v="9.6794447942792572E-2"/>
    <n v="12.780487804878049"/>
    <s v="Yes"/>
    <n v="2.7058823529411766"/>
    <s v="Price Dump Suspected"/>
  </r>
  <r>
    <x v="7"/>
    <x v="0"/>
    <n v="24422.05"/>
    <x v="3"/>
    <s v="Nigeria"/>
    <n v="2"/>
    <n v="180"/>
    <s v="May"/>
    <n v="916"/>
    <n v="22370597.800000001"/>
    <n v="1.276459358147183E-2"/>
    <n v="16260.5997037037"/>
    <n v="0.50191570083588954"/>
    <n v="5.0888888888888886"/>
    <s v="Yes"/>
    <n v="2.6315789473684212"/>
    <s v="Market Leader"/>
  </r>
  <r>
    <x v="1"/>
    <x v="1"/>
    <n v="11975.51"/>
    <x v="0"/>
    <s v="Ghana"/>
    <n v="3"/>
    <n v="73"/>
    <s v="June"/>
    <n v="466"/>
    <n v="5580587.6600000001"/>
    <n v="5.9521528655911921E-3"/>
    <n v="15962.131690140846"/>
    <n v="-0.24975496804121838"/>
    <n v="6.3835616438356162"/>
    <s v="No"/>
    <n v="2.4375"/>
    <s v="Underperforming"/>
  </r>
  <r>
    <x v="7"/>
    <x v="1"/>
    <n v="18779.53"/>
    <x v="0"/>
    <s v="Ghana"/>
    <n v="4"/>
    <n v="25"/>
    <s v="November"/>
    <n v="126"/>
    <n v="2366220.7799999998"/>
    <n v="1.6093803885504081E-3"/>
    <n v="15962.131690140846"/>
    <n v="0.17650514132766765"/>
    <n v="5.04"/>
    <s v="No"/>
    <n v="2.6923076923076925"/>
    <s v="Underperforming"/>
  </r>
  <r>
    <x v="1"/>
    <x v="2"/>
    <n v="11756.5"/>
    <x v="1"/>
    <s v="Ghana"/>
    <n v="4"/>
    <n v="233"/>
    <s v="October"/>
    <n v="493"/>
    <n v="5795954.5"/>
    <n v="6.7148830684155324E-3"/>
    <n v="16709.716737588646"/>
    <n v="-0.29642733119744297"/>
    <n v="2.1158798283261802"/>
    <s v="No"/>
    <n v="2.9473684210526314"/>
    <s v="Trusted but Low Reach"/>
  </r>
  <r>
    <x v="4"/>
    <x v="2"/>
    <n v="13415.57"/>
    <x v="1"/>
    <s v="Ghana"/>
    <n v="1"/>
    <n v="271"/>
    <s v="December"/>
    <n v="730"/>
    <n v="9793366.0999999996"/>
    <n v="9.9429303041447033E-3"/>
    <n v="16709.716737588646"/>
    <n v="-0.19713959185067667"/>
    <n v="2.6937269372693726"/>
    <s v="Yes"/>
    <n v="3.4615384615384617"/>
    <s v="Strong Brand"/>
  </r>
  <r>
    <x v="4"/>
    <x v="2"/>
    <n v="9078.26"/>
    <x v="1"/>
    <s v="Ghana"/>
    <n v="3"/>
    <n v="262"/>
    <s v="December"/>
    <n v="119"/>
    <n v="1080312.94"/>
    <n v="1.6208338441003011E-3"/>
    <n v="16709.716737588646"/>
    <n v="-0.4567077262549652"/>
    <n v="0.45419847328244273"/>
    <s v="No"/>
    <n v="3.4615384615384617"/>
    <s v="Popular but Poor Conversion"/>
  </r>
  <r>
    <x v="4"/>
    <x v="2"/>
    <n v="18187.509999999998"/>
    <x v="0"/>
    <s v="Ghana"/>
    <n v="3"/>
    <n v="195"/>
    <s v="February"/>
    <n v="933"/>
    <n v="16968946.829999998"/>
    <n v="1.1917078591408975E-2"/>
    <n v="15962.131690140846"/>
    <n v="0.13941611014484218"/>
    <n v="4.7846153846153845"/>
    <s v="Yes"/>
    <n v="3.5263157894736841"/>
    <s v="Strong Brand"/>
  </r>
  <r>
    <x v="5"/>
    <x v="1"/>
    <n v="14618.2"/>
    <x v="3"/>
    <s v="Nigeria"/>
    <n v="2"/>
    <n v="63"/>
    <s v="April"/>
    <n v="704"/>
    <n v="10291212.800000001"/>
    <n v="9.810342665235991E-3"/>
    <n v="16260.5997037037"/>
    <n v="-0.10100486658739943"/>
    <n v="11.174603174603174"/>
    <s v="Yes"/>
    <n v="2.9333333333333331"/>
    <s v="Market Leader"/>
  </r>
  <r>
    <x v="3"/>
    <x v="1"/>
    <n v="15434.83"/>
    <x v="2"/>
    <s v="Nigeria"/>
    <n v="1"/>
    <n v="120"/>
    <s v="July"/>
    <n v="893"/>
    <n v="13783303.189999999"/>
    <n v="1.292966148321895E-2"/>
    <n v="16689.417086614172"/>
    <n v="-7.5172612686420295E-2"/>
    <n v="7.4416666666666664"/>
    <s v="Yes"/>
    <n v="3"/>
    <s v="Market Leader"/>
  </r>
  <r>
    <x v="2"/>
    <x v="0"/>
    <n v="11277.24"/>
    <x v="2"/>
    <s v="Nigeria"/>
    <n v="5"/>
    <n v="157"/>
    <s v="March"/>
    <n v="324"/>
    <n v="3653825.76"/>
    <n v="4.6911649726348714E-3"/>
    <n v="16689.417086614172"/>
    <n v="-0.32428796395501647"/>
    <n v="2.0636942675159236"/>
    <s v="No"/>
    <n v="3"/>
    <s v="Trusted but Low Reach"/>
  </r>
  <r>
    <x v="6"/>
    <x v="2"/>
    <n v="20512.43"/>
    <x v="1"/>
    <s v="Ghana"/>
    <n v="1"/>
    <n v="146"/>
    <s v="August"/>
    <n v="991"/>
    <n v="20327818.129999999"/>
    <n v="1.349786839918822E-2"/>
    <n v="16709.716737588646"/>
    <n v="0.22757496863230003"/>
    <n v="6.7876712328767121"/>
    <s v="Yes"/>
    <n v="3.5"/>
    <s v="Market Leader"/>
  </r>
  <r>
    <x v="7"/>
    <x v="2"/>
    <n v="22669.43"/>
    <x v="1"/>
    <s v="Ghana"/>
    <n v="1"/>
    <n v="79"/>
    <s v="December"/>
    <n v="501"/>
    <n v="11357384.43"/>
    <n v="6.823846688186982E-3"/>
    <n v="16709.716737588646"/>
    <n v="0.35666153747567308"/>
    <n v="6.3417721518987342"/>
    <s v="No"/>
    <n v="3.125"/>
    <s v="Market Leader"/>
  </r>
  <r>
    <x v="7"/>
    <x v="0"/>
    <n v="12910.1"/>
    <x v="3"/>
    <s v="Nigeria"/>
    <n v="3"/>
    <n v="164"/>
    <s v="July"/>
    <n v="59"/>
    <n v="761695.9"/>
    <n v="8.2217360404676632E-4"/>
    <n v="16260.5997037037"/>
    <n v="-0.20605019278228412"/>
    <n v="0.3597560975609756"/>
    <s v="No"/>
    <n v="2.6315789473684212"/>
    <s v="Popular but Poor Conversion"/>
  </r>
  <r>
    <x v="5"/>
    <x v="2"/>
    <n v="22024.71"/>
    <x v="1"/>
    <s v="Ghana"/>
    <n v="4"/>
    <n v="18"/>
    <s v="August"/>
    <n v="57"/>
    <n v="1255408.47"/>
    <n v="7.7636579087157276E-4"/>
    <n v="16709.716737588646"/>
    <n v="0.3180779989199477"/>
    <n v="3.1666666666666665"/>
    <s v="No"/>
    <n v="2.375"/>
    <s v="Underperforming"/>
  </r>
  <r>
    <x v="1"/>
    <x v="0"/>
    <n v="15330.59"/>
    <x v="0"/>
    <s v="Ghana"/>
    <n v="2"/>
    <n v="217"/>
    <s v="February"/>
    <n v="326"/>
    <n v="4997772.34"/>
    <n v="4.163952433868516E-3"/>
    <n v="15962.131690140846"/>
    <n v="-3.9564996856336146E-2"/>
    <n v="1.5023041474654377"/>
    <s v="No"/>
    <n v="2.4375"/>
    <s v="Trusted but Low Reach"/>
  </r>
  <r>
    <x v="5"/>
    <x v="1"/>
    <n v="18539.25"/>
    <x v="3"/>
    <s v="Nigeria"/>
    <n v="2"/>
    <n v="109"/>
    <s v="October"/>
    <n v="73"/>
    <n v="1353365.25"/>
    <n v="1.0172656456849821E-3"/>
    <n v="16260.5997037037"/>
    <n v="0.14013322619197674"/>
    <n v="0.66972477064220182"/>
    <s v="No"/>
    <n v="2.9333333333333331"/>
    <s v="Popular but Poor Conversion"/>
  </r>
  <r>
    <x v="5"/>
    <x v="0"/>
    <n v="23362.97"/>
    <x v="3"/>
    <s v="Nigeria"/>
    <n v="3"/>
    <n v="110"/>
    <s v="April"/>
    <n v="360"/>
    <n v="8410669.2000000011"/>
    <n v="5.0166524992684052E-3"/>
    <n v="16260.5997037037"/>
    <n v="0.43678403169094587"/>
    <n v="3.2727272727272729"/>
    <s v="No"/>
    <n v="2.9333333333333331"/>
    <s v="Trusted but Low Reach"/>
  </r>
  <r>
    <x v="3"/>
    <x v="0"/>
    <n v="9418.75"/>
    <x v="0"/>
    <s v="Ghana"/>
    <n v="1"/>
    <n v="214"/>
    <s v="June"/>
    <n v="551"/>
    <n v="5189731.25"/>
    <n v="7.037845984851388E-3"/>
    <n v="15962.131690140846"/>
    <n v="-0.40993156911381862"/>
    <n v="2.5747663551401869"/>
    <s v="Yes"/>
    <n v="2.95"/>
    <s v="Strong Brand"/>
  </r>
  <r>
    <x v="6"/>
    <x v="0"/>
    <n v="18495.060000000001"/>
    <x v="3"/>
    <s v="Nigeria"/>
    <n v="2"/>
    <n v="16"/>
    <s v="December"/>
    <n v="675"/>
    <n v="12484165.5"/>
    <n v="9.4062234361282585E-3"/>
    <n v="16260.5997037037"/>
    <n v="0.13741561424621723"/>
    <n v="42.1875"/>
    <s v="Yes"/>
    <n v="2.3076923076923075"/>
    <s v="Price Dump Suspected"/>
  </r>
  <r>
    <x v="5"/>
    <x v="0"/>
    <n v="10496.2"/>
    <x v="3"/>
    <s v="Nigeria"/>
    <n v="2"/>
    <n v="204"/>
    <s v="March"/>
    <n v="809"/>
    <n v="8491425.8000000007"/>
    <n v="1.1273532977522609E-2"/>
    <n v="16260.5997037037"/>
    <n v="-0.35450105215927141"/>
    <n v="3.965686274509804"/>
    <s v="Yes"/>
    <n v="2.9333333333333331"/>
    <s v="Strong Brand"/>
  </r>
  <r>
    <x v="1"/>
    <x v="0"/>
    <n v="10646.07"/>
    <x v="1"/>
    <s v="Ghana"/>
    <n v="3"/>
    <n v="252"/>
    <s v="May"/>
    <n v="692"/>
    <n v="7367080.4399999995"/>
    <n v="9.4253531102303223E-3"/>
    <n v="16709.716737588646"/>
    <n v="-0.36288147984869323"/>
    <n v="2.746031746031746"/>
    <s v="Yes"/>
    <n v="2.9473684210526314"/>
    <s v="Strong Brand"/>
  </r>
  <r>
    <x v="0"/>
    <x v="2"/>
    <n v="12160.87"/>
    <x v="2"/>
    <s v="Nigeria"/>
    <n v="3"/>
    <n v="120"/>
    <s v="October"/>
    <n v="69"/>
    <n v="839100.03"/>
    <n v="9.9904439232038921E-4"/>
    <n v="16689.417086614172"/>
    <n v="-0.27134243593482449"/>
    <n v="0.57499999999999996"/>
    <s v="No"/>
    <n v="2.5454545454545454"/>
    <s v="Popular but Poor Conversion"/>
  </r>
  <r>
    <x v="5"/>
    <x v="0"/>
    <n v="15128.41"/>
    <x v="2"/>
    <s v="Nigeria"/>
    <n v="4"/>
    <n v="250"/>
    <s v="February"/>
    <n v="244"/>
    <n v="3691332.04"/>
    <n v="3.5328526337126808E-3"/>
    <n v="16689.417086614172"/>
    <n v="-9.3532750635502163E-2"/>
    <n v="0.97599999999999998"/>
    <s v="No"/>
    <n v="3.7272727272727271"/>
    <s v="Popular but Poor Conversion"/>
  </r>
  <r>
    <x v="3"/>
    <x v="0"/>
    <n v="12679.46"/>
    <x v="3"/>
    <s v="Nigeria"/>
    <n v="1"/>
    <n v="175"/>
    <s v="February"/>
    <n v="629"/>
    <n v="7975380.3399999999"/>
    <n v="8.7652067278884069E-3"/>
    <n v="16260.5997037037"/>
    <n v="-0.22023417149172053"/>
    <n v="3.5942857142857143"/>
    <s v="Yes"/>
    <n v="2.5454545454545454"/>
    <s v="Strong Brand"/>
  </r>
  <r>
    <x v="5"/>
    <x v="2"/>
    <n v="16095.53"/>
    <x v="1"/>
    <s v="Ghana"/>
    <n v="1"/>
    <n v="293"/>
    <s v="May"/>
    <n v="939"/>
    <n v="15113702.67"/>
    <n v="1.2789604870673803E-2"/>
    <n v="16709.716737588646"/>
    <n v="-3.675626267242621E-2"/>
    <n v="3.204778156996587"/>
    <s v="Yes"/>
    <n v="2.375"/>
    <s v="Strong Brand"/>
  </r>
  <r>
    <x v="3"/>
    <x v="0"/>
    <n v="23129.07"/>
    <x v="3"/>
    <s v="Nigeria"/>
    <n v="1"/>
    <n v="237"/>
    <s v="June"/>
    <n v="961"/>
    <n v="22227036.27"/>
    <n v="1.339167514388038E-2"/>
    <n v="16260.5997037037"/>
    <n v="0.42239956837089221"/>
    <n v="4.0548523206751055"/>
    <s v="Yes"/>
    <n v="2.5454545454545454"/>
    <s v="Strong Brand"/>
  </r>
  <r>
    <x v="5"/>
    <x v="2"/>
    <n v="16095.53"/>
    <x v="1"/>
    <s v="Ghana"/>
    <n v="3"/>
    <n v="33"/>
    <s v="June"/>
    <n v="436"/>
    <n v="7017651.0800000001"/>
    <n v="5.93851727754396E-3"/>
    <n v="16709.716737588646"/>
    <n v="-3.675626267242621E-2"/>
    <n v="13.212121212121213"/>
    <s v="No"/>
    <n v="2.375"/>
    <s v="Underperforming"/>
  </r>
  <r>
    <x v="1"/>
    <x v="0"/>
    <n v="11464.43"/>
    <x v="3"/>
    <s v="Nigeria"/>
    <n v="1"/>
    <n v="237"/>
    <s v="May"/>
    <n v="795"/>
    <n v="9114221.8499999996"/>
    <n v="1.1078440935884394E-2"/>
    <n v="16260.5997037037"/>
    <n v="-0.29495650782248017"/>
    <n v="3.3544303797468356"/>
    <s v="Yes"/>
    <n v="2.7777777777777777"/>
    <s v="Strong Brand"/>
  </r>
  <r>
    <x v="2"/>
    <x v="0"/>
    <n v="24265.919999999998"/>
    <x v="1"/>
    <s v="Ghana"/>
    <n v="3"/>
    <n v="50"/>
    <s v="August"/>
    <n v="892"/>
    <n v="21645200.639999997"/>
    <n v="1.2149443604516542E-2"/>
    <n v="16709.716737588646"/>
    <n v="0.45220415049966772"/>
    <n v="17.84"/>
    <s v="Yes"/>
    <n v="2.925925925925926"/>
    <s v="Market Leader"/>
  </r>
  <r>
    <x v="0"/>
    <x v="2"/>
    <n v="23005.51"/>
    <x v="0"/>
    <s v="Ghana"/>
    <n v="4"/>
    <n v="12"/>
    <s v="January"/>
    <n v="891"/>
    <n v="20497909.41"/>
    <n v="1.1380618461892171E-2"/>
    <n v="15962.131690140846"/>
    <n v="0.44125549435289763"/>
    <n v="74.25"/>
    <s v="Yes"/>
    <n v="2.8333333333333335"/>
    <s v="Price Dump Suspected"/>
  </r>
  <r>
    <x v="2"/>
    <x v="2"/>
    <n v="23070.6"/>
    <x v="1"/>
    <s v="Ghana"/>
    <n v="2"/>
    <n v="118"/>
    <s v="September"/>
    <n v="76"/>
    <n v="1753365.5999999999"/>
    <n v="1.0351543878287636E-3"/>
    <n v="16709.716737588646"/>
    <n v="0.38066972422713147"/>
    <n v="0.64406779661016944"/>
    <s v="No"/>
    <n v="2.925925925925926"/>
    <s v="Popular but Poor Conversion"/>
  </r>
  <r>
    <x v="3"/>
    <x v="0"/>
    <n v="17987.509999999998"/>
    <x v="3"/>
    <s v="Nigeria"/>
    <n v="1"/>
    <n v="236"/>
    <s v="March"/>
    <n v="299"/>
    <n v="5378265.4899999993"/>
    <n v="4.1666086035590365E-3"/>
    <n v="16260.5997037037"/>
    <n v="0.10620212832020938"/>
    <n v="1.2669491525423728"/>
    <s v="No"/>
    <n v="2.5454545454545454"/>
    <s v="Trusted but Low Reach"/>
  </r>
  <r>
    <x v="6"/>
    <x v="0"/>
    <n v="10548.7"/>
    <x v="0"/>
    <s v="Ghana"/>
    <n v="5"/>
    <n v="116"/>
    <s v="March"/>
    <n v="553"/>
    <n v="5833431.1000000006"/>
    <n v="7.0633917053045687E-3"/>
    <n v="15962.131690140846"/>
    <n v="-0.3391421518896815"/>
    <n v="4.7672413793103452"/>
    <s v="Yes"/>
    <n v="3.2173913043478262"/>
    <s v="Strong Brand"/>
  </r>
  <r>
    <x v="1"/>
    <x v="2"/>
    <n v="14131.6"/>
    <x v="0"/>
    <s v="Ghana"/>
    <n v="2"/>
    <n v="35"/>
    <s v="December"/>
    <n v="523"/>
    <n v="7390826.7999999998"/>
    <n v="6.6802058985068529E-3"/>
    <n v="15962.131690140846"/>
    <n v="-0.11467965091852302"/>
    <n v="14.942857142857143"/>
    <s v="No"/>
    <n v="2.4375"/>
    <s v="Discount Driven Sales"/>
  </r>
  <r>
    <x v="2"/>
    <x v="0"/>
    <n v="21384.95"/>
    <x v="0"/>
    <s v="Ghana"/>
    <n v="4"/>
    <n v="281"/>
    <s v="February"/>
    <n v="537"/>
    <n v="11483718.15"/>
    <n v="6.8590259416791205E-3"/>
    <n v="15962.131690140846"/>
    <n v="0.33973020741387611"/>
    <n v="1.9110320284697508"/>
    <s v="No"/>
    <n v="3.04"/>
    <s v="Strong Brand"/>
  </r>
  <r>
    <x v="1"/>
    <x v="0"/>
    <n v="20837.04"/>
    <x v="0"/>
    <s v="Ghana"/>
    <n v="2"/>
    <n v="248"/>
    <s v="May"/>
    <n v="903"/>
    <n v="18815847.120000001"/>
    <n v="1.1533892784611258E-2"/>
    <n v="15962.131690140846"/>
    <n v="0.30540459159788697"/>
    <n v="3.6411290322580645"/>
    <s v="Yes"/>
    <n v="2.4375"/>
    <s v="Strong Brand"/>
  </r>
  <r>
    <x v="7"/>
    <x v="1"/>
    <n v="8922.4599999999991"/>
    <x v="3"/>
    <s v="Nigeria"/>
    <n v="4"/>
    <n v="124"/>
    <s v="August"/>
    <n v="183"/>
    <n v="1632810.18"/>
    <n v="2.5501316871281059E-3"/>
    <n v="16260.5997037037"/>
    <n v="-0.45128346047607837"/>
    <n v="1.4758064516129032"/>
    <s v="No"/>
    <n v="2.6315789473684212"/>
    <s v="Trusted but Low Reach"/>
  </r>
  <r>
    <x v="0"/>
    <x v="0"/>
    <n v="24215.03"/>
    <x v="3"/>
    <s v="Nigeria"/>
    <n v="2"/>
    <n v="173"/>
    <s v="March"/>
    <n v="858"/>
    <n v="20776495.739999998"/>
    <n v="1.1956355123256365E-2"/>
    <n v="16260.5997037037"/>
    <n v="0.48918431307822596"/>
    <n v="4.9595375722543356"/>
    <s v="Yes"/>
    <n v="2.75"/>
    <s v="Strong Brand"/>
  </r>
  <r>
    <x v="0"/>
    <x v="1"/>
    <n v="17626.23"/>
    <x v="2"/>
    <s v="Nigeria"/>
    <n v="4"/>
    <n v="211"/>
    <s v="October"/>
    <n v="125"/>
    <n v="2203278.75"/>
    <n v="1.8098630295659225E-3"/>
    <n v="16689.417086614172"/>
    <n v="5.6132152999951251E-2"/>
    <n v="0.59241706161137442"/>
    <s v="No"/>
    <n v="2.5454545454545454"/>
    <s v="Popular but Poor Conversion"/>
  </r>
  <r>
    <x v="6"/>
    <x v="1"/>
    <n v="21334.11"/>
    <x v="2"/>
    <s v="Nigeria"/>
    <n v="3"/>
    <n v="280"/>
    <s v="November"/>
    <n v="217"/>
    <n v="4629501.87"/>
    <n v="3.1419222193264412E-3"/>
    <n v="16689.417086614172"/>
    <n v="0.27830168598944816"/>
    <n v="0.77500000000000002"/>
    <s v="No"/>
    <n v="3.263157894736842"/>
    <s v="Popular but Poor Conversion"/>
  </r>
  <r>
    <x v="5"/>
    <x v="0"/>
    <n v="21466.73"/>
    <x v="2"/>
    <s v="Nigeria"/>
    <n v="4"/>
    <n v="11"/>
    <s v="October"/>
    <n v="902"/>
    <n v="19362990.460000001"/>
    <n v="1.3059971621347696E-2"/>
    <n v="16689.417086614172"/>
    <n v="0.28624803901734197"/>
    <n v="82"/>
    <s v="Yes"/>
    <n v="3.7272727272727271"/>
    <s v="Price Dump Suspected"/>
  </r>
  <r>
    <x v="6"/>
    <x v="0"/>
    <n v="10547.77"/>
    <x v="2"/>
    <s v="Nigeria"/>
    <n v="4"/>
    <n v="186"/>
    <s v="August"/>
    <n v="235"/>
    <n v="2478725.9500000002"/>
    <n v="3.4025424955839343E-3"/>
    <n v="16689.417086614172"/>
    <n v="-0.36799650070104062"/>
    <n v="1.2634408602150538"/>
    <s v="No"/>
    <n v="3.263157894736842"/>
    <s v="Trusted but Low Reach"/>
  </r>
  <r>
    <x v="5"/>
    <x v="0"/>
    <n v="13974.68"/>
    <x v="1"/>
    <s v="Ghana"/>
    <n v="4"/>
    <n v="206"/>
    <s v="July"/>
    <n v="202"/>
    <n v="2822885.36"/>
    <n v="2.7513313992290822E-3"/>
    <n v="16709.716737588646"/>
    <n v="-0.1636794196179375"/>
    <n v="0.98058252427184467"/>
    <s v="No"/>
    <n v="2.375"/>
    <s v="Popular but Poor Conversion"/>
  </r>
  <r>
    <x v="7"/>
    <x v="2"/>
    <n v="12582.69"/>
    <x v="2"/>
    <s v="Nigeria"/>
    <n v="3"/>
    <n v="130"/>
    <s v="September"/>
    <n v="764"/>
    <n v="9613175.1600000001"/>
    <n v="1.1061882836706918E-2"/>
    <n v="16689.417086614172"/>
    <n v="-0.24606773653634625"/>
    <n v="5.8769230769230774"/>
    <s v="Yes"/>
    <n v="2.8666666666666667"/>
    <s v="Market Leader"/>
  </r>
  <r>
    <x v="4"/>
    <x v="2"/>
    <n v="21055.31"/>
    <x v="3"/>
    <s v="Nigeria"/>
    <n v="3"/>
    <n v="61"/>
    <s v="December"/>
    <n v="868"/>
    <n v="18276009.080000002"/>
    <n v="1.2095706581569375E-2"/>
    <n v="16260.5997037037"/>
    <n v="0.2948667566795955"/>
    <n v="14.229508196721312"/>
    <s v="Yes"/>
    <n v="3.0526315789473686"/>
    <s v="Market Leader"/>
  </r>
  <r>
    <x v="6"/>
    <x v="0"/>
    <n v="22255.45"/>
    <x v="2"/>
    <s v="Nigeria"/>
    <n v="1"/>
    <n v="245"/>
    <s v="February"/>
    <n v="770"/>
    <n v="17136696.5"/>
    <n v="1.1148756262126082E-2"/>
    <n v="16689.417086614172"/>
    <n v="0.33350672971377127"/>
    <n v="3.1428571428571428"/>
    <s v="Yes"/>
    <n v="3.263157894736842"/>
    <s v="Strong Brand"/>
  </r>
  <r>
    <x v="3"/>
    <x v="2"/>
    <n v="14756.73"/>
    <x v="3"/>
    <s v="Nigeria"/>
    <n v="3"/>
    <n v="119"/>
    <s v="February"/>
    <n v="766"/>
    <n v="11303655.18"/>
    <n v="1.0674321706776662E-2"/>
    <n v="16260.5997037037"/>
    <n v="-9.2485500603102691E-2"/>
    <n v="6.4369747899159666"/>
    <s v="Yes"/>
    <n v="2.5454545454545454"/>
    <s v="Market Leader"/>
  </r>
  <r>
    <x v="7"/>
    <x v="1"/>
    <n v="19921.52"/>
    <x v="1"/>
    <s v="Ghana"/>
    <n v="4"/>
    <n v="49"/>
    <s v="May"/>
    <n v="358"/>
    <n v="7131904.1600000001"/>
    <n v="4.8761219847723337E-3"/>
    <n v="16709.716737588646"/>
    <n v="0.19221171207447083"/>
    <n v="7.3061224489795915"/>
    <s v="No"/>
    <n v="3.125"/>
    <s v="Underperforming"/>
  </r>
  <r>
    <x v="0"/>
    <x v="1"/>
    <n v="16282.88"/>
    <x v="0"/>
    <s v="Ghana"/>
    <n v="2"/>
    <n v="178"/>
    <s v="June"/>
    <n v="494"/>
    <n v="8043742.7199999997"/>
    <n v="6.3097929519357271E-3"/>
    <n v="15962.131690140846"/>
    <n v="2.0094328006156341E-2"/>
    <n v="2.7752808988764044"/>
    <s v="No"/>
    <n v="2.8333333333333335"/>
    <s v="Trusted but Low Reach"/>
  </r>
  <r>
    <x v="0"/>
    <x v="2"/>
    <n v="14969.9"/>
    <x v="3"/>
    <s v="Nigeria"/>
    <n v="3"/>
    <n v="150"/>
    <s v="November"/>
    <n v="418"/>
    <n v="6257418.2000000002"/>
    <n v="5.8248909574838701E-3"/>
    <n v="16260.5997037037"/>
    <n v="-7.9375898012526286E-2"/>
    <n v="2.7866666666666666"/>
    <s v="No"/>
    <n v="2.75"/>
    <s v="Trusted but Low Reach"/>
  </r>
  <r>
    <x v="0"/>
    <x v="0"/>
    <n v="8562.2800000000007"/>
    <x v="1"/>
    <s v="Ghana"/>
    <n v="3"/>
    <n v="197"/>
    <s v="May"/>
    <n v="994"/>
    <n v="8510906.3200000003"/>
    <n v="1.3538729756602514E-2"/>
    <n v="16709.716737588646"/>
    <n v="-0.48758676556502711"/>
    <n v="5.0456852791878175"/>
    <s v="Yes"/>
    <n v="3.2105263157894739"/>
    <s v="Market Leader"/>
  </r>
  <r>
    <x v="3"/>
    <x v="1"/>
    <n v="19428.900000000001"/>
    <x v="2"/>
    <s v="Nigeria"/>
    <n v="1"/>
    <n v="105"/>
    <s v="November"/>
    <n v="208"/>
    <n v="4041211.2"/>
    <n v="3.0116120811976952E-3"/>
    <n v="16689.417086614172"/>
    <n v="0.16414491286115948"/>
    <n v="1.980952380952381"/>
    <s v="No"/>
    <n v="3"/>
    <s v="Trusted but Low Reach"/>
  </r>
  <r>
    <x v="0"/>
    <x v="0"/>
    <n v="9089.4500000000007"/>
    <x v="3"/>
    <s v="Nigeria"/>
    <n v="5"/>
    <n v="235"/>
    <s v="December"/>
    <n v="659"/>
    <n v="5989947.5500000007"/>
    <n v="9.1832611028274409E-3"/>
    <n v="16260.5997037037"/>
    <n v="-0.44101385154142353"/>
    <n v="2.8042553191489361"/>
    <s v="Yes"/>
    <n v="2.75"/>
    <s v="Strong Brand"/>
  </r>
  <r>
    <x v="5"/>
    <x v="2"/>
    <n v="18537.93"/>
    <x v="0"/>
    <s v="Ghana"/>
    <n v="5"/>
    <n v="244"/>
    <s v="November"/>
    <n v="636"/>
    <n v="11790123.48"/>
    <n v="8.123539104111583E-3"/>
    <n v="15962.131690140846"/>
    <n v="0.16136931832545393"/>
    <n v="2.6065573770491803"/>
    <s v="Yes"/>
    <n v="2.9285714285714284"/>
    <s v="Strong Brand"/>
  </r>
  <r>
    <x v="4"/>
    <x v="1"/>
    <n v="20918.09"/>
    <x v="0"/>
    <s v="Ghana"/>
    <n v="3"/>
    <n v="194"/>
    <s v="September"/>
    <n v="309"/>
    <n v="6463689.8099999996"/>
    <n v="3.946813810016477E-3"/>
    <n v="15962.131690140846"/>
    <n v="0.31048223420686638"/>
    <n v="1.5927835051546391"/>
    <s v="No"/>
    <n v="3.5263157894736841"/>
    <s v="Trusted but Low Reach"/>
  </r>
  <r>
    <x v="0"/>
    <x v="2"/>
    <n v="20431.95"/>
    <x v="0"/>
    <s v="Ghana"/>
    <n v="2"/>
    <n v="245"/>
    <s v="April"/>
    <n v="462"/>
    <n v="9439560.9000000004"/>
    <n v="5.9010614246848298E-3"/>
    <n v="15962.131690140846"/>
    <n v="0.28002640227683234"/>
    <n v="1.8857142857142857"/>
    <s v="No"/>
    <n v="2.8333333333333335"/>
    <s v="Trusted but Low Reach"/>
  </r>
  <r>
    <x v="0"/>
    <x v="0"/>
    <n v="14981.75"/>
    <x v="3"/>
    <s v="Nigeria"/>
    <n v="1"/>
    <n v="161"/>
    <s v="January"/>
    <n v="428"/>
    <n v="6412189"/>
    <n v="5.9642424157968811E-3"/>
    <n v="16260.5997037037"/>
    <n v="-7.8647142602767242E-2"/>
    <n v="2.658385093167702"/>
    <s v="No"/>
    <n v="2.75"/>
    <s v="Trusted but Low Reach"/>
  </r>
  <r>
    <x v="3"/>
    <x v="0"/>
    <n v="21115.75"/>
    <x v="2"/>
    <s v="Nigeria"/>
    <n v="3"/>
    <n v="110"/>
    <s v="January"/>
    <n v="198"/>
    <n v="4180918.5"/>
    <n v="2.8668230388324213E-3"/>
    <n v="16689.417086614172"/>
    <n v="0.26521794562471507"/>
    <n v="1.8"/>
    <s v="No"/>
    <n v="3"/>
    <s v="Trusted but Low Reach"/>
  </r>
  <r>
    <x v="7"/>
    <x v="2"/>
    <n v="10832.4"/>
    <x v="1"/>
    <s v="Ghana"/>
    <n v="1"/>
    <n v="106"/>
    <s v="February"/>
    <n v="946"/>
    <n v="10247450.4"/>
    <n v="1.2884948037973822E-2"/>
    <n v="16709.716737588646"/>
    <n v="-0.35173048292120795"/>
    <n v="8.9245283018867916"/>
    <s v="Yes"/>
    <n v="3.125"/>
    <s v="Market Leader"/>
  </r>
  <r>
    <x v="5"/>
    <x v="1"/>
    <n v="10485.129999999999"/>
    <x v="1"/>
    <s v="Ghana"/>
    <n v="4"/>
    <n v="188"/>
    <s v="April"/>
    <n v="82"/>
    <n v="859780.65999999992"/>
    <n v="1.1168771026573503E-3"/>
    <n v="16709.716737588646"/>
    <n v="-0.37251300158705786"/>
    <n v="0.43617021276595747"/>
    <s v="No"/>
    <n v="2.375"/>
    <s v="Popular but Poor Conversion"/>
  </r>
  <r>
    <x v="7"/>
    <x v="2"/>
    <n v="14236.48"/>
    <x v="0"/>
    <s v="Ghana"/>
    <n v="3"/>
    <n v="153"/>
    <s v="May"/>
    <n v="347"/>
    <n v="4940058.5599999996"/>
    <n v="4.4321824986269173E-3"/>
    <n v="15962.131690140846"/>
    <n v="-0.10810909993974746"/>
    <n v="2.2679738562091503"/>
    <s v="No"/>
    <n v="2.6923076923076925"/>
    <s v="Trusted but Low Reach"/>
  </r>
  <r>
    <x v="2"/>
    <x v="1"/>
    <n v="16397.64"/>
    <x v="0"/>
    <s v="Ghana"/>
    <n v="5"/>
    <n v="259"/>
    <s v="January"/>
    <n v="832"/>
    <n v="13642836.48"/>
    <n v="1.062701970852333E-2"/>
    <n v="15962.131690140846"/>
    <n v="2.7283843932207921E-2"/>
    <n v="3.2123552123552122"/>
    <s v="Yes"/>
    <n v="3.04"/>
    <s v="Strong Brand"/>
  </r>
  <r>
    <x v="4"/>
    <x v="2"/>
    <n v="12702.2"/>
    <x v="3"/>
    <s v="Nigeria"/>
    <n v="3"/>
    <n v="121"/>
    <s v="February"/>
    <n v="825"/>
    <n v="10479315"/>
    <n v="1.1496495310823428E-2"/>
    <n v="16260.5997037037"/>
    <n v="-0.21883569908514489"/>
    <n v="6.8181818181818183"/>
    <s v="Yes"/>
    <n v="3.0526315789473686"/>
    <s v="Market Leader"/>
  </r>
  <r>
    <x v="2"/>
    <x v="2"/>
    <n v="22586.75"/>
    <x v="2"/>
    <s v="Nigeria"/>
    <n v="2"/>
    <n v="21"/>
    <s v="April"/>
    <n v="351"/>
    <n v="7927949.25"/>
    <n v="5.0820953870211105E-3"/>
    <n v="16689.417086614172"/>
    <n v="0.35335763273097248"/>
    <n v="16.714285714285715"/>
    <s v="No"/>
    <n v="3"/>
    <s v="Underperforming"/>
  </r>
  <r>
    <x v="7"/>
    <x v="2"/>
    <n v="19029.05"/>
    <x v="0"/>
    <s v="Ghana"/>
    <n v="1"/>
    <n v="11"/>
    <s v="May"/>
    <n v="796"/>
    <n v="15147123.799999999"/>
    <n v="1.016719674036607E-2"/>
    <n v="15962.131690140846"/>
    <n v="0.19213713866008653"/>
    <n v="72.36363636363636"/>
    <s v="Yes"/>
    <n v="2.6923076923076925"/>
    <s v="Price Dump Suspected"/>
  </r>
  <r>
    <x v="0"/>
    <x v="1"/>
    <n v="19889.349999999999"/>
    <x v="3"/>
    <s v="Nigeria"/>
    <n v="3"/>
    <n v="56"/>
    <s v="November"/>
    <n v="404"/>
    <n v="8035297.3999999994"/>
    <n v="5.6297989158456546E-3"/>
    <n v="16260.5997037037"/>
    <n v="0.22316214422705291"/>
    <n v="7.2142857142857144"/>
    <s v="No"/>
    <n v="2.75"/>
    <s v="Underperforming"/>
  </r>
  <r>
    <x v="2"/>
    <x v="1"/>
    <n v="19111.689999999999"/>
    <x v="0"/>
    <s v="Ghana"/>
    <n v="2"/>
    <n v="23"/>
    <s v="August"/>
    <n v="547"/>
    <n v="10454094.43"/>
    <n v="6.9867545439450257E-3"/>
    <n v="15962.131690140846"/>
    <n v="0.19731439202475101"/>
    <n v="23.782608695652176"/>
    <s v="No"/>
    <n v="3.04"/>
    <s v="Price Dump Suspected"/>
  </r>
  <r>
    <x v="3"/>
    <x v="1"/>
    <n v="13802.19"/>
    <x v="2"/>
    <s v="Nigeria"/>
    <n v="3"/>
    <n v="87"/>
    <s v="August"/>
    <n v="588"/>
    <n v="8115687.7200000007"/>
    <n v="8.5135956910780998E-3"/>
    <n v="16689.417086614172"/>
    <n v="-0.17299747927864337"/>
    <n v="6.7586206896551726"/>
    <s v="Yes"/>
    <n v="3"/>
    <s v="Market Leader"/>
  </r>
  <r>
    <x v="6"/>
    <x v="2"/>
    <n v="15265.45"/>
    <x v="3"/>
    <s v="Nigeria"/>
    <n v="1"/>
    <n v="285"/>
    <s v="August"/>
    <n v="649"/>
    <n v="9907277.0500000007"/>
    <n v="9.0439096445144307E-3"/>
    <n v="16260.5997037037"/>
    <n v="-6.1200061611321271E-2"/>
    <n v="2.2771929824561403"/>
    <s v="Yes"/>
    <n v="2.3076923076923075"/>
    <s v="Strong Brand"/>
  </r>
  <r>
    <x v="0"/>
    <x v="1"/>
    <n v="9732.8799999999992"/>
    <x v="1"/>
    <s v="Ghana"/>
    <n v="2"/>
    <n v="129"/>
    <s v="October"/>
    <n v="333"/>
    <n v="3241049.0399999996"/>
    <n v="4.5356106729865569E-3"/>
    <n v="16709.716737588646"/>
    <n v="-0.41753171805086287"/>
    <n v="2.5813953488372094"/>
    <s v="No"/>
    <n v="3.2105263157894739"/>
    <s v="Trusted but Low Reach"/>
  </r>
  <r>
    <x v="6"/>
    <x v="0"/>
    <n v="23236.22"/>
    <x v="0"/>
    <s v="Ghana"/>
    <n v="2"/>
    <n v="227"/>
    <s v="November"/>
    <n v="988"/>
    <n v="22957385.359999999"/>
    <n v="1.2619585903871454E-2"/>
    <n v="15962.131690140846"/>
    <n v="0.45570907765107971"/>
    <n v="4.3524229074889869"/>
    <s v="Yes"/>
    <n v="3.2173913043478262"/>
    <s v="Strong Brand"/>
  </r>
  <r>
    <x v="5"/>
    <x v="2"/>
    <n v="16095.53"/>
    <x v="1"/>
    <s v="Ghana"/>
    <n v="3"/>
    <n v="145"/>
    <s v="January"/>
    <n v="272"/>
    <n v="4377984.16"/>
    <n v="3.7047630722292593E-3"/>
    <n v="16709.716737588646"/>
    <n v="-3.675626267242621E-2"/>
    <n v="1.8758620689655172"/>
    <s v="No"/>
    <n v="2.375"/>
    <s v="Trusted but Low Reach"/>
  </r>
  <r>
    <x v="4"/>
    <x v="0"/>
    <n v="21103.81"/>
    <x v="0"/>
    <s v="Ghana"/>
    <n v="5"/>
    <n v="90"/>
    <s v="December"/>
    <n v="166"/>
    <n v="3503232.4600000004"/>
    <n v="2.1202947976140295E-3"/>
    <n v="15962.131690140846"/>
    <n v="0.32211727165707815"/>
    <n v="1.8444444444444446"/>
    <s v="No"/>
    <n v="3.5263157894736841"/>
    <s v="Underperforming"/>
  </r>
  <r>
    <x v="4"/>
    <x v="1"/>
    <n v="21291.599999999999"/>
    <x v="1"/>
    <s v="Ghana"/>
    <n v="4"/>
    <n v="292"/>
    <s v="June"/>
    <n v="581"/>
    <n v="12370419.6"/>
    <n v="7.9134828859014697E-3"/>
    <n v="16709.716737588646"/>
    <n v="0.27420472377633842"/>
    <n v="1.9897260273972603"/>
    <s v="Yes"/>
    <n v="3.4615384615384617"/>
    <s v="Strong Brand"/>
  </r>
  <r>
    <x v="3"/>
    <x v="1"/>
    <n v="19298.89"/>
    <x v="1"/>
    <s v="Ghana"/>
    <n v="4"/>
    <n v="266"/>
    <s v="October"/>
    <n v="777"/>
    <n v="14995237.529999999"/>
    <n v="1.0583091570301965E-2"/>
    <n v="16709.716737588646"/>
    <n v="0.15495015882507374"/>
    <n v="2.9210526315789473"/>
    <s v="Yes"/>
    <n v="2.9230769230769229"/>
    <s v="Strong Brand"/>
  </r>
  <r>
    <x v="2"/>
    <x v="2"/>
    <n v="23695.29"/>
    <x v="1"/>
    <s v="Ghana"/>
    <n v="5"/>
    <n v="35"/>
    <s v="January"/>
    <n v="569"/>
    <n v="13482620.01"/>
    <n v="7.7500374562442962E-3"/>
    <n v="16709.716737588646"/>
    <n v="0.41805455903972633"/>
    <n v="16.257142857142856"/>
    <s v="Yes"/>
    <n v="2.925925925925926"/>
    <s v="Price Dump Suspected"/>
  </r>
  <r>
    <x v="1"/>
    <x v="0"/>
    <n v="14612.79"/>
    <x v="3"/>
    <s v="Nigeria"/>
    <n v="5"/>
    <n v="145"/>
    <s v="September"/>
    <n v="185"/>
    <n v="2703366.1500000004"/>
    <n v="2.5780019787907081E-3"/>
    <n v="16260.5997037037"/>
    <n v="-0.10133757264366915"/>
    <n v="1.2758620689655173"/>
    <s v="No"/>
    <n v="2.7777777777777777"/>
    <s v="Trusted but Low Reach"/>
  </r>
  <r>
    <x v="2"/>
    <x v="1"/>
    <n v="15881.89"/>
    <x v="1"/>
    <s v="Ghana"/>
    <n v="3"/>
    <n v="22"/>
    <s v="July"/>
    <n v="712"/>
    <n v="11307905.68"/>
    <n v="9.6977621596589444E-3"/>
    <n v="16709.716737588646"/>
    <n v="-4.954163799356593E-2"/>
    <n v="32.363636363636367"/>
    <s v="Yes"/>
    <n v="2.925925925925926"/>
    <s v="Discount Driven Sales"/>
  </r>
  <r>
    <x v="2"/>
    <x v="0"/>
    <n v="24500.9"/>
    <x v="0"/>
    <s v="Ghana"/>
    <n v="2"/>
    <n v="62"/>
    <s v="September"/>
    <n v="870"/>
    <n v="21315783"/>
    <n v="1.1112388397133769E-2"/>
    <n v="15962.131690140846"/>
    <n v="0.53493909683336349"/>
    <n v="14.03225806451613"/>
    <s v="Yes"/>
    <n v="3.04"/>
    <s v="Market Leader"/>
  </r>
  <r>
    <x v="4"/>
    <x v="0"/>
    <n v="13610.92"/>
    <x v="0"/>
    <s v="Ghana"/>
    <n v="5"/>
    <n v="102"/>
    <s v="February"/>
    <n v="248"/>
    <n v="3375508.16"/>
    <n v="3.1676693361944539E-3"/>
    <n v="15962.131690140846"/>
    <n v="-0.14729935423306231"/>
    <n v="2.4313725490196076"/>
    <s v="No"/>
    <n v="3.5263157894736841"/>
    <s v="Trusted but Low Reach"/>
  </r>
  <r>
    <x v="2"/>
    <x v="1"/>
    <n v="18536.55"/>
    <x v="0"/>
    <s v="Ghana"/>
    <n v="5"/>
    <n v="87"/>
    <s v="August"/>
    <n v="428"/>
    <n v="7933643.3999999994"/>
    <n v="5.4667841769807509E-3"/>
    <n v="15962.131690140846"/>
    <n v="0.16128286370731207"/>
    <n v="4.9195402298850572"/>
    <s v="No"/>
    <n v="3.04"/>
    <s v="Underperforming"/>
  </r>
  <r>
    <x v="1"/>
    <x v="0"/>
    <n v="14242.18"/>
    <x v="1"/>
    <s v="Ghana"/>
    <n v="1"/>
    <n v="270"/>
    <s v="October"/>
    <n v="724"/>
    <n v="10311338.32"/>
    <n v="9.861207589316117E-3"/>
    <n v="16709.716737588646"/>
    <n v="-0.14767077002795034"/>
    <n v="2.6814814814814816"/>
    <s v="Yes"/>
    <n v="2.9473684210526314"/>
    <s v="Strong Brand"/>
  </r>
  <r>
    <x v="1"/>
    <x v="2"/>
    <n v="11756.5"/>
    <x v="1"/>
    <s v="Ghana"/>
    <n v="4"/>
    <n v="30"/>
    <s v="April"/>
    <n v="129"/>
    <n v="1516588.5"/>
    <n v="1.7570383688146119E-3"/>
    <n v="16709.716737588646"/>
    <n v="-0.29642733119744297"/>
    <n v="4.3"/>
    <s v="No"/>
    <n v="2.9473684210526314"/>
    <s v="Underperforming"/>
  </r>
  <r>
    <x v="1"/>
    <x v="2"/>
    <n v="8714.44"/>
    <x v="3"/>
    <s v="Nigeria"/>
    <n v="3"/>
    <n v="154"/>
    <s v="December"/>
    <n v="733"/>
    <n v="6387684.5200000005"/>
    <n v="1.0214461894343725E-2"/>
    <n v="16260.5997037037"/>
    <n v="-0.46407634658055691"/>
    <n v="4.7597402597402594"/>
    <s v="Yes"/>
    <n v="2.7777777777777777"/>
    <s v="Strong Brand"/>
  </r>
  <r>
    <x v="1"/>
    <x v="0"/>
    <n v="12921.74"/>
    <x v="1"/>
    <s v="Ghana"/>
    <n v="1"/>
    <n v="159"/>
    <s v="October"/>
    <n v="245"/>
    <n v="3165826.3"/>
    <n v="3.3370108555006196E-3"/>
    <n v="16709.716737588646"/>
    <n v="-0.22669305512926866"/>
    <n v="1.5408805031446542"/>
    <s v="No"/>
    <n v="2.9473684210526314"/>
    <s v="Trusted but Low Reach"/>
  </r>
  <r>
    <x v="2"/>
    <x v="0"/>
    <n v="23576.5"/>
    <x v="1"/>
    <s v="Ghana"/>
    <n v="3"/>
    <n v="180"/>
    <s v="September"/>
    <n v="290"/>
    <n v="6837185"/>
    <n v="3.9499312167150195E-3"/>
    <n v="16709.716737588646"/>
    <n v="0.41094552171339138"/>
    <n v="1.6111111111111112"/>
    <s v="No"/>
    <n v="2.925925925925926"/>
    <s v="Trusted but Low Reach"/>
  </r>
  <r>
    <x v="0"/>
    <x v="0"/>
    <n v="15292.6"/>
    <x v="3"/>
    <s v="Nigeria"/>
    <n v="3"/>
    <n v="274"/>
    <s v="April"/>
    <n v="487"/>
    <n v="7447496.2000000002"/>
    <n v="6.7864160198436475E-3"/>
    <n v="16260.5997037037"/>
    <n v="-5.9530381495291135E-2"/>
    <n v="1.7773722627737227"/>
    <s v="No"/>
    <n v="2.75"/>
    <s v="Trusted but Low Reach"/>
  </r>
  <r>
    <x v="1"/>
    <x v="1"/>
    <n v="17895.77"/>
    <x v="1"/>
    <s v="Ghana"/>
    <n v="5"/>
    <n v="3"/>
    <s v="November"/>
    <n v="680"/>
    <n v="12169123.6"/>
    <n v="9.261907680573148E-3"/>
    <n v="16709.716737588646"/>
    <n v="7.0979854478521356E-2"/>
    <n v="226.66666666666666"/>
    <s v="Yes"/>
    <n v="2.9473684210526314"/>
    <s v="Price Dump Suspected"/>
  </r>
  <r>
    <x v="3"/>
    <x v="1"/>
    <n v="23456.7"/>
    <x v="2"/>
    <s v="Nigeria"/>
    <n v="3"/>
    <n v="198"/>
    <s v="September"/>
    <n v="930"/>
    <n v="21814731"/>
    <n v="1.3465380939970463E-2"/>
    <n v="16689.417086614172"/>
    <n v="0.4054834796365393"/>
    <n v="4.6969696969696972"/>
    <s v="Yes"/>
    <n v="3"/>
    <s v="Strong Brand"/>
  </r>
  <r>
    <x v="1"/>
    <x v="2"/>
    <n v="16093.36"/>
    <x v="0"/>
    <s v="Ghana"/>
    <n v="3"/>
    <n v="71"/>
    <s v="February"/>
    <n v="692"/>
    <n v="11136605.120000001"/>
    <n v="8.8388192768006548E-3"/>
    <n v="15962.131690140846"/>
    <n v="8.2212271146847263E-3"/>
    <n v="9.7464788732394361"/>
    <s v="Yes"/>
    <n v="2.4375"/>
    <s v="Market Leader"/>
  </r>
  <r>
    <x v="0"/>
    <x v="1"/>
    <n v="17058.240000000002"/>
    <x v="1"/>
    <s v="Ghana"/>
    <n v="5"/>
    <n v="175"/>
    <s v="May"/>
    <n v="244"/>
    <n v="4162210.5600000005"/>
    <n v="3.3233904030291884E-3"/>
    <n v="16709.716737588646"/>
    <n v="2.0857520680009494E-2"/>
    <n v="1.3942857142857144"/>
    <s v="No"/>
    <n v="3.2105263157894739"/>
    <s v="Trusted but Low Reach"/>
  </r>
  <r>
    <x v="2"/>
    <x v="1"/>
    <n v="14411.52"/>
    <x v="1"/>
    <s v="Ghana"/>
    <n v="5"/>
    <n v="145"/>
    <s v="December"/>
    <n v="801"/>
    <n v="11543627.52"/>
    <n v="1.0909982429616312E-2"/>
    <n v="16709.716737588646"/>
    <n v="-0.13753654676975061"/>
    <n v="5.5241379310344829"/>
    <s v="Yes"/>
    <n v="2.925925925925926"/>
    <s v="Market Leader"/>
  </r>
  <r>
    <x v="3"/>
    <x v="1"/>
    <n v="22656.19"/>
    <x v="2"/>
    <s v="Nigeria"/>
    <n v="1"/>
    <n v="99"/>
    <s v="September"/>
    <n v="430"/>
    <n v="9742161.6999999993"/>
    <n v="6.2259288217067733E-3"/>
    <n v="16689.417086614172"/>
    <n v="0.35751835324263698"/>
    <n v="4.3434343434343434"/>
    <s v="No"/>
    <n v="3"/>
    <s v="Underperforming"/>
  </r>
  <r>
    <x v="6"/>
    <x v="2"/>
    <n v="18500.64"/>
    <x v="3"/>
    <s v="Nigeria"/>
    <n v="1"/>
    <n v="43"/>
    <s v="October"/>
    <n v="470"/>
    <n v="8695300.7999999989"/>
    <n v="6.5495185407115283E-3"/>
    <n v="16260.5997037037"/>
    <n v="0.1377587750214454"/>
    <n v="10.930232558139535"/>
    <s v="No"/>
    <n v="2.3076923076923075"/>
    <s v="Underperforming"/>
  </r>
  <r>
    <x v="0"/>
    <x v="0"/>
    <n v="9828.74"/>
    <x v="0"/>
    <s v="Ghana"/>
    <n v="4"/>
    <n v="15"/>
    <s v="March"/>
    <n v="188"/>
    <n v="1847803.1199999999"/>
    <n v="2.4012977225990216E-3"/>
    <n v="15962.131690140846"/>
    <n v="-0.38424640325008663"/>
    <n v="12.533333333333333"/>
    <s v="No"/>
    <n v="2.8333333333333335"/>
    <s v="Underperforming"/>
  </r>
  <r>
    <x v="4"/>
    <x v="0"/>
    <n v="21505.41"/>
    <x v="0"/>
    <s v="Ghana"/>
    <n v="5"/>
    <n v="166"/>
    <s v="January"/>
    <n v="410"/>
    <n v="8817218.0999999996"/>
    <n v="5.2368726929021212E-3"/>
    <n v="15962.131690140846"/>
    <n v="0.34727681850181757"/>
    <n v="2.4698795180722892"/>
    <s v="No"/>
    <n v="3.5263157894736841"/>
    <s v="Trusted but Low Reach"/>
  </r>
  <r>
    <x v="6"/>
    <x v="2"/>
    <n v="12962.22"/>
    <x v="0"/>
    <s v="Ghana"/>
    <n v="5"/>
    <n v="69"/>
    <s v="October"/>
    <n v="592"/>
    <n v="7673634.2399999993"/>
    <n v="7.5615332541415997E-3"/>
    <n v="15962.131690140846"/>
    <n v="-0.18793928958710254"/>
    <n v="8.579710144927537"/>
    <s v="Yes"/>
    <n v="3.2173913043478262"/>
    <s v="Market Leader"/>
  </r>
  <r>
    <x v="4"/>
    <x v="1"/>
    <n v="18464.29"/>
    <x v="1"/>
    <s v="Ghana"/>
    <n v="4"/>
    <n v="121"/>
    <s v="August"/>
    <n v="230"/>
    <n v="4246786.7"/>
    <n v="3.132704068429153E-3"/>
    <n v="16709.716737588646"/>
    <n v="0.10500317210431391"/>
    <n v="1.9008264462809918"/>
    <s v="No"/>
    <n v="3.4615384615384617"/>
    <s v="Trusted but Low Reach"/>
  </r>
  <r>
    <x v="1"/>
    <x v="1"/>
    <n v="24017.8"/>
    <x v="3"/>
    <s v="Nigeria"/>
    <n v="2"/>
    <n v="241"/>
    <s v="August"/>
    <n v="737"/>
    <n v="17701118.599999998"/>
    <n v="1.027020247766893E-2"/>
    <n v="16260.5997037037"/>
    <n v="0.47705499413588243"/>
    <n v="3.0580912863070537"/>
    <s v="Yes"/>
    <n v="2.7777777777777777"/>
    <s v="Strong Brand"/>
  </r>
  <r>
    <x v="5"/>
    <x v="2"/>
    <n v="15403.01"/>
    <x v="0"/>
    <s v="Ghana"/>
    <n v="4"/>
    <n v="112"/>
    <s v="March"/>
    <n v="861"/>
    <n v="13261991.609999999"/>
    <n v="1.0997432655094456E-2"/>
    <n v="15962.131690140846"/>
    <n v="-3.5028008852112942E-2"/>
    <n v="7.6875"/>
    <s v="Yes"/>
    <n v="2.9285714285714284"/>
    <s v="Market Leader"/>
  </r>
  <r>
    <x v="3"/>
    <x v="1"/>
    <n v="19298.89"/>
    <x v="1"/>
    <s v="Ghana"/>
    <n v="2"/>
    <n v="203"/>
    <s v="April"/>
    <n v="970"/>
    <n v="18719923.300000001"/>
    <n v="1.3211838897288167E-2"/>
    <n v="16709.716737588646"/>
    <n v="0.15495015882507374"/>
    <n v="4.7783251231527091"/>
    <s v="Yes"/>
    <n v="2.9230769230769229"/>
    <s v="Strong Brand"/>
  </r>
  <r>
    <x v="4"/>
    <x v="1"/>
    <n v="11753.88"/>
    <x v="3"/>
    <s v="Nigeria"/>
    <n v="5"/>
    <n v="184"/>
    <s v="December"/>
    <n v="734"/>
    <n v="8627347.9199999999"/>
    <n v="1.0228397040175025E-2"/>
    <n v="16260.5997037037"/>
    <n v="-0.27715581133684747"/>
    <n v="3.9891304347826089"/>
    <s v="Yes"/>
    <n v="3.0526315789473686"/>
    <s v="Strong Brand"/>
  </r>
  <r>
    <x v="4"/>
    <x v="1"/>
    <n v="10169.209999999999"/>
    <x v="1"/>
    <s v="Ghana"/>
    <n v="5"/>
    <n v="217"/>
    <s v="August"/>
    <n v="801"/>
    <n v="8145537.209999999"/>
    <n v="1.0909982429616312E-2"/>
    <n v="16709.716737588646"/>
    <n v="-0.39141936636638025"/>
    <n v="3.6912442396313363"/>
    <s v="Yes"/>
    <n v="3.4615384615384617"/>
    <s v="Strong Brand"/>
  </r>
  <r>
    <x v="0"/>
    <x v="1"/>
    <n v="16287.06"/>
    <x v="2"/>
    <s v="Nigeria"/>
    <n v="3"/>
    <n v="217"/>
    <s v="June"/>
    <n v="343"/>
    <n v="5586461.5800000001"/>
    <n v="4.9662641531288913E-3"/>
    <n v="16689.417086614172"/>
    <n v="-2.4108516464417747E-2"/>
    <n v="1.5806451612903225"/>
    <s v="No"/>
    <n v="2.5454545454545454"/>
    <s v="Trusted but Low Reach"/>
  </r>
  <r>
    <x v="6"/>
    <x v="0"/>
    <n v="19404.990000000002"/>
    <x v="0"/>
    <s v="Ghana"/>
    <n v="4"/>
    <n v="33"/>
    <s v="October"/>
    <n v="154"/>
    <n v="2988368.4600000004"/>
    <n v="1.9670204748949431E-3"/>
    <n v="15962.131690140846"/>
    <n v="0.21568913079358112"/>
    <n v="4.666666666666667"/>
    <s v="No"/>
    <n v="3.2173913043478262"/>
    <s v="Underperforming"/>
  </r>
  <r>
    <x v="5"/>
    <x v="1"/>
    <n v="17393.259999999998"/>
    <x v="3"/>
    <s v="Nigeria"/>
    <n v="1"/>
    <n v="83"/>
    <s v="February"/>
    <n v="534"/>
    <n v="9288000.8399999999"/>
    <n v="7.4413678739148007E-3"/>
    <n v="16260.5997037037"/>
    <n v="6.9656735725331903E-2"/>
    <n v="6.4337349397590362"/>
    <s v="Yes"/>
    <n v="2.9333333333333331"/>
    <s v="Market Leader"/>
  </r>
  <r>
    <x v="3"/>
    <x v="0"/>
    <n v="22997.7"/>
    <x v="3"/>
    <s v="Nigeria"/>
    <n v="2"/>
    <n v="290"/>
    <s v="December"/>
    <n v="372"/>
    <n v="8555144.4000000004"/>
    <n v="5.1838742492440184E-3"/>
    <n v="16260.5997037037"/>
    <n v="0.41432053054979162"/>
    <n v="1.2827586206896551"/>
    <s v="No"/>
    <n v="2.5454545454545454"/>
    <s v="Trusted but Low Reach"/>
  </r>
  <r>
    <x v="6"/>
    <x v="0"/>
    <n v="21711.67"/>
    <x v="0"/>
    <s v="Ghana"/>
    <n v="2"/>
    <n v="17"/>
    <s v="June"/>
    <n v="372"/>
    <n v="8076741.2399999993"/>
    <n v="4.7515040042916809E-3"/>
    <n v="15962.131690140846"/>
    <n v="0.36019865150031344"/>
    <n v="21.882352941176471"/>
    <s v="No"/>
    <n v="3.2173913043478262"/>
    <s v="Underperforming"/>
  </r>
  <r>
    <x v="5"/>
    <x v="2"/>
    <n v="16095.53"/>
    <x v="1"/>
    <s v="Ghana"/>
    <n v="1"/>
    <n v="205"/>
    <s v="January"/>
    <n v="326"/>
    <n v="5247142.78"/>
    <n v="4.440267505686539E-3"/>
    <n v="16709.716737588646"/>
    <n v="-3.675626267242621E-2"/>
    <n v="1.5902439024390245"/>
    <s v="No"/>
    <n v="2.375"/>
    <s v="Trusted but Low Reach"/>
  </r>
  <r>
    <x v="2"/>
    <x v="1"/>
    <n v="14411.52"/>
    <x v="1"/>
    <s v="Ghana"/>
    <n v="3"/>
    <n v="269"/>
    <s v="May"/>
    <n v="140"/>
    <n v="2017612.8"/>
    <n v="1.9068633460003542E-3"/>
    <n v="16709.716737588646"/>
    <n v="-0.13753654676975061"/>
    <n v="0.5204460966542751"/>
    <s v="No"/>
    <n v="2.925925925925926"/>
    <s v="Popular but Poor Conversion"/>
  </r>
  <r>
    <x v="6"/>
    <x v="1"/>
    <n v="23711.13"/>
    <x v="1"/>
    <s v="Ghana"/>
    <n v="5"/>
    <n v="143"/>
    <s v="October"/>
    <n v="847"/>
    <n v="20083327.109999999"/>
    <n v="1.1536523243302142E-2"/>
    <n v="16709.716737588646"/>
    <n v="0.41900251047712966"/>
    <n v="5.9230769230769234"/>
    <s v="Yes"/>
    <n v="3.5"/>
    <s v="Market Leader"/>
  </r>
  <r>
    <x v="6"/>
    <x v="2"/>
    <n v="16910.46"/>
    <x v="0"/>
    <s v="Ghana"/>
    <n v="3"/>
    <n v="274"/>
    <s v="September"/>
    <n v="276"/>
    <n v="4667286.96"/>
    <n v="3.5253094225389889E-3"/>
    <n v="15962.131690140846"/>
    <n v="5.9411131812983117E-2"/>
    <n v="1.0072992700729928"/>
    <s v="No"/>
    <n v="3.2173913043478262"/>
    <s v="Trusted but Low Reach"/>
  </r>
  <r>
    <x v="4"/>
    <x v="0"/>
    <n v="12843.04"/>
    <x v="1"/>
    <s v="Ghana"/>
    <n v="5"/>
    <n v="180"/>
    <s v="March"/>
    <n v="694"/>
    <n v="8913069.7599999998"/>
    <n v="9.4525940151731838E-3"/>
    <n v="16709.716737588646"/>
    <n v="-0.23140288960677136"/>
    <n v="3.8555555555555556"/>
    <s v="Yes"/>
    <n v="3.4615384615384617"/>
    <s v="Strong Brand"/>
  </r>
  <r>
    <x v="5"/>
    <x v="2"/>
    <n v="15141.85"/>
    <x v="2"/>
    <s v="Nigeria"/>
    <n v="2"/>
    <n v="95"/>
    <s v="January"/>
    <n v="993"/>
    <n v="15035857.050000001"/>
    <n v="1.4377551906871688E-2"/>
    <n v="16689.417086614172"/>
    <n v="-9.2727449891308988E-2"/>
    <n v="10.452631578947368"/>
    <s v="Yes"/>
    <n v="3.7272727272727271"/>
    <s v="Market Leader"/>
  </r>
  <r>
    <x v="5"/>
    <x v="2"/>
    <n v="10363.52"/>
    <x v="0"/>
    <s v="Ghana"/>
    <n v="1"/>
    <n v="128"/>
    <s v="March"/>
    <n v="828"/>
    <n v="8580994.5600000005"/>
    <n v="1.0575928267616967E-2"/>
    <n v="15962.131690140846"/>
    <n v="-0.35074335927192474"/>
    <n v="6.46875"/>
    <s v="Yes"/>
    <n v="2.9285714285714284"/>
    <s v="Market Leader"/>
  </r>
  <r>
    <x v="4"/>
    <x v="0"/>
    <n v="14404.19"/>
    <x v="2"/>
    <s v="Nigeria"/>
    <n v="5"/>
    <n v="62"/>
    <s v="January"/>
    <n v="348"/>
    <n v="5012658.12"/>
    <n v="5.0386586743115282E-3"/>
    <n v="16689.417086614172"/>
    <n v="-0.13692671677832591"/>
    <n v="5.612903225806452"/>
    <s v="No"/>
    <n v="2.7058823529411766"/>
    <s v="Underperforming"/>
  </r>
  <r>
    <x v="2"/>
    <x v="0"/>
    <n v="16953.150000000001"/>
    <x v="3"/>
    <s v="Nigeria"/>
    <n v="5"/>
    <n v="280"/>
    <s v="November"/>
    <n v="748"/>
    <n v="12680956.200000001"/>
    <n v="1.0423489081813241E-2"/>
    <n v="16260.5997037037"/>
    <n v="4.2590698308535249E-2"/>
    <n v="2.6714285714285713"/>
    <s v="Yes"/>
    <n v="3.7777777777777777"/>
    <s v="Strong Brand"/>
  </r>
  <r>
    <x v="7"/>
    <x v="1"/>
    <n v="9573.2999999999993"/>
    <x v="2"/>
    <s v="Nigeria"/>
    <n v="5"/>
    <n v="151"/>
    <s v="April"/>
    <n v="972"/>
    <n v="9305247.5999999996"/>
    <n v="1.4073494917904612E-2"/>
    <n v="16689.417086614172"/>
    <n v="-0.42638499892975223"/>
    <n v="6.4370860927152318"/>
    <s v="Yes"/>
    <n v="2.8666666666666667"/>
    <s v="Market Leader"/>
  </r>
  <r>
    <x v="3"/>
    <x v="2"/>
    <n v="9898.98"/>
    <x v="2"/>
    <s v="Nigeria"/>
    <n v="5"/>
    <n v="45"/>
    <s v="September"/>
    <n v="709"/>
    <n v="7018376.8199999994"/>
    <n v="1.0265543103697912E-2"/>
    <n v="16689.417086614172"/>
    <n v="-0.40687083625350079"/>
    <n v="15.755555555555556"/>
    <s v="Yes"/>
    <n v="3"/>
    <s v="Discount Driven Sales"/>
  </r>
  <r>
    <x v="7"/>
    <x v="2"/>
    <n v="23650.98"/>
    <x v="3"/>
    <s v="Nigeria"/>
    <n v="2"/>
    <n v="292"/>
    <s v="August"/>
    <n v="380"/>
    <n v="8987372.4000000004"/>
    <n v="5.2953554158944273E-3"/>
    <n v="16260.5997037037"/>
    <n v="0.45449617055716479"/>
    <n v="1.3013698630136987"/>
    <s v="No"/>
    <n v="2.6315789473684212"/>
    <s v="Trusted but Low Reach"/>
  </r>
  <r>
    <x v="7"/>
    <x v="1"/>
    <n v="12448.48"/>
    <x v="3"/>
    <s v="Nigeria"/>
    <n v="3"/>
    <n v="260"/>
    <s v="March"/>
    <n v="982"/>
    <n v="12224407.359999999"/>
    <n v="1.3684313206337704E-2"/>
    <n v="16260.5997037037"/>
    <n v="-0.23443905963907397"/>
    <n v="3.7769230769230768"/>
    <s v="Yes"/>
    <n v="2.6315789473684212"/>
    <s v="Strong Brand"/>
  </r>
  <r>
    <x v="6"/>
    <x v="0"/>
    <n v="8443.5499999999993"/>
    <x v="0"/>
    <s v="Ghana"/>
    <n v="2"/>
    <n v="127"/>
    <s v="July"/>
    <n v="59"/>
    <n v="498169.44999999995"/>
    <n v="7.5359875336884188E-4"/>
    <n v="15962.131690140846"/>
    <n v="-0.47102616593401286"/>
    <n v="0.46456692913385828"/>
    <s v="No"/>
    <n v="3.2173913043478262"/>
    <s v="Popular but Poor Conversion"/>
  </r>
  <r>
    <x v="6"/>
    <x v="1"/>
    <n v="23711.13"/>
    <x v="1"/>
    <s v="Ghana"/>
    <n v="5"/>
    <n v="274"/>
    <s v="September"/>
    <n v="576"/>
    <n v="13657610.880000001"/>
    <n v="7.8453806235443142E-3"/>
    <n v="16709.716737588646"/>
    <n v="0.41900251047712966"/>
    <n v="2.1021897810218979"/>
    <s v="Yes"/>
    <n v="3.5"/>
    <s v="Strong Brand"/>
  </r>
  <r>
    <x v="2"/>
    <x v="0"/>
    <n v="15154.67"/>
    <x v="2"/>
    <s v="Nigeria"/>
    <n v="5"/>
    <n v="127"/>
    <s v="January"/>
    <n v="613"/>
    <n v="9289812.7100000009"/>
    <n v="8.8755682969912843E-3"/>
    <n v="16689.417086614172"/>
    <n v="-9.1959298437398598E-2"/>
    <n v="4.8267716535433074"/>
    <s v="Yes"/>
    <n v="3"/>
    <s v="Strong Brand"/>
  </r>
  <r>
    <x v="3"/>
    <x v="1"/>
    <n v="12307.14"/>
    <x v="3"/>
    <s v="Nigeria"/>
    <n v="5"/>
    <n v="184"/>
    <s v="June"/>
    <n v="289"/>
    <n v="3556763.46"/>
    <n v="4.0272571452460246E-3"/>
    <n v="16260.5997037037"/>
    <n v="-0.24313123597792122"/>
    <n v="1.5706521739130435"/>
    <s v="No"/>
    <n v="2.5454545454545454"/>
    <s v="Trusted but Low Reach"/>
  </r>
  <r>
    <x v="2"/>
    <x v="2"/>
    <n v="13120.64"/>
    <x v="0"/>
    <s v="Ghana"/>
    <n v="5"/>
    <n v="147"/>
    <s v="June"/>
    <n v="495"/>
    <n v="6494716.7999999998"/>
    <n v="6.3225658121623179E-3"/>
    <n v="15962.131690140846"/>
    <n v="-0.17801455001752176"/>
    <n v="3.3673469387755102"/>
    <s v="No"/>
    <n v="3.04"/>
    <s v="Trusted but Low Reach"/>
  </r>
  <r>
    <x v="3"/>
    <x v="1"/>
    <n v="22401.43"/>
    <x v="2"/>
    <s v="Nigeria"/>
    <n v="2"/>
    <n v="8"/>
    <s v="February"/>
    <n v="920"/>
    <n v="20609315.600000001"/>
    <n v="1.332059189760519E-2"/>
    <n v="16689.417086614172"/>
    <n v="0.34225359002904754"/>
    <n v="115"/>
    <s v="Yes"/>
    <n v="3"/>
    <s v="Price Dump Suspected"/>
  </r>
  <r>
    <x v="4"/>
    <x v="2"/>
    <n v="12480.96"/>
    <x v="3"/>
    <s v="Nigeria"/>
    <n v="4"/>
    <n v="229"/>
    <s v="February"/>
    <n v="935"/>
    <n v="11669697.6"/>
    <n v="1.3029361352266551E-2"/>
    <n v="16260.5997037037"/>
    <n v="-0.2324415933345193"/>
    <n v="4.0829694323144103"/>
    <s v="Yes"/>
    <n v="3.0526315789473686"/>
    <s v="Strong Brand"/>
  </r>
  <r>
    <x v="1"/>
    <x v="2"/>
    <n v="10921.13"/>
    <x v="3"/>
    <s v="Nigeria"/>
    <n v="3"/>
    <n v="172"/>
    <s v="November"/>
    <n v="208"/>
    <n v="2271595.04"/>
    <n v="2.8985103329106339E-3"/>
    <n v="16260.5997037037"/>
    <n v="-0.32836855964712802"/>
    <n v="1.2093023255813953"/>
    <s v="No"/>
    <n v="2.7777777777777777"/>
    <s v="Trusted but Low Reach"/>
  </r>
  <r>
    <x v="1"/>
    <x v="1"/>
    <n v="10731.29"/>
    <x v="0"/>
    <s v="Ghana"/>
    <n v="2"/>
    <n v="107"/>
    <s v="May"/>
    <n v="846"/>
    <n v="9078671.3399999999"/>
    <n v="1.0805839751695598E-2"/>
    <n v="15962.131690140846"/>
    <n v="-0.32770320353713922"/>
    <n v="7.9065420560747661"/>
    <s v="Yes"/>
    <n v="2.4375"/>
    <s v="Market Leader"/>
  </r>
  <r>
    <x v="0"/>
    <x v="0"/>
    <n v="16835.05"/>
    <x v="1"/>
    <s v="Ghana"/>
    <n v="5"/>
    <n v="180"/>
    <s v="March"/>
    <n v="84"/>
    <n v="1414144.2"/>
    <n v="1.1441180076002125E-3"/>
    <n v="16709.716737588646"/>
    <n v="7.5006216071524081E-3"/>
    <n v="0.46666666666666667"/>
    <s v="No"/>
    <n v="3.2105263157894739"/>
    <s v="Popular but Poor Conversion"/>
  </r>
  <r>
    <x v="7"/>
    <x v="2"/>
    <n v="11134.21"/>
    <x v="2"/>
    <s v="Nigeria"/>
    <n v="2"/>
    <n v="259"/>
    <s v="October"/>
    <n v="933"/>
    <n v="10388217.93"/>
    <n v="1.3508817652680045E-2"/>
    <n v="16689.417086614172"/>
    <n v="-0.33285806555039921"/>
    <n v="3.6023166023166024"/>
    <s v="Yes"/>
    <n v="2.8666666666666667"/>
    <s v="Strong Brand"/>
  </r>
  <r>
    <x v="4"/>
    <x v="2"/>
    <n v="20350.96"/>
    <x v="0"/>
    <s v="Ghana"/>
    <n v="1"/>
    <n v="118"/>
    <s v="January"/>
    <n v="357"/>
    <n v="7265292.7199999997"/>
    <n v="4.5599111008928226E-3"/>
    <n v="15962.131690140846"/>
    <n v="0.27495251856429376"/>
    <n v="3.0254237288135593"/>
    <s v="No"/>
    <n v="3.5263157894736841"/>
    <s v="Trusted but Low Reach"/>
  </r>
  <r>
    <x v="7"/>
    <x v="1"/>
    <n v="19921.52"/>
    <x v="1"/>
    <s v="Ghana"/>
    <n v="5"/>
    <n v="226"/>
    <s v="April"/>
    <n v="599"/>
    <n v="11932990.48"/>
    <n v="8.1586510303872303E-3"/>
    <n v="16709.716737588646"/>
    <n v="0.19221171207447083"/>
    <n v="2.6504424778761062"/>
    <s v="Yes"/>
    <n v="3.125"/>
    <s v="Strong Brand"/>
  </r>
  <r>
    <x v="6"/>
    <x v="0"/>
    <n v="8966.6200000000008"/>
    <x v="0"/>
    <s v="Ghana"/>
    <n v="2"/>
    <n v="126"/>
    <s v="January"/>
    <n v="564"/>
    <n v="5057173.6800000006"/>
    <n v="7.2038931677970647E-3"/>
    <n v="15962.131690140846"/>
    <n v="-0.4382567332445757"/>
    <n v="4.4761904761904763"/>
    <s v="Yes"/>
    <n v="3.2173913043478262"/>
    <s v="Strong Brand"/>
  </r>
  <r>
    <x v="4"/>
    <x v="2"/>
    <n v="8550.2000000000007"/>
    <x v="2"/>
    <s v="Nigeria"/>
    <n v="1"/>
    <n v="223"/>
    <s v="November"/>
    <n v="626"/>
    <n v="5352425.2"/>
    <n v="9.0637940520661396E-3"/>
    <n v="16689.417086614172"/>
    <n v="-0.48768731971725182"/>
    <n v="2.8071748878923768"/>
    <s v="Yes"/>
    <n v="2.7058823529411766"/>
    <s v="Strong Brand"/>
  </r>
  <r>
    <x v="3"/>
    <x v="2"/>
    <n v="13356.87"/>
    <x v="3"/>
    <s v="Nigeria"/>
    <n v="1"/>
    <n v="161"/>
    <s v="October"/>
    <n v="183"/>
    <n v="2444307.21"/>
    <n v="2.5501316871281059E-3"/>
    <n v="16260.5997037037"/>
    <n v="-0.17857457637569862"/>
    <n v="1.1366459627329193"/>
    <s v="No"/>
    <n v="2.5454545454545454"/>
    <s v="Trusted but Low Reach"/>
  </r>
  <r>
    <x v="4"/>
    <x v="0"/>
    <n v="10529.58"/>
    <x v="2"/>
    <s v="Nigeria"/>
    <n v="1"/>
    <n v="298"/>
    <s v="September"/>
    <n v="848"/>
    <n v="8929083.8399999999"/>
    <n v="1.2278110792575217E-2"/>
    <n v="16689.417086614172"/>
    <n v="-0.36908641294336753"/>
    <n v="2.8456375838926173"/>
    <s v="Yes"/>
    <n v="2.7058823529411766"/>
    <s v="Strong Brand"/>
  </r>
  <r>
    <x v="1"/>
    <x v="2"/>
    <n v="10668.33"/>
    <x v="3"/>
    <s v="Nigeria"/>
    <n v="2"/>
    <n v="98"/>
    <s v="January"/>
    <n v="469"/>
    <n v="5003446.7699999996"/>
    <n v="6.5355833948802277E-3"/>
    <n v="16260.5997037037"/>
    <n v="-0.34391534172198707"/>
    <n v="4.7857142857142856"/>
    <s v="No"/>
    <n v="2.7777777777777777"/>
    <s v="Underperforming"/>
  </r>
  <r>
    <x v="3"/>
    <x v="0"/>
    <n v="12612.78"/>
    <x v="3"/>
    <s v="Nigeria"/>
    <n v="3"/>
    <n v="161"/>
    <s v="December"/>
    <n v="573"/>
    <n v="7227122.9400000004"/>
    <n v="7.9848385613355451E-3"/>
    <n v="16260.5997037037"/>
    <n v="-0.22433488125735176"/>
    <n v="3.5590062111801242"/>
    <s v="Yes"/>
    <n v="2.5454545454545454"/>
    <s v="Strong Brand"/>
  </r>
  <r>
    <x v="1"/>
    <x v="0"/>
    <n v="8342.06"/>
    <x v="3"/>
    <s v="Nigeria"/>
    <n v="2"/>
    <n v="84"/>
    <s v="August"/>
    <n v="265"/>
    <n v="2210645.9"/>
    <n v="3.6928136452947981E-3"/>
    <n v="16260.5997037037"/>
    <n v="-0.48697710096756658"/>
    <n v="3.1547619047619047"/>
    <s v="No"/>
    <n v="2.7777777777777777"/>
    <s v="Underperforming"/>
  </r>
  <r>
    <x v="1"/>
    <x v="1"/>
    <n v="11273.56"/>
    <x v="0"/>
    <s v="Ghana"/>
    <n v="1"/>
    <n v="151"/>
    <s v="October"/>
    <n v="358"/>
    <n v="4035934.48"/>
    <n v="4.5726839611194134E-3"/>
    <n v="15962.131690140846"/>
    <n v="-0.29373092398659917"/>
    <n v="2.370860927152318"/>
    <s v="No"/>
    <n v="2.4375"/>
    <s v="Trusted but Low Reach"/>
  </r>
  <r>
    <x v="5"/>
    <x v="0"/>
    <n v="11040.96"/>
    <x v="2"/>
    <s v="Nigeria"/>
    <n v="5"/>
    <n v="214"/>
    <s v="March"/>
    <n v="493"/>
    <n v="5443193.2799999993"/>
    <n v="7.1380997886079985E-3"/>
    <n v="16689.417086614172"/>
    <n v="-0.33844543864534044"/>
    <n v="2.3037383177570092"/>
    <s v="Yes"/>
    <n v="3.7272727272727271"/>
    <s v="Trusted but Low Reach"/>
  </r>
  <r>
    <x v="5"/>
    <x v="1"/>
    <n v="14103.41"/>
    <x v="0"/>
    <s v="Ghana"/>
    <n v="5"/>
    <n v="209"/>
    <s v="April"/>
    <n v="163"/>
    <n v="2298855.83"/>
    <n v="2.081976216934258E-3"/>
    <n v="15962.131690140846"/>
    <n v="-0.11644570576302804"/>
    <n v="0.77990430622009566"/>
    <s v="No"/>
    <n v="2.9285714285714284"/>
    <s v="Popular but Poor Conversion"/>
  </r>
  <r>
    <x v="0"/>
    <x v="0"/>
    <n v="12565.88"/>
    <x v="3"/>
    <s v="Nigeria"/>
    <n v="4"/>
    <n v="186"/>
    <s v="October"/>
    <n v="834"/>
    <n v="10479943.92"/>
    <n v="1.1621911623305137E-2"/>
    <n v="16260.5997037037"/>
    <n v="-0.2272191537229804"/>
    <n v="4.4838709677419351"/>
    <s v="Yes"/>
    <n v="2.75"/>
    <s v="Strong Brand"/>
  </r>
  <r>
    <x v="2"/>
    <x v="1"/>
    <n v="20967.849999999999"/>
    <x v="0"/>
    <s v="Ghana"/>
    <n v="4"/>
    <n v="250"/>
    <s v="August"/>
    <n v="696"/>
    <n v="14593623.6"/>
    <n v="8.8899107177070162E-3"/>
    <n v="15962.131690140846"/>
    <n v="0.31359961232189176"/>
    <n v="2.7839999999999998"/>
    <s v="Yes"/>
    <n v="3.04"/>
    <s v="Strong Brand"/>
  </r>
  <r>
    <x v="6"/>
    <x v="0"/>
    <n v="10886.86"/>
    <x v="0"/>
    <s v="Ghana"/>
    <n v="1"/>
    <n v="83"/>
    <s v="December"/>
    <n v="83"/>
    <n v="903609.38"/>
    <n v="1.0601473988070148E-3"/>
    <n v="15962.131690140846"/>
    <n v="-0.31795701154850342"/>
    <n v="1"/>
    <s v="No"/>
    <n v="3.2173913043478262"/>
    <s v="Underperforming"/>
  </r>
  <r>
    <x v="4"/>
    <x v="2"/>
    <n v="13153.35"/>
    <x v="3"/>
    <s v="Nigeria"/>
    <n v="1"/>
    <n v="155"/>
    <s v="August"/>
    <n v="812"/>
    <n v="10680520.200000001"/>
    <n v="1.1315338415016514E-2"/>
    <n v="16260.5997037037"/>
    <n v="-0.19109071991950927"/>
    <n v="5.2387096774193544"/>
    <s v="Yes"/>
    <n v="3.0526315789473686"/>
    <s v="Market Leader"/>
  </r>
  <r>
    <x v="1"/>
    <x v="1"/>
    <n v="21581.31"/>
    <x v="2"/>
    <s v="Nigeria"/>
    <n v="2"/>
    <n v="194"/>
    <s v="December"/>
    <n v="500"/>
    <n v="10790655"/>
    <n v="7.23945211826369E-3"/>
    <n v="16689.417086614172"/>
    <n v="0.29311346753442907"/>
    <n v="2.5773195876288661"/>
    <s v="Yes"/>
    <n v="2.8571428571428572"/>
    <s v="Trusted but Low Reach"/>
  </r>
  <r>
    <x v="3"/>
    <x v="2"/>
    <n v="8714.25"/>
    <x v="0"/>
    <s v="Ghana"/>
    <n v="3"/>
    <n v="96"/>
    <s v="May"/>
    <n v="810"/>
    <n v="7058542.5"/>
    <n v="1.0346016783538338E-2"/>
    <n v="15962.131690140846"/>
    <n v="-0.45406727815793962"/>
    <n v="8.4375"/>
    <s v="Yes"/>
    <n v="2.95"/>
    <s v="Market Leader"/>
  </r>
  <r>
    <x v="7"/>
    <x v="0"/>
    <n v="12425.85"/>
    <x v="0"/>
    <s v="Ghana"/>
    <n v="2"/>
    <n v="41"/>
    <s v="August"/>
    <n v="819"/>
    <n v="10176771.15"/>
    <n v="1.0460972525577653E-2"/>
    <n v="15962.131690140846"/>
    <n v="-0.22154194432094945"/>
    <n v="19.975609756097562"/>
    <s v="Yes"/>
    <n v="2.6923076923076925"/>
    <s v="Discount Driven Sales"/>
  </r>
  <r>
    <x v="4"/>
    <x v="2"/>
    <n v="17049.77"/>
    <x v="0"/>
    <s v="Ghana"/>
    <n v="1"/>
    <n v="193"/>
    <s v="July"/>
    <n v="378"/>
    <n v="6444813.0600000005"/>
    <n v="4.8281411656512247E-3"/>
    <n v="15962.131690140846"/>
    <n v="6.8138662866122301E-2"/>
    <n v="1.9585492227979275"/>
    <s v="No"/>
    <n v="3.5263157894736841"/>
    <s v="Trusted but Low Reach"/>
  </r>
  <r>
    <x v="3"/>
    <x v="0"/>
    <n v="22371.03"/>
    <x v="1"/>
    <s v="Ghana"/>
    <n v="5"/>
    <n v="43"/>
    <s v="March"/>
    <n v="944"/>
    <n v="21118252.32"/>
    <n v="1.2857707133030959E-2"/>
    <n v="16709.716737588646"/>
    <n v="0.33880366443772097"/>
    <n v="21.953488372093023"/>
    <s v="Yes"/>
    <n v="2.9230769230769229"/>
    <s v="Price Dump Suspected"/>
  </r>
  <r>
    <x v="7"/>
    <x v="2"/>
    <n v="12377.46"/>
    <x v="1"/>
    <s v="Ghana"/>
    <n v="3"/>
    <n v="232"/>
    <s v="May"/>
    <n v="54"/>
    <n v="668382.84"/>
    <n v="7.355044334572794E-4"/>
    <n v="16709.716737588646"/>
    <n v="-0.25926571979782276"/>
    <n v="0.23275862068965517"/>
    <s v="No"/>
    <n v="3.125"/>
    <s v="Popular but Poor Conversion"/>
  </r>
  <r>
    <x v="1"/>
    <x v="2"/>
    <n v="8035.85"/>
    <x v="2"/>
    <s v="Nigeria"/>
    <n v="3"/>
    <n v="87"/>
    <s v="March"/>
    <n v="662"/>
    <n v="5319732.7"/>
    <n v="9.5850346045811257E-3"/>
    <n v="16689.417086614172"/>
    <n v="-0.5185062510993752"/>
    <n v="7.6091954022988508"/>
    <s v="Yes"/>
    <n v="2.8571428571428572"/>
    <s v="Market Leader"/>
  </r>
  <r>
    <x v="1"/>
    <x v="1"/>
    <n v="18633.310000000001"/>
    <x v="2"/>
    <s v="Nigeria"/>
    <n v="5"/>
    <n v="14"/>
    <s v="August"/>
    <n v="397"/>
    <n v="7397424.0700000003"/>
    <n v="5.7481249819013695E-3"/>
    <n v="16689.417086614172"/>
    <n v="0.11647458406111366"/>
    <n v="28.357142857142858"/>
    <s v="No"/>
    <n v="2.8571428571428572"/>
    <s v="Underperforming"/>
  </r>
  <r>
    <x v="2"/>
    <x v="1"/>
    <n v="21846.37"/>
    <x v="2"/>
    <s v="Nigeria"/>
    <n v="5"/>
    <n v="56"/>
    <s v="December"/>
    <n v="155"/>
    <n v="3386187.3499999996"/>
    <n v="2.2442301566617437E-3"/>
    <n v="16689.417086614172"/>
    <n v="0.30899538831239265"/>
    <n v="2.7678571428571428"/>
    <s v="No"/>
    <n v="3"/>
    <s v="Underperforming"/>
  </r>
  <r>
    <x v="3"/>
    <x v="2"/>
    <n v="16186.44"/>
    <x v="1"/>
    <s v="Ghana"/>
    <n v="3"/>
    <n v="268"/>
    <s v="May"/>
    <n v="837"/>
    <n v="13548050.280000001"/>
    <n v="1.1400318718587831E-2"/>
    <n v="16709.716737588646"/>
    <n v="-3.13157156285917E-2"/>
    <n v="3.1231343283582089"/>
    <s v="Yes"/>
    <n v="2.9230769230769229"/>
    <s v="Strong Brand"/>
  </r>
  <r>
    <x v="0"/>
    <x v="0"/>
    <n v="13244.57"/>
    <x v="2"/>
    <s v="Nigeria"/>
    <n v="4"/>
    <n v="256"/>
    <s v="December"/>
    <n v="162"/>
    <n v="2145620.34"/>
    <n v="2.3455824863174357E-3"/>
    <n v="16689.417086614172"/>
    <n v="-0.20640907161323979"/>
    <n v="0.6328125"/>
    <s v="No"/>
    <n v="2.5454545454545454"/>
    <s v="Popular but Poor Conversion"/>
  </r>
  <r>
    <x v="6"/>
    <x v="1"/>
    <n v="14948.98"/>
    <x v="2"/>
    <s v="Nigeria"/>
    <n v="1"/>
    <n v="160"/>
    <s v="November"/>
    <n v="220"/>
    <n v="3288775.6"/>
    <n v="3.1853589320360236E-3"/>
    <n v="16689.417086614172"/>
    <n v="-0.10428387507974132"/>
    <n v="1.375"/>
    <s v="No"/>
    <n v="3.263157894736842"/>
    <s v="Trusted but Low Reach"/>
  </r>
  <r>
    <x v="7"/>
    <x v="2"/>
    <n v="21919.759999999998"/>
    <x v="3"/>
    <s v="Nigeria"/>
    <n v="2"/>
    <n v="211"/>
    <s v="April"/>
    <n v="955"/>
    <n v="20933370.799999997"/>
    <n v="1.3308064268892575E-2"/>
    <n v="16260.5997037037"/>
    <n v="0.34802900258391478"/>
    <n v="4.5260663507109005"/>
    <s v="Yes"/>
    <n v="2.6315789473684212"/>
    <s v="Strong Brand"/>
  </r>
  <r>
    <x v="1"/>
    <x v="1"/>
    <n v="12797.32"/>
    <x v="3"/>
    <s v="Nigeria"/>
    <n v="4"/>
    <n v="245"/>
    <s v="February"/>
    <n v="327"/>
    <n v="4184723.64"/>
    <n v="4.5567926868354675E-3"/>
    <n v="16260.5997037037"/>
    <n v="-0.21298597633609195"/>
    <n v="1.3346938775510204"/>
    <s v="No"/>
    <n v="2.7777777777777777"/>
    <s v="Trusted but Low Reach"/>
  </r>
  <r>
    <x v="5"/>
    <x v="0"/>
    <n v="18339.59"/>
    <x v="3"/>
    <s v="Nigeria"/>
    <n v="4"/>
    <n v="2"/>
    <s v="October"/>
    <n v="875"/>
    <n v="16047141.25"/>
    <n v="1.2193252602388484E-2"/>
    <n v="16260.5997037037"/>
    <n v="0.12785446626687244"/>
    <n v="437.5"/>
    <s v="Yes"/>
    <n v="2.9333333333333331"/>
    <s v="Price Dump Suspected"/>
  </r>
  <r>
    <x v="2"/>
    <x v="2"/>
    <n v="9812.07"/>
    <x v="0"/>
    <s v="Ghana"/>
    <n v="2"/>
    <n v="290"/>
    <s v="April"/>
    <n v="564"/>
    <n v="5534007.4799999995"/>
    <n v="7.2038931677970647E-3"/>
    <n v="15962.131690140846"/>
    <n v="-0.38529074997792978"/>
    <n v="1.9448275862068964"/>
    <s v="Yes"/>
    <n v="3.04"/>
    <s v="Strong Brand"/>
  </r>
  <r>
    <x v="2"/>
    <x v="1"/>
    <n v="16504.39"/>
    <x v="3"/>
    <s v="Nigeria"/>
    <n v="5"/>
    <n v="143"/>
    <s v="October"/>
    <n v="889"/>
    <n v="14672402.709999999"/>
    <n v="1.2388344644026699E-2"/>
    <n v="16260.5997037037"/>
    <n v="1.4992700191787601E-2"/>
    <n v="6.2167832167832167"/>
    <s v="Yes"/>
    <n v="3.7777777777777777"/>
    <s v="Market Leader"/>
  </r>
  <r>
    <x v="7"/>
    <x v="1"/>
    <n v="17456.29"/>
    <x v="2"/>
    <s v="Nigeria"/>
    <n v="1"/>
    <n v="178"/>
    <s v="February"/>
    <n v="949"/>
    <n v="16566019.210000001"/>
    <n v="1.3740480120464483E-2"/>
    <n v="16689.417086614172"/>
    <n v="4.5949652369878323E-2"/>
    <n v="5.3314606741573032"/>
    <s v="Yes"/>
    <n v="2.8666666666666667"/>
    <s v="Market Leader"/>
  </r>
  <r>
    <x v="0"/>
    <x v="2"/>
    <n v="15059.86"/>
    <x v="0"/>
    <s v="Ghana"/>
    <n v="4"/>
    <n v="85"/>
    <s v="May"/>
    <n v="851"/>
    <n v="12815940.860000001"/>
    <n v="1.086970405282855E-2"/>
    <n v="15962.131690140846"/>
    <n v="-5.652576408062978E-2"/>
    <n v="10.011764705882353"/>
    <s v="Yes"/>
    <n v="2.8333333333333335"/>
    <s v="Market Leader"/>
  </r>
  <r>
    <x v="0"/>
    <x v="0"/>
    <n v="15950.42"/>
    <x v="2"/>
    <s v="Nigeria"/>
    <n v="1"/>
    <n v="277"/>
    <s v="November"/>
    <n v="261"/>
    <n v="4163059.62"/>
    <n v="3.7789940057336461E-3"/>
    <n v="16689.417086614172"/>
    <n v="-4.4279382723731449E-2"/>
    <n v="0.9422382671480144"/>
    <s v="No"/>
    <n v="2.5454545454545454"/>
    <s v="Popular but Poor Conversion"/>
  </r>
  <r>
    <x v="2"/>
    <x v="2"/>
    <n v="22249.78"/>
    <x v="2"/>
    <s v="Nigeria"/>
    <n v="1"/>
    <n v="299"/>
    <s v="September"/>
    <n v="537"/>
    <n v="11948131.859999999"/>
    <n v="7.775171575015203E-3"/>
    <n v="16689.417086614172"/>
    <n v="0.33316699346231465"/>
    <n v="1.7959866220735785"/>
    <s v="Yes"/>
    <n v="3"/>
    <s v="Strong Brand"/>
  </r>
  <r>
    <x v="0"/>
    <x v="1"/>
    <n v="17356.71"/>
    <x v="3"/>
    <s v="Nigeria"/>
    <n v="2"/>
    <n v="35"/>
    <s v="November"/>
    <n v="915"/>
    <n v="15881389.649999999"/>
    <n v="1.2750658435640529E-2"/>
    <n v="16260.5997037037"/>
    <n v="6.7408971149239771E-2"/>
    <n v="26.142857142857142"/>
    <s v="Yes"/>
    <n v="2.75"/>
    <s v="Price Dump Suspected"/>
  </r>
  <r>
    <x v="7"/>
    <x v="1"/>
    <n v="11382.35"/>
    <x v="3"/>
    <s v="Nigeria"/>
    <n v="3"/>
    <n v="59"/>
    <s v="August"/>
    <n v="78"/>
    <n v="887823.3"/>
    <n v="1.0869413748414876E-3"/>
    <n v="16260.5997037037"/>
    <n v="-0.30000429212906421"/>
    <n v="1.3220338983050848"/>
    <s v="No"/>
    <n v="2.6315789473684212"/>
    <s v="Underperforming"/>
  </r>
  <r>
    <x v="1"/>
    <x v="1"/>
    <n v="15036.55"/>
    <x v="3"/>
    <s v="Nigeria"/>
    <n v="1"/>
    <n v="109"/>
    <s v="August"/>
    <n v="567"/>
    <n v="8525723.8499999996"/>
    <n v="7.9012276863477376E-3"/>
    <n v="16260.5997037037"/>
    <n v="-7.5277033197299406E-2"/>
    <n v="5.2018348623853212"/>
    <s v="Yes"/>
    <n v="2.7777777777777777"/>
    <s v="Market Leader"/>
  </r>
  <r>
    <x v="2"/>
    <x v="1"/>
    <n v="15545.97"/>
    <x v="1"/>
    <s v="Ghana"/>
    <n v="2"/>
    <n v="279"/>
    <s v="June"/>
    <n v="136"/>
    <n v="2114251.92"/>
    <n v="1.8523815361146296E-3"/>
    <n v="16709.716737588646"/>
    <n v="-6.9644911153448119E-2"/>
    <n v="0.48745519713261648"/>
    <s v="No"/>
    <n v="2.925925925925926"/>
    <s v="Popular but Poor Conversion"/>
  </r>
  <r>
    <x v="7"/>
    <x v="0"/>
    <n v="18231.990000000002"/>
    <x v="3"/>
    <s v="Nigeria"/>
    <n v="1"/>
    <n v="238"/>
    <s v="November"/>
    <n v="279"/>
    <n v="5086725.2100000009"/>
    <n v="3.8879056869330136E-3"/>
    <n v="16260.5997037037"/>
    <n v="0.12123724414956699"/>
    <n v="1.1722689075630253"/>
    <s v="No"/>
    <n v="2.6315789473684212"/>
    <s v="Trusted but Low Reach"/>
  </r>
  <r>
    <x v="5"/>
    <x v="2"/>
    <n v="16095.53"/>
    <x v="1"/>
    <s v="Ghana"/>
    <n v="2"/>
    <n v="164"/>
    <s v="February"/>
    <n v="125"/>
    <n v="2011941.25"/>
    <n v="1.7025565589288876E-3"/>
    <n v="16709.716737588646"/>
    <n v="-3.675626267242621E-2"/>
    <n v="0.76219512195121952"/>
    <s v="No"/>
    <n v="2.375"/>
    <s v="Popular but Poor Conversion"/>
  </r>
  <r>
    <x v="0"/>
    <x v="1"/>
    <n v="8805.99"/>
    <x v="1"/>
    <s v="Ghana"/>
    <n v="2"/>
    <n v="110"/>
    <s v="April"/>
    <n v="370"/>
    <n v="3258216.3"/>
    <n v="5.0395674144295072E-3"/>
    <n v="16709.716737588646"/>
    <n v="-0.47300183849371591"/>
    <n v="3.3636363636363638"/>
    <s v="No"/>
    <n v="3.2105263157894739"/>
    <s v="Trusted but Low Reach"/>
  </r>
  <r>
    <x v="0"/>
    <x v="2"/>
    <n v="20231.18"/>
    <x v="1"/>
    <s v="Ghana"/>
    <n v="4"/>
    <n v="268"/>
    <s v="May"/>
    <n v="147"/>
    <n v="2973983.46"/>
    <n v="2.0022065133003717E-3"/>
    <n v="16709.716737588646"/>
    <n v="0.210743444530678"/>
    <n v="0.54850746268656714"/>
    <s v="No"/>
    <n v="3.2105263157894739"/>
    <s v="Popular but Poor Conversion"/>
  </r>
  <r>
    <x v="2"/>
    <x v="1"/>
    <n v="12358.46"/>
    <x v="2"/>
    <s v="Nigeria"/>
    <n v="5"/>
    <n v="221"/>
    <s v="March"/>
    <n v="279"/>
    <n v="3448010.34"/>
    <n v="4.0396142819911392E-3"/>
    <n v="16689.417086614172"/>
    <n v="-0.25950319679456257"/>
    <n v="1.2624434389140271"/>
    <s v="No"/>
    <n v="3"/>
    <s v="Trusted but Low Reach"/>
  </r>
  <r>
    <x v="4"/>
    <x v="1"/>
    <n v="9974.0300000000007"/>
    <x v="0"/>
    <s v="Ghana"/>
    <n v="4"/>
    <n v="63"/>
    <s v="August"/>
    <n v="477"/>
    <n v="4757612.3100000005"/>
    <n v="6.0926543280836881E-3"/>
    <n v="15962.131690140846"/>
    <n v="-0.37514423551833309"/>
    <n v="7.5714285714285712"/>
    <s v="No"/>
    <n v="3.5263157894736841"/>
    <s v="Underperforming"/>
  </r>
  <r>
    <x v="3"/>
    <x v="1"/>
    <n v="19980.55"/>
    <x v="3"/>
    <s v="Nigeria"/>
    <n v="3"/>
    <n v="243"/>
    <s v="December"/>
    <n v="150"/>
    <n v="2997082.5"/>
    <n v="2.0902718746951686E-3"/>
    <n v="16260.5997037037"/>
    <n v="0.22877079345659074"/>
    <n v="0.61728395061728392"/>
    <s v="No"/>
    <n v="2.5454545454545454"/>
    <s v="Popular but Poor Conversion"/>
  </r>
  <r>
    <x v="5"/>
    <x v="0"/>
    <n v="13974.68"/>
    <x v="1"/>
    <s v="Ghana"/>
    <n v="3"/>
    <n v="185"/>
    <s v="February"/>
    <n v="129"/>
    <n v="1802733.72"/>
    <n v="1.7570383688146119E-3"/>
    <n v="16709.716737588646"/>
    <n v="-0.1636794196179375"/>
    <n v="0.69729729729729728"/>
    <s v="No"/>
    <n v="2.375"/>
    <s v="Popular but Poor Conversion"/>
  </r>
  <r>
    <x v="3"/>
    <x v="2"/>
    <n v="9992.16"/>
    <x v="1"/>
    <s v="Ghana"/>
    <n v="2"/>
    <n v="286"/>
    <s v="April"/>
    <n v="877"/>
    <n v="8763124.3200000003"/>
    <n v="1.1945136817445075E-2"/>
    <n v="16709.716737588646"/>
    <n v="-0.40201499780528577"/>
    <n v="3.0664335664335662"/>
    <s v="Yes"/>
    <n v="2.9230769230769229"/>
    <s v="Strong Brand"/>
  </r>
  <r>
    <x v="4"/>
    <x v="1"/>
    <n v="8074.12"/>
    <x v="3"/>
    <s v="Nigeria"/>
    <n v="2"/>
    <n v="70"/>
    <s v="November"/>
    <n v="776"/>
    <n v="6265517.1200000001"/>
    <n v="1.0813673165089672E-2"/>
    <n v="16260.5997037037"/>
    <n v="-0.50345496801320644"/>
    <n v="11.085714285714285"/>
    <s v="Yes"/>
    <n v="3.0526315789473686"/>
    <s v="Market Leader"/>
  </r>
  <r>
    <x v="5"/>
    <x v="1"/>
    <n v="17590.939999999999"/>
    <x v="3"/>
    <s v="Nigeria"/>
    <n v="2"/>
    <n v="226"/>
    <s v="March"/>
    <n v="274"/>
    <n v="4819917.5599999996"/>
    <n v="3.8182299577765081E-3"/>
    <n v="16260.5997037037"/>
    <n v="8.1813728923742321E-2"/>
    <n v="1.2123893805309736"/>
    <s v="No"/>
    <n v="2.9333333333333331"/>
    <s v="Trusted but Low Reach"/>
  </r>
  <r>
    <x v="5"/>
    <x v="2"/>
    <n v="17688.259999999998"/>
    <x v="0"/>
    <s v="Ghana"/>
    <n v="4"/>
    <n v="236"/>
    <s v="December"/>
    <n v="873"/>
    <n v="15441850.979999999"/>
    <n v="1.1150706977813542E-2"/>
    <n v="15962.131690140846"/>
    <n v="0.10813895934246118"/>
    <n v="3.6991525423728815"/>
    <s v="Yes"/>
    <n v="2.9285714285714284"/>
    <s v="Strong Brand"/>
  </r>
  <r>
    <x v="2"/>
    <x v="0"/>
    <n v="16136.65"/>
    <x v="1"/>
    <s v="Ghana"/>
    <n v="4"/>
    <n v="288"/>
    <s v="May"/>
    <n v="813"/>
    <n v="13119096.449999999"/>
    <n v="1.1073427859273484E-2"/>
    <n v="16709.716737588646"/>
    <n v="-3.4295419041995345E-2"/>
    <n v="2.8229166666666665"/>
    <s v="Yes"/>
    <n v="2.925925925925926"/>
    <s v="Strong Brand"/>
  </r>
  <r>
    <x v="7"/>
    <x v="1"/>
    <n v="8630.75"/>
    <x v="3"/>
    <s v="Nigeria"/>
    <n v="1"/>
    <n v="173"/>
    <s v="November"/>
    <n v="425"/>
    <n v="3668068.75"/>
    <n v="5.9224369783029782E-3"/>
    <n v="16260.5997037037"/>
    <n v="-0.46922314322551328"/>
    <n v="2.4566473988439306"/>
    <s v="No"/>
    <n v="2.6315789473684212"/>
    <s v="Trusted but Low Reach"/>
  </r>
  <r>
    <x v="0"/>
    <x v="0"/>
    <n v="19463.38"/>
    <x v="1"/>
    <s v="Ghana"/>
    <n v="2"/>
    <n v="250"/>
    <s v="March"/>
    <n v="923"/>
    <n v="17964699.740000002"/>
    <n v="1.2571677631130906E-2"/>
    <n v="16709.716737588646"/>
    <n v="0.16479413180098781"/>
    <n v="3.6920000000000002"/>
    <s v="Yes"/>
    <n v="3.2105263157894739"/>
    <s v="Strong Brand"/>
  </r>
  <r>
    <x v="7"/>
    <x v="2"/>
    <n v="19195.259999999998"/>
    <x v="3"/>
    <s v="Nigeria"/>
    <n v="5"/>
    <n v="90"/>
    <s v="June"/>
    <n v="899"/>
    <n v="17256538.739999998"/>
    <n v="1.2527696102339711E-2"/>
    <n v="16260.5997037037"/>
    <n v="0.18047675668615512"/>
    <n v="9.9888888888888889"/>
    <s v="Yes"/>
    <n v="2.6315789473684212"/>
    <s v="Market Leader"/>
  </r>
  <r>
    <x v="7"/>
    <x v="0"/>
    <n v="14071.42"/>
    <x v="1"/>
    <s v="Ghana"/>
    <n v="2"/>
    <n v="130"/>
    <s v="May"/>
    <n v="288"/>
    <n v="4052568.96"/>
    <n v="3.9226903117721571E-3"/>
    <n v="16709.716737588646"/>
    <n v="-0.15788997378116981"/>
    <n v="2.2153846153846155"/>
    <s v="No"/>
    <n v="3.125"/>
    <s v="Trusted but Low Reach"/>
  </r>
  <r>
    <x v="3"/>
    <x v="0"/>
    <n v="10515.09"/>
    <x v="0"/>
    <s v="Ghana"/>
    <n v="1"/>
    <n v="257"/>
    <s v="October"/>
    <n v="376"/>
    <n v="3953673.84"/>
    <n v="4.8025954451980431E-3"/>
    <n v="15962.131690140846"/>
    <n v="-0.34124776037935212"/>
    <n v="1.4630350194552528"/>
    <s v="No"/>
    <n v="2.95"/>
    <s v="Trusted but Low Reach"/>
  </r>
  <r>
    <x v="6"/>
    <x v="1"/>
    <n v="13518.69"/>
    <x v="3"/>
    <s v="Nigeria"/>
    <n v="1"/>
    <n v="185"/>
    <s v="August"/>
    <n v="383"/>
    <n v="5177658.2700000005"/>
    <n v="5.337160853388331E-3"/>
    <n v="16260.5997037037"/>
    <n v="-0.16862291389407799"/>
    <n v="2.0702702702702704"/>
    <s v="No"/>
    <n v="2.3076923076923075"/>
    <s v="Trusted but Low Reach"/>
  </r>
  <r>
    <x v="2"/>
    <x v="1"/>
    <n v="16531.62"/>
    <x v="2"/>
    <s v="Nigeria"/>
    <n v="2"/>
    <n v="22"/>
    <s v="October"/>
    <n v="937"/>
    <n v="15490127.939999999"/>
    <n v="1.3566733269626154E-2"/>
    <n v="16689.417086614172"/>
    <n v="-9.4549189941891439E-3"/>
    <n v="42.590909090909093"/>
    <s v="Yes"/>
    <n v="3"/>
    <s v="Discount Driven Sales"/>
  </r>
  <r>
    <x v="2"/>
    <x v="1"/>
    <n v="24524.400000000001"/>
    <x v="3"/>
    <s v="Nigeria"/>
    <n v="5"/>
    <n v="64"/>
    <s v="September"/>
    <n v="130"/>
    <n v="3188172"/>
    <n v="1.8115689580691461E-3"/>
    <n v="16260.5997037037"/>
    <n v="0.50821005663241592"/>
    <n v="2.03125"/>
    <s v="No"/>
    <n v="3.7777777777777777"/>
    <s v="Underperforming"/>
  </r>
  <r>
    <x v="6"/>
    <x v="0"/>
    <n v="24267.05"/>
    <x v="0"/>
    <s v="Ghana"/>
    <n v="2"/>
    <n v="185"/>
    <s v="January"/>
    <n v="145"/>
    <n v="3518722.25"/>
    <n v="1.8520647328556285E-3"/>
    <n v="15962.131690140846"/>
    <n v="0.5202887979547719"/>
    <n v="0.78378378378378377"/>
    <s v="No"/>
    <n v="3.2173913043478262"/>
    <s v="Popular but Poor Conversion"/>
  </r>
  <r>
    <x v="1"/>
    <x v="0"/>
    <n v="18184.41"/>
    <x v="3"/>
    <s v="Nigeria"/>
    <n v="3"/>
    <n v="142"/>
    <s v="April"/>
    <n v="635"/>
    <n v="11547100.35"/>
    <n v="8.8488176028762144E-3"/>
    <n v="16260.5997037037"/>
    <n v="0.11831115280810407"/>
    <n v="4.471830985915493"/>
    <s v="Yes"/>
    <n v="2.7777777777777777"/>
    <s v="Strong Brand"/>
  </r>
  <r>
    <x v="2"/>
    <x v="1"/>
    <n v="24411.65"/>
    <x v="0"/>
    <s v="Ghana"/>
    <n v="3"/>
    <n v="177"/>
    <s v="May"/>
    <n v="901"/>
    <n v="21994896.650000002"/>
    <n v="1.1508347064158077E-2"/>
    <n v="15962.131690140846"/>
    <n v="0.52934773837745464"/>
    <n v="5.0903954802259888"/>
    <s v="Yes"/>
    <n v="3.04"/>
    <s v="Market Leader"/>
  </r>
  <r>
    <x v="3"/>
    <x v="1"/>
    <n v="23848.99"/>
    <x v="0"/>
    <s v="Ghana"/>
    <n v="4"/>
    <n v="89"/>
    <s v="October"/>
    <n v="750"/>
    <n v="17886742.5"/>
    <n v="9.5796451699429047E-3"/>
    <n v="15962.131690140846"/>
    <n v="0.49409806051973271"/>
    <n v="8.4269662921348321"/>
    <s v="Yes"/>
    <n v="2.95"/>
    <s v="Market Leader"/>
  </r>
  <r>
    <x v="4"/>
    <x v="2"/>
    <n v="23796.3"/>
    <x v="3"/>
    <s v="Nigeria"/>
    <n v="3"/>
    <n v="219"/>
    <s v="March"/>
    <n v="663"/>
    <n v="15776946.9"/>
    <n v="9.2390016861526453E-3"/>
    <n v="16260.5997037037"/>
    <n v="0.46343311031633616"/>
    <n v="3.0273972602739727"/>
    <s v="Yes"/>
    <n v="3.0526315789473686"/>
    <s v="Strong Brand"/>
  </r>
  <r>
    <x v="7"/>
    <x v="2"/>
    <n v="16737.46"/>
    <x v="0"/>
    <s v="Ghana"/>
    <n v="1"/>
    <n v="201"/>
    <s v="September"/>
    <n v="873"/>
    <n v="14611802.58"/>
    <n v="1.1150706977813542E-2"/>
    <n v="15962.131690140846"/>
    <n v="4.8572980408252191E-2"/>
    <n v="4.3432835820895521"/>
    <s v="Yes"/>
    <n v="2.6923076923076925"/>
    <s v="Strong Brand"/>
  </r>
  <r>
    <x v="1"/>
    <x v="0"/>
    <n v="21593.93"/>
    <x v="1"/>
    <s v="Ghana"/>
    <n v="2"/>
    <n v="71"/>
    <s v="May"/>
    <n v="960"/>
    <n v="20730172.800000001"/>
    <n v="1.3075634372573856E-2"/>
    <n v="16709.716737588646"/>
    <n v="0.29229778931107053"/>
    <n v="13.52112676056338"/>
    <s v="Yes"/>
    <n v="2.9473684210526314"/>
    <s v="Market Leader"/>
  </r>
  <r>
    <x v="1"/>
    <x v="1"/>
    <n v="24967.08"/>
    <x v="2"/>
    <s v="Nigeria"/>
    <n v="1"/>
    <n v="258"/>
    <s v="January"/>
    <n v="635"/>
    <n v="15854095.800000001"/>
    <n v="9.1941041901948857E-3"/>
    <n v="16689.417086614172"/>
    <n v="0.49598274585785079"/>
    <n v="2.4612403100775193"/>
    <s v="Yes"/>
    <n v="2.8571428571428572"/>
    <s v="Strong Brand"/>
  </r>
  <r>
    <x v="0"/>
    <x v="0"/>
    <n v="12494.78"/>
    <x v="2"/>
    <s v="Nigeria"/>
    <n v="2"/>
    <n v="207"/>
    <s v="June"/>
    <n v="441"/>
    <n v="5510197.9800000004"/>
    <n v="6.385196768308574E-3"/>
    <n v="16689.417086614172"/>
    <n v="-0.25133514638917498"/>
    <n v="2.1304347826086958"/>
    <s v="No"/>
    <n v="2.5454545454545454"/>
    <s v="Trusted but Low Reach"/>
  </r>
  <r>
    <x v="3"/>
    <x v="1"/>
    <n v="23603.06"/>
    <x v="3"/>
    <s v="Nigeria"/>
    <n v="3"/>
    <n v="178"/>
    <s v="May"/>
    <n v="576"/>
    <n v="13595362.560000001"/>
    <n v="8.0266439988294479E-3"/>
    <n v="16260.5997037037"/>
    <n v="0.45154916977778498"/>
    <n v="3.2359550561797752"/>
    <s v="Yes"/>
    <n v="2.5454545454545454"/>
    <s v="Strong Brand"/>
  </r>
  <r>
    <x v="3"/>
    <x v="0"/>
    <n v="17192.27"/>
    <x v="2"/>
    <s v="Nigeria"/>
    <n v="5"/>
    <n v="8"/>
    <s v="March"/>
    <n v="495"/>
    <n v="8510173.6500000004"/>
    <n v="7.1670575970810531E-3"/>
    <n v="16689.417086614172"/>
    <n v="3.0130046530453355E-2"/>
    <n v="61.875"/>
    <s v="Yes"/>
    <n v="3"/>
    <s v="Underperforming"/>
  </r>
  <r>
    <x v="2"/>
    <x v="0"/>
    <n v="18875.259999999998"/>
    <x v="1"/>
    <s v="Ghana"/>
    <n v="2"/>
    <n v="123"/>
    <s v="December"/>
    <n v="562"/>
    <n v="10607896.119999999"/>
    <n v="7.6546942889442783E-3"/>
    <n v="16709.716737588646"/>
    <n v="0.12959784396224655"/>
    <n v="4.5691056910569108"/>
    <s v="Yes"/>
    <n v="2.925925925925926"/>
    <s v="Strong Brand"/>
  </r>
  <r>
    <x v="0"/>
    <x v="1"/>
    <n v="20019.3"/>
    <x v="3"/>
    <s v="Nigeria"/>
    <n v="5"/>
    <n v="289"/>
    <s v="October"/>
    <n v="81"/>
    <n v="1621563.3"/>
    <n v="1.1287468123353911E-3"/>
    <n v="16260.5997037037"/>
    <n v="0.23115385439567615"/>
    <n v="0.28027681660899656"/>
    <s v="No"/>
    <n v="2.75"/>
    <s v="Popular but Poor Conversion"/>
  </r>
  <r>
    <x v="7"/>
    <x v="2"/>
    <n v="8088.36"/>
    <x v="2"/>
    <s v="Nigeria"/>
    <n v="4"/>
    <n v="33"/>
    <s v="September"/>
    <n v="69"/>
    <n v="558096.84"/>
    <n v="9.9904439232038921E-4"/>
    <n v="16689.417086614172"/>
    <n v="-0.51535994588526945"/>
    <n v="2.0909090909090908"/>
    <s v="No"/>
    <n v="2.8666666666666667"/>
    <s v="Underperforming"/>
  </r>
  <r>
    <x v="5"/>
    <x v="2"/>
    <n v="12205.44"/>
    <x v="3"/>
    <s v="Nigeria"/>
    <n v="5"/>
    <n v="96"/>
    <s v="June"/>
    <n v="358"/>
    <n v="4369547.5200000005"/>
    <n v="4.988782207605803E-3"/>
    <n v="16260.5997037037"/>
    <n v="-0.24938561784901755"/>
    <n v="3.7291666666666665"/>
    <s v="No"/>
    <n v="2.9333333333333331"/>
    <s v="Underperforming"/>
  </r>
  <r>
    <x v="1"/>
    <x v="2"/>
    <n v="19565.03"/>
    <x v="1"/>
    <s v="Ghana"/>
    <n v="3"/>
    <n v="275"/>
    <s v="November"/>
    <n v="557"/>
    <n v="10897721.709999999"/>
    <n v="7.5865920265871236E-3"/>
    <n v="16709.716737588646"/>
    <n v="0.1708774186451828"/>
    <n v="2.0254545454545454"/>
    <s v="Yes"/>
    <n v="2.9473684210526314"/>
    <s v="Strong Brand"/>
  </r>
  <r>
    <x v="7"/>
    <x v="0"/>
    <n v="19560.04"/>
    <x v="0"/>
    <s v="Ghana"/>
    <n v="5"/>
    <n v="290"/>
    <s v="December"/>
    <n v="168"/>
    <n v="3286086.72"/>
    <n v="2.1458405180672106E-3"/>
    <n v="15962.131690140846"/>
    <n v="0.22540274567972865"/>
    <n v="0.57931034482758625"/>
    <s v="No"/>
    <n v="2.6923076923076925"/>
    <s v="Popular but Poor Conversion"/>
  </r>
  <r>
    <x v="5"/>
    <x v="0"/>
    <n v="14803.32"/>
    <x v="3"/>
    <s v="Nigeria"/>
    <n v="3"/>
    <n v="196"/>
    <s v="July"/>
    <n v="429"/>
    <n v="6350624.2800000003"/>
    <n v="5.9781775616281826E-3"/>
    <n v="16260.5997037037"/>
    <n v="-8.9620292624986844E-2"/>
    <n v="2.1887755102040818"/>
    <s v="No"/>
    <n v="2.9333333333333331"/>
    <s v="Trusted but Low Reach"/>
  </r>
  <r>
    <x v="5"/>
    <x v="0"/>
    <n v="13181.75"/>
    <x v="0"/>
    <s v="Ghana"/>
    <n v="3"/>
    <n v="182"/>
    <s v="December"/>
    <n v="184"/>
    <n v="2425442"/>
    <n v="2.3502062816926593E-3"/>
    <n v="15962.131690140846"/>
    <n v="-0.17418611399241707"/>
    <n v="1.0109890109890109"/>
    <s v="No"/>
    <n v="2.9285714285714284"/>
    <s v="Trusted but Low Reach"/>
  </r>
  <r>
    <x v="2"/>
    <x v="2"/>
    <n v="13724.85"/>
    <x v="1"/>
    <s v="Ghana"/>
    <n v="5"/>
    <n v="87"/>
    <s v="December"/>
    <n v="689"/>
    <n v="9456421.6500000004"/>
    <n v="9.3844917528160283E-3"/>
    <n v="16709.716737588646"/>
    <n v="-0.17863060065370007"/>
    <n v="7.9195402298850572"/>
    <s v="Yes"/>
    <n v="2.925925925925926"/>
    <s v="Market Leader"/>
  </r>
  <r>
    <x v="7"/>
    <x v="0"/>
    <n v="14711.76"/>
    <x v="1"/>
    <s v="Ghana"/>
    <n v="3"/>
    <n v="4"/>
    <s v="June"/>
    <n v="218"/>
    <n v="3207163.68"/>
    <n v="2.96925863877198E-3"/>
    <n v="16709.716737588646"/>
    <n v="-0.11956855816078708"/>
    <n v="54.5"/>
    <s v="No"/>
    <n v="3.125"/>
    <s v="Underperforming"/>
  </r>
  <r>
    <x v="2"/>
    <x v="1"/>
    <n v="16464.490000000002"/>
    <x v="1"/>
    <s v="Ghana"/>
    <n v="3"/>
    <n v="222"/>
    <s v="November"/>
    <n v="606"/>
    <n v="9977480.9400000013"/>
    <n v="8.2539941976872474E-3"/>
    <n v="16709.716737588646"/>
    <n v="-1.4675696867859193E-2"/>
    <n v="2.7297297297297298"/>
    <s v="Yes"/>
    <n v="2.925925925925926"/>
    <s v="Strong Brand"/>
  </r>
  <r>
    <x v="7"/>
    <x v="0"/>
    <n v="10019.74"/>
    <x v="3"/>
    <s v="Nigeria"/>
    <n v="3"/>
    <n v="136"/>
    <s v="January"/>
    <n v="664"/>
    <n v="6653107.3599999994"/>
    <n v="9.2529368319839468E-3"/>
    <n v="16260.5997037037"/>
    <n v="-0.38380255448279749"/>
    <n v="4.882352941176471"/>
    <s v="Yes"/>
    <n v="2.6315789473684212"/>
    <s v="Strong Brand"/>
  </r>
  <r>
    <x v="0"/>
    <x v="1"/>
    <n v="22800.78"/>
    <x v="1"/>
    <s v="Ghana"/>
    <n v="2"/>
    <n v="82"/>
    <m/>
    <n v="419"/>
    <n v="9553526.8200000003"/>
    <n v="5.706969585529631E-3"/>
    <n v="16709.716737588646"/>
    <n v="0.36452223326499938"/>
    <n v="5.1097560975609753"/>
    <s v="No"/>
    <n v="3.2105263157894739"/>
    <s v="Underperforming"/>
  </r>
  <r>
    <x v="2"/>
    <x v="1"/>
    <n v="21960.7"/>
    <x v="2"/>
    <s v="Nigeria"/>
    <n v="2"/>
    <n v="175"/>
    <s v="August"/>
    <n v="569"/>
    <n v="12495638.300000001"/>
    <n v="8.2384965105840782E-3"/>
    <n v="16689.417086614172"/>
    <n v="0.31584583727694637"/>
    <n v="3.2514285714285713"/>
    <s v="Yes"/>
    <n v="3"/>
    <s v="Strong Brand"/>
  </r>
  <r>
    <x v="7"/>
    <x v="1"/>
    <n v="8671.36"/>
    <x v="0"/>
    <s v="Ghana"/>
    <n v="2"/>
    <n v="228"/>
    <s v="July"/>
    <n v="828"/>
    <n v="7179886.0800000001"/>
    <n v="1.0575928267616967E-2"/>
    <n v="15962.131690140846"/>
    <n v="-0.45675426263047664"/>
    <n v="3.6315789473684212"/>
    <s v="Yes"/>
    <n v="2.6923076923076925"/>
    <s v="Strong Brand"/>
  </r>
  <r>
    <x v="5"/>
    <x v="2"/>
    <n v="22596.28"/>
    <x v="2"/>
    <s v="Nigeria"/>
    <n v="5"/>
    <n v="207"/>
    <s v="December"/>
    <n v="283"/>
    <n v="6394747.2399999993"/>
    <n v="4.0975298989372484E-3"/>
    <n v="16689.417086614172"/>
    <n v="0.35392865327354389"/>
    <n v="1.3671497584541064"/>
    <s v="No"/>
    <n v="3.7272727272727271"/>
    <s v="Trusted but Low Reach"/>
  </r>
  <r>
    <x v="2"/>
    <x v="0"/>
    <n v="18875.259999999998"/>
    <x v="1"/>
    <s v="Ghana"/>
    <n v="5"/>
    <n v="235"/>
    <s v="April"/>
    <n v="982"/>
    <n v="18535505.319999997"/>
    <n v="1.3375284326945342E-2"/>
    <n v="16709.716737588646"/>
    <n v="0.12959784396224655"/>
    <n v="4.1787234042553187"/>
    <s v="Yes"/>
    <n v="2.925925925925926"/>
    <s v="Strong Brand"/>
  </r>
  <r>
    <x v="7"/>
    <x v="0"/>
    <n v="18413.400000000001"/>
    <x v="3"/>
    <s v="Nigeria"/>
    <n v="3"/>
    <n v="2"/>
    <s v="September"/>
    <n v="664"/>
    <n v="12226497.600000001"/>
    <n v="9.2529368319839468E-3"/>
    <n v="16260.5997037037"/>
    <n v="0.13239365924529559"/>
    <n v="332"/>
    <s v="Yes"/>
    <n v="2.6315789473684212"/>
    <s v="Price Dump Suspected"/>
  </r>
  <r>
    <x v="7"/>
    <x v="2"/>
    <n v="18941.78"/>
    <x v="3"/>
    <s v="Nigeria"/>
    <n v="3"/>
    <n v="175"/>
    <s v="April"/>
    <n v="608"/>
    <n v="11516602.239999998"/>
    <n v="8.4725686654310833E-3"/>
    <n v="16260.5997037037"/>
    <n v="0.16488815573546178"/>
    <n v="3.4742857142857142"/>
    <s v="Yes"/>
    <n v="2.6315789473684212"/>
    <s v="Strong Brand"/>
  </r>
  <r>
    <x v="2"/>
    <x v="2"/>
    <n v="19046.68"/>
    <x v="2"/>
    <s v="Nigeria"/>
    <n v="5"/>
    <n v="283"/>
    <s v="June"/>
    <n v="71"/>
    <n v="1352314.28"/>
    <n v="1.028002200793444E-3"/>
    <n v="16689.417086614172"/>
    <n v="0.14124297458396448"/>
    <n v="0.25088339222614842"/>
    <s v="No"/>
    <n v="3"/>
    <s v="Popular but Poor Conversion"/>
  </r>
  <r>
    <x v="3"/>
    <x v="0"/>
    <n v="15927.38"/>
    <x v="0"/>
    <s v="Ghana"/>
    <n v="4"/>
    <n v="89"/>
    <s v="October"/>
    <n v="667"/>
    <n v="10623562.459999999"/>
    <n v="8.5194977711358904E-3"/>
    <n v="15962.131690140846"/>
    <n v="-2.177133406455469E-3"/>
    <n v="7.4943820224719104"/>
    <s v="Yes"/>
    <n v="2.95"/>
    <s v="Market Leader"/>
  </r>
  <r>
    <x v="3"/>
    <x v="0"/>
    <n v="20125.669999999998"/>
    <x v="2"/>
    <s v="Nigeria"/>
    <n v="2"/>
    <n v="138"/>
    <s v="January"/>
    <n v="593"/>
    <n v="11934522.309999999"/>
    <n v="8.5859902122607367E-3"/>
    <n v="16689.417086614172"/>
    <n v="0.20589412413582076"/>
    <n v="4.2971014492753623"/>
    <s v="Yes"/>
    <n v="3"/>
    <s v="Strong Brand"/>
  </r>
  <r>
    <x v="0"/>
    <x v="0"/>
    <n v="16835.05"/>
    <x v="1"/>
    <s v="Ghana"/>
    <n v="5"/>
    <n v="234"/>
    <s v="January"/>
    <n v="475"/>
    <n v="7996648.75"/>
    <n v="6.4697149239297726E-3"/>
    <n v="16709.716737588646"/>
    <n v="7.5006216071524081E-3"/>
    <n v="2.0299145299145298"/>
    <s v="No"/>
    <n v="3.2105263157894739"/>
    <s v="Trusted but Low Reach"/>
  </r>
  <r>
    <x v="2"/>
    <x v="1"/>
    <n v="23101.040000000001"/>
    <x v="0"/>
    <s v="Ghana"/>
    <n v="3"/>
    <n v="166"/>
    <s v="March"/>
    <n v="88"/>
    <n v="2032891.52"/>
    <n v="1.1240116999399676E-3"/>
    <n v="15962.131690140846"/>
    <n v="0.44724028396962578"/>
    <n v="0.53012048192771088"/>
    <s v="No"/>
    <n v="3.04"/>
    <s v="Popular but Poor Conversion"/>
  </r>
  <r>
    <x v="1"/>
    <x v="1"/>
    <n v="10028.67"/>
    <x v="2"/>
    <s v="Nigeria"/>
    <n v="5"/>
    <n v="258"/>
    <s v="February"/>
    <n v="733"/>
    <n v="7351015.1100000003"/>
    <n v="1.0613036805374568E-2"/>
    <n v="16689.417086614172"/>
    <n v="-0.3991000435812978"/>
    <n v="2.8410852713178296"/>
    <s v="Yes"/>
    <n v="2.8571428571428572"/>
    <s v="Strong Brand"/>
  </r>
  <r>
    <x v="1"/>
    <x v="2"/>
    <n v="9695.77"/>
    <x v="2"/>
    <s v="Nigeria"/>
    <n v="3"/>
    <n v="103"/>
    <s v="October"/>
    <n v="312"/>
    <n v="3025080.24"/>
    <n v="4.5174181217965421E-3"/>
    <n v="16689.417086614172"/>
    <n v="-0.41904681573471253"/>
    <n v="3.029126213592233"/>
    <s v="No"/>
    <n v="2.8571428571428572"/>
    <s v="Trusted but Low Reach"/>
  </r>
  <r>
    <x v="6"/>
    <x v="2"/>
    <n v="23721.15"/>
    <x v="2"/>
    <s v="Nigeria"/>
    <n v="5"/>
    <n v="84"/>
    <s v="July"/>
    <n v="415"/>
    <n v="9844277.25"/>
    <n v="6.0087452581588626E-3"/>
    <n v="16689.417086614172"/>
    <n v="0.42132885030632167"/>
    <n v="4.9404761904761907"/>
    <s v="No"/>
    <n v="3.263157894736842"/>
    <s v="Underperform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B14D2-1DBD-4326-9579-8EABF9BDA6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9:C14" firstHeaderRow="0" firstDataRow="1" firstDataCol="1"/>
  <pivotFields count="18">
    <pivotField showAll="0">
      <items count="9">
        <item x="2"/>
        <item x="4"/>
        <item x="5"/>
        <item x="7"/>
        <item x="1"/>
        <item x="3"/>
        <item x="0"/>
        <item x="6"/>
        <item t="default"/>
      </items>
    </pivotField>
    <pivotField showAll="0">
      <items count="4">
        <item x="0"/>
        <item x="2"/>
        <item x="1"/>
        <item t="default"/>
      </items>
    </pivotField>
    <pivotField numFmtId="164"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showAll="0"/>
    <pivotField dataField="1" numFmtId="1" showAll="0"/>
    <pivotField dataField="1"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Fields count="1">
    <field x="3"/>
  </rowFields>
  <rowItems count="5">
    <i>
      <x v="2"/>
    </i>
    <i>
      <x v="1"/>
    </i>
    <i>
      <x v="3"/>
    </i>
    <i>
      <x/>
    </i>
    <i t="grand">
      <x/>
    </i>
  </rowItems>
  <colFields count="1">
    <field x="-2"/>
  </colFields>
  <colItems count="2">
    <i>
      <x/>
    </i>
    <i i="1">
      <x v="1"/>
    </i>
  </colItems>
  <dataFields count="2">
    <dataField name="Sum of Revenue" fld="9" baseField="0" baseItem="0" numFmtId="164"/>
    <dataField name="Sum of Units Sold" fld="8" baseField="0" baseItem="0" numFmtId="1"/>
  </dataFields>
  <chartFormats count="9">
    <chartFormat chart="20" format="10"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1"/>
          </reference>
        </references>
      </pivotArea>
    </chartFormat>
    <chartFormat chart="25" format="12"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series="1">
      <pivotArea type="data" outline="0" fieldPosition="0">
        <references count="1">
          <reference field="4294967294" count="1" selected="0">
            <x v="1"/>
          </reference>
        </references>
      </pivotArea>
    </chartFormat>
    <chartFormat chart="30" format="5"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1"/>
          </reference>
        </references>
      </pivotArea>
    </chartFormat>
    <chartFormat chart="30" format="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49402-F39F-4AB0-B808-4B04D4FB36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C5" firstHeaderRow="0" firstDataRow="1" firstDataCol="1"/>
  <pivotFields count="18">
    <pivotField showAll="0">
      <items count="9">
        <item x="2"/>
        <item x="4"/>
        <item x="5"/>
        <item x="7"/>
        <item x="1"/>
        <item x="3"/>
        <item x="0"/>
        <item x="6"/>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numFmtId="164" showAll="0"/>
    <pivotField showAll="0">
      <items count="5">
        <item x="3"/>
        <item x="1"/>
        <item x="0"/>
        <item x="2"/>
        <item t="default"/>
      </items>
    </pivotField>
    <pivotField showAll="0"/>
    <pivotField numFmtId="1" showAll="0"/>
    <pivotField numFmtId="1" showAll="0"/>
    <pivotField showAll="0"/>
    <pivotField dataField="1" numFmtId="1" showAll="0"/>
    <pivotField dataField="1"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Fields count="1">
    <field x="1"/>
  </rowFields>
  <rowItems count="4">
    <i>
      <x v="2"/>
    </i>
    <i>
      <x/>
    </i>
    <i>
      <x v="1"/>
    </i>
    <i t="grand">
      <x/>
    </i>
  </rowItems>
  <colFields count="1">
    <field x="-2"/>
  </colFields>
  <colItems count="2">
    <i>
      <x/>
    </i>
    <i i="1">
      <x v="1"/>
    </i>
  </colItems>
  <dataFields count="2">
    <dataField name="Sum of Revenue" fld="9" baseField="1" baseItem="2" numFmtId="164"/>
    <dataField name="Sum of Units Sold" fld="8" baseField="0" baseItem="0" numFmtId="1"/>
  </dataFields>
  <chartFormats count="5">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0" format="6">
      <pivotArea type="data" outline="0" fieldPosition="0">
        <references count="2">
          <reference field="4294967294" count="1" selected="0">
            <x v="1"/>
          </reference>
          <reference field="1" count="1" selected="0">
            <x v="2"/>
          </reference>
        </references>
      </pivotArea>
    </chartFormat>
    <chartFormat chart="20" format="7">
      <pivotArea type="data" outline="0" fieldPosition="0">
        <references count="2">
          <reference field="4294967294" count="1" selected="0">
            <x v="1"/>
          </reference>
          <reference field="1" count="1" selected="0">
            <x v="0"/>
          </reference>
        </references>
      </pivotArea>
    </chartFormat>
    <chartFormat chart="20" format="8">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6F303A-75F9-4F91-ACC7-4229AD9B74F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E58"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Sum of Units Sold" fld="1" baseField="0" baseItem="0"/>
    <dataField name="Sum of Revenue" fld="2" baseField="0" baseItem="0"/>
    <dataField name="Distinct Count of Brand name" fld="3" subtotal="count" baseField="0" baseItem="0">
      <extLst>
        <ext xmlns:x15="http://schemas.microsoft.com/office/spreadsheetml/2010/11/main" uri="{FABC7310-3BB5-11E1-824E-6D434824019B}">
          <x15:dataField isCountDistinct="1"/>
        </ext>
      </extLst>
    </dataField>
  </dataFields>
  <pivotHierarchies count="25">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Brand name"/>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llof_wars_rice_sales_messy (Recove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FC33B3-A232-44DF-AACF-8C8E437DEC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8:F38" firstHeaderRow="1" firstDataRow="2" firstDataCol="1"/>
  <pivotFields count="18">
    <pivotField axis="axisRow" dataField="1" showAll="0" sortType="descending">
      <items count="9">
        <item x="2"/>
        <item x="4"/>
        <item x="5"/>
        <item x="7"/>
        <item x="1"/>
        <item x="3"/>
        <item x="0"/>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numFmtId="164" showAll="0"/>
    <pivotField axis="axisCol" showAll="0">
      <items count="5">
        <item x="3"/>
        <item x="1"/>
        <item x="0"/>
        <item x="2"/>
        <item t="default"/>
      </items>
    </pivotField>
    <pivotField showAll="0"/>
    <pivotField numFmtId="1" showAll="0"/>
    <pivotField numFmtId="1" showAll="0"/>
    <pivotField showAll="0"/>
    <pivotField numFmtId="1" showAll="0"/>
    <pivotField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Fields count="1">
    <field x="0"/>
  </rowFields>
  <rowItems count="9">
    <i>
      <x/>
    </i>
    <i>
      <x v="5"/>
    </i>
    <i>
      <x v="3"/>
    </i>
    <i>
      <x v="1"/>
    </i>
    <i>
      <x v="4"/>
    </i>
    <i>
      <x v="7"/>
    </i>
    <i>
      <x v="6"/>
    </i>
    <i>
      <x v="2"/>
    </i>
    <i t="grand">
      <x/>
    </i>
  </rowItems>
  <colFields count="1">
    <field x="3"/>
  </colFields>
  <colItems count="5">
    <i>
      <x/>
    </i>
    <i>
      <x v="1"/>
    </i>
    <i>
      <x v="2"/>
    </i>
    <i>
      <x v="3"/>
    </i>
    <i t="grand">
      <x/>
    </i>
  </colItems>
  <dataFields count="1">
    <dataField name="Count of Brand name" fld="0" subtotal="count" baseField="0" baseItem="0"/>
  </dataFields>
  <conditionalFormats count="4">
    <conditionalFormat priority="1">
      <pivotAreas count="1">
        <pivotArea type="data" grandCol="1" collapsedLevelsAreSubtotals="1" fieldPosition="0">
          <references count="2">
            <reference field="4294967294" count="1" selected="0">
              <x v="0"/>
            </reference>
            <reference field="0" count="8">
              <x v="0"/>
              <x v="1"/>
              <x v="2"/>
              <x v="3"/>
              <x v="4"/>
              <x v="5"/>
              <x v="6"/>
              <x v="7"/>
            </reference>
          </references>
        </pivotArea>
      </pivotAreas>
    </conditionalFormat>
    <conditionalFormat priority="11">
      <pivotAreas count="1">
        <pivotArea type="data" collapsedLevelsAreSubtotals="1" fieldPosition="0">
          <references count="3">
            <reference field="4294967294" count="1" selected="0">
              <x v="0"/>
            </reference>
            <reference field="0" count="8">
              <x v="0"/>
              <x v="1"/>
              <x v="2"/>
              <x v="3"/>
              <x v="4"/>
              <x v="5"/>
              <x v="6"/>
              <x v="7"/>
            </reference>
            <reference field="3" count="4" selected="0">
              <x v="0"/>
              <x v="1"/>
              <x v="2"/>
              <x v="3"/>
            </reference>
          </references>
        </pivotArea>
      </pivotAreas>
    </conditionalFormat>
    <conditionalFormat priority="12">
      <pivotAreas count="1">
        <pivotArea type="data" collapsedLevelsAreSubtotals="1" fieldPosition="0">
          <references count="3">
            <reference field="4294967294" count="1" selected="0">
              <x v="0"/>
            </reference>
            <reference field="0" count="8">
              <x v="0"/>
              <x v="1"/>
              <x v="2"/>
              <x v="3"/>
              <x v="4"/>
              <x v="5"/>
              <x v="6"/>
              <x v="7"/>
            </reference>
            <reference field="3" count="4" selected="0">
              <x v="0"/>
              <x v="1"/>
              <x v="2"/>
              <x v="3"/>
            </reference>
          </references>
        </pivotArea>
      </pivotAreas>
    </conditionalFormat>
    <conditionalFormat priority="13">
      <pivotAreas count="1">
        <pivotArea type="data" collapsedLevelsAreSubtotals="1" fieldPosition="0">
          <references count="3">
            <reference field="4294967294" count="1" selected="0">
              <x v="0"/>
            </reference>
            <reference field="0" count="8">
              <x v="0"/>
              <x v="1"/>
              <x v="2"/>
              <x v="3"/>
              <x v="4"/>
              <x v="5"/>
              <x v="6"/>
              <x v="7"/>
            </reference>
            <reference field="3"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ACC88C-E99D-4AFB-94AE-0CC309D61D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J24" firstHeaderRow="1" firstDataRow="2" firstDataCol="1"/>
  <pivotFields count="18">
    <pivotField axis="axisCol" showAll="0">
      <items count="9">
        <item x="2"/>
        <item x="4"/>
        <item x="5"/>
        <item x="7"/>
        <item x="1"/>
        <item x="3"/>
        <item x="0"/>
        <item x="6"/>
        <item t="default"/>
      </items>
    </pivotField>
    <pivotField showAll="0">
      <items count="4">
        <item x="0"/>
        <item x="2"/>
        <item x="1"/>
        <item t="default"/>
      </items>
    </pivotField>
    <pivotField numFmtId="164" showAll="0"/>
    <pivotField axis="axisRow" showAll="0">
      <items count="5">
        <item x="3"/>
        <item x="1"/>
        <item x="0"/>
        <item x="2"/>
        <item t="default"/>
      </items>
    </pivotField>
    <pivotField showAll="0"/>
    <pivotField numFmtId="1" showAll="0"/>
    <pivotField numFmtId="1" showAll="0"/>
    <pivotField showAll="0"/>
    <pivotField numFmtId="1" showAll="0"/>
    <pivotField dataField="1"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Fields count="1">
    <field x="3"/>
  </rowFields>
  <rowItems count="5">
    <i>
      <x/>
    </i>
    <i>
      <x v="1"/>
    </i>
    <i>
      <x v="2"/>
    </i>
    <i>
      <x v="3"/>
    </i>
    <i t="grand">
      <x/>
    </i>
  </rowItems>
  <colFields count="1">
    <field x="0"/>
  </colFields>
  <colItems count="9">
    <i>
      <x/>
    </i>
    <i>
      <x v="1"/>
    </i>
    <i>
      <x v="2"/>
    </i>
    <i>
      <x v="3"/>
    </i>
    <i>
      <x v="4"/>
    </i>
    <i>
      <x v="5"/>
    </i>
    <i>
      <x v="6"/>
    </i>
    <i>
      <x v="7"/>
    </i>
    <i t="grand">
      <x/>
    </i>
  </colItems>
  <dataFields count="1">
    <dataField name="Sum of Revenue" fld="9" showDataAs="percentOfRow" baseField="0" baseItem="0" numFmtId="10"/>
  </dataFields>
  <chartFormats count="8">
    <chartFormat chart="4" format="16" series="1">
      <pivotArea type="data" outline="0" fieldPosition="0">
        <references count="2">
          <reference field="4294967294" count="1" selected="0">
            <x v="0"/>
          </reference>
          <reference field="0" count="1" selected="0">
            <x v="0"/>
          </reference>
        </references>
      </pivotArea>
    </chartFormat>
    <chartFormat chart="4" format="17" series="1">
      <pivotArea type="data" outline="0" fieldPosition="0">
        <references count="2">
          <reference field="4294967294" count="1" selected="0">
            <x v="0"/>
          </reference>
          <reference field="0" count="1" selected="0">
            <x v="1"/>
          </reference>
        </references>
      </pivotArea>
    </chartFormat>
    <chartFormat chart="4" format="18" series="1">
      <pivotArea type="data" outline="0" fieldPosition="0">
        <references count="2">
          <reference field="4294967294" count="1" selected="0">
            <x v="0"/>
          </reference>
          <reference field="0" count="1" selected="0">
            <x v="2"/>
          </reference>
        </references>
      </pivotArea>
    </chartFormat>
    <chartFormat chart="4" format="19" series="1">
      <pivotArea type="data" outline="0" fieldPosition="0">
        <references count="2">
          <reference field="4294967294" count="1" selected="0">
            <x v="0"/>
          </reference>
          <reference field="0" count="1" selected="0">
            <x v="3"/>
          </reference>
        </references>
      </pivotArea>
    </chartFormat>
    <chartFormat chart="4" format="20" series="1">
      <pivotArea type="data" outline="0" fieldPosition="0">
        <references count="2">
          <reference field="4294967294" count="1" selected="0">
            <x v="0"/>
          </reference>
          <reference field="0" count="1" selected="0">
            <x v="4"/>
          </reference>
        </references>
      </pivotArea>
    </chartFormat>
    <chartFormat chart="4" format="21" series="1">
      <pivotArea type="data" outline="0" fieldPosition="0">
        <references count="2">
          <reference field="4294967294" count="1" selected="0">
            <x v="0"/>
          </reference>
          <reference field="0" count="1" selected="0">
            <x v="5"/>
          </reference>
        </references>
      </pivotArea>
    </chartFormat>
    <chartFormat chart="4" format="22" series="1">
      <pivotArea type="data" outline="0" fieldPosition="0">
        <references count="2">
          <reference field="4294967294" count="1" selected="0">
            <x v="0"/>
          </reference>
          <reference field="0" count="1" selected="0">
            <x v="6"/>
          </reference>
        </references>
      </pivotArea>
    </chartFormat>
    <chartFormat chart="4" format="23"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649C95-6B28-4F66-9F14-4E6DE582C2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M5" firstHeaderRow="1" firstDataRow="1" firstDataCol="0"/>
  <pivotFields count="18">
    <pivotField showAll="0">
      <items count="9">
        <item x="2"/>
        <item x="4"/>
        <item x="5"/>
        <item x="7"/>
        <item x="1"/>
        <item x="3"/>
        <item x="0"/>
        <item x="6"/>
        <item t="default"/>
      </items>
    </pivotField>
    <pivotField showAll="0">
      <items count="4">
        <item x="0"/>
        <item x="2"/>
        <item x="1"/>
        <item t="default"/>
      </items>
    </pivotField>
    <pivotField numFmtId="164" showAll="0"/>
    <pivotField showAll="0">
      <items count="5">
        <item x="3"/>
        <item x="1"/>
        <item x="0"/>
        <item x="2"/>
        <item t="default"/>
      </items>
    </pivotField>
    <pivotField showAll="0"/>
    <pivotField dataField="1" numFmtId="1" showAll="0"/>
    <pivotField numFmtId="1" showAll="0"/>
    <pivotField showAll="0"/>
    <pivotField numFmtId="1" showAll="0"/>
    <pivotField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Items count="1">
    <i/>
  </rowItems>
  <colItems count="1">
    <i/>
  </colItems>
  <dataFields count="1">
    <dataField name="Average Customer Rating" fld="5"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7000722-3BB2-4967-9721-2BBF4CB558F5}" sourceName=" City">
  <pivotTables>
    <pivotTable tabId="15" name="PivotTable1"/>
    <pivotTable tabId="15" name="PivotTable2"/>
    <pivotTable tabId="15" name="PivotTable3"/>
    <pivotTable tabId="15" name="PivotTable4"/>
    <pivotTable tabId="15" name="PivotTable5"/>
  </pivotTables>
  <data>
    <tabular pivotCacheId="18931628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9475E783-A0F6-40B9-8067-C7A7C676C9DA}" sourceName="Brand name">
  <pivotTables>
    <pivotTable tabId="15" name="PivotTable1"/>
    <pivotTable tabId="15" name="PivotTable2"/>
    <pivotTable tabId="15" name="PivotTable3"/>
    <pivotTable tabId="15" name="PivotTable4"/>
    <pivotTable tabId="15" name="PivotTable5"/>
  </pivotTables>
  <data>
    <tabular pivotCacheId="1893162852">
      <items count="8">
        <i x="2" s="1"/>
        <i x="4" s="1"/>
        <i x="5" s="1"/>
        <i x="7" s="1"/>
        <i x="1" s="1"/>
        <i x="3"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in_Type1" xr10:uid="{945CEEAC-E28A-4070-B56D-38EDFCBAD32E}" sourceName="Grain Type">
  <pivotTables>
    <pivotTable tabId="15" name="PivotTable1"/>
    <pivotTable tabId="15" name="PivotTable2"/>
    <pivotTable tabId="15" name="PivotTable3"/>
    <pivotTable tabId="15" name="PivotTable4"/>
    <pivotTable tabId="15" name="PivotTable5"/>
  </pivotTables>
  <data>
    <tabular pivotCacheId="18931628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ity 1" xr10:uid="{D95A65AD-617D-4C67-A4B3-129D86A75586}" cache="Slicer_City" caption=" City" style="Slicer Style 1" rowHeight="241300"/>
  <slicer name="Brand name" xr10:uid="{A33A4BF9-675D-4A38-8371-4643A7063CAA}" cache="Slicer_Brand_name" caption="Brand name" style="Slicer Style 1" rowHeight="241300"/>
  <slicer name="Grain Type" xr10:uid="{A906405A-C7A6-482B-8842-2F389B737694}" cache="Slicer_Grain_Type1" caption="Grain Typ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313B6F-0F67-433C-9A73-5D94673E6481}" name="Table1" displayName="Table1" ref="A1:Q546" totalsRowShown="0" tableBorderDxfId="19">
  <autoFilter ref="A1:Q546" xr:uid="{10313B6F-0F67-433C-9A73-5D94673E6481}"/>
  <tableColumns count="17">
    <tableColumn id="1" xr3:uid="{9D6A203B-268E-450E-9A7C-CC2E290FB922}" name="Brand name" dataDxfId="18"/>
    <tableColumn id="2" xr3:uid="{C429ADC6-DAC7-4631-8863-5C688C451274}" name="Grain Type" dataDxfId="17"/>
    <tableColumn id="3" xr3:uid="{283C44A6-E666-4587-8E6F-D4CC3D9DA541}" name="Price per Bag (Naira)" dataDxfId="16"/>
    <tableColumn id="4" xr3:uid="{BC7D7A79-C9F2-4B41-9529-0BCECCFF0D56}" name=" City" dataDxfId="15"/>
    <tableColumn id="5" xr3:uid="{55FCDF6C-8C72-45D2-AA1B-09E49600375E}" name="Country" dataDxfId="14"/>
    <tableColumn id="6" xr3:uid="{C5A91ED5-3AC3-4F05-A59A-BDD0D9373D54}" name="Customer Rating" dataDxfId="13"/>
    <tableColumn id="7" xr3:uid="{0C9D4ABE-EDB1-4DDC-91DE-DE22DEEF60AA}" name="Number of Reviews" dataDxfId="12"/>
    <tableColumn id="8" xr3:uid="{64987458-0784-441C-B1B5-44B6157BA28B}" name="Month Sold" dataDxfId="11"/>
    <tableColumn id="9" xr3:uid="{F9D7DD61-2879-4E7E-B6DB-797CC2407E31}" name="Units Sold" dataDxfId="10"/>
    <tableColumn id="10" xr3:uid="{A1153BFC-878C-498B-AB81-CC8B665B76E2}" name="Revenue" dataDxfId="9">
      <calculatedColumnFormula>'Rice Sales(Cleaned Data)'!$C2*'Rice Sales(Cleaned Data)'!$I2</calculatedColumnFormula>
    </tableColumn>
    <tableColumn id="11" xr3:uid="{3A56B743-9591-4CF9-8DC1-364FF8C916A1}" name="Market Share by Units" dataDxfId="8" dataCellStyle="Percent">
      <calculatedColumnFormula>IF(D2="Kumasi", I2/$R$2, IF(D2="Accra", I2/$R$4, IF(D2="Lagos", I2/$R$7, IF(D2="Abuja", I2/$R$10, ""))))</calculatedColumnFormula>
    </tableColumn>
    <tableColumn id="12" xr3:uid="{599FCDDD-C1E2-4DE7-8EB2-D0F2FD40FAD1}" name="City Average" dataDxfId="7" dataCellStyle="Percent">
      <calculatedColumnFormula>AVERAGEIFS($C$2:$C$546,$D$2:$D$546,D2)</calculatedColumnFormula>
    </tableColumn>
    <tableColumn id="13" xr3:uid="{EDED9584-5646-4DC8-934E-C9E63E01E131}" name="Price Premium" dataDxfId="6" dataCellStyle="Percent">
      <calculatedColumnFormula>(C2 - L2)/ L2</calculatedColumnFormula>
    </tableColumn>
    <tableColumn id="14" xr3:uid="{16E8C108-B94F-4BC0-9B33-CE99366452B7}" name="Conversion Rate" dataCellStyle="Percent">
      <calculatedColumnFormula>MIN(G2/I2,1)</calculatedColumnFormula>
    </tableColumn>
    <tableColumn id="16" xr3:uid="{8C4D5C64-1B0C-4FD2-977D-D58C46B68476}" name="Average Rating" dataDxfId="5">
      <calculatedColumnFormula>AVERAGEIFS($F$2:$F$546,$D$2:$D$546,D2,$A$2:$A$546,A2)</calculatedColumnFormula>
    </tableColumn>
    <tableColumn id="19" xr3:uid="{8044E96F-4975-49E2-93CC-5505625C4944}" name="I+K+N Performance Score" dataDxfId="4">
      <calculatedColumnFormula>IF(K2&lt;0.5%,1,IF(K2&lt;=0.7%,2,3)) + IF(N2&lt;50%,1,IF(N2&lt;=70%,2,3)) + IF(I2&lt;500,1,IF(I2&lt;=700,2,3))</calculatedColumnFormula>
    </tableColumn>
    <tableColumn id="18" xr3:uid="{88C88D7D-36C8-450E-A2E6-C548482A3434}" name="Performance Tag" dataDxfId="3">
      <calculatedColumnFormula>IF(P2&lt;=3,"Emerging Player",IF(P2&lt;=5,"Established Contender","Market Leader"))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98F3BB-8E1B-47D9-AF52-2C10B730BA46}" name="Table4" displayName="Table4" ref="A43:C44" totalsRowShown="0">
  <autoFilter ref="A43:C44" xr:uid="{A198F3BB-8E1B-47D9-AF52-2C10B730BA46}"/>
  <tableColumns count="3">
    <tableColumn id="1" xr3:uid="{2689CB1E-1A51-4BBF-9859-4CF738F524D0}" name="Grain Type" dataDxfId="2"/>
    <tableColumn id="2" xr3:uid="{9727B3EE-3200-40FE-9AC4-7C289B3B1416}" name="Competitors Avg Price" dataDxfId="1"/>
    <tableColumn id="3" xr3:uid="{5EFE459F-B8AF-4D73-A6FE-DA925B08AABB}" name="Suggested Launch 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B7901-EBC9-4433-90E6-934AF736332D}">
  <dimension ref="A1:J555"/>
  <sheetViews>
    <sheetView topLeftCell="A183" workbookViewId="0">
      <selection activeCell="M204" sqref="M204"/>
    </sheetView>
  </sheetViews>
  <sheetFormatPr defaultRowHeight="14.5" x14ac:dyDescent="0.35"/>
  <sheetData>
    <row r="1" spans="1:10" x14ac:dyDescent="0.35">
      <c r="A1" t="s">
        <v>0</v>
      </c>
      <c r="B1" t="s">
        <v>1</v>
      </c>
      <c r="D1" t="s">
        <v>2</v>
      </c>
      <c r="E1" t="s">
        <v>3</v>
      </c>
      <c r="F1" t="s">
        <v>4</v>
      </c>
      <c r="G1" t="s">
        <v>5</v>
      </c>
      <c r="H1" t="s">
        <v>6</v>
      </c>
      <c r="I1" t="s">
        <v>7</v>
      </c>
      <c r="J1" t="s">
        <v>8</v>
      </c>
    </row>
    <row r="2" spans="1:10" x14ac:dyDescent="0.35">
      <c r="A2" t="s">
        <v>9</v>
      </c>
      <c r="B2" t="s">
        <v>10</v>
      </c>
      <c r="D2">
        <v>12870.72</v>
      </c>
      <c r="E2" t="s">
        <v>11</v>
      </c>
      <c r="F2" t="s">
        <v>12</v>
      </c>
      <c r="G2">
        <v>2</v>
      </c>
      <c r="H2">
        <v>137</v>
      </c>
      <c r="I2" t="s">
        <v>13</v>
      </c>
      <c r="J2">
        <v>969</v>
      </c>
    </row>
    <row r="3" spans="1:10" x14ac:dyDescent="0.35">
      <c r="A3" t="s">
        <v>14</v>
      </c>
      <c r="B3" t="s">
        <v>15</v>
      </c>
      <c r="D3">
        <v>9771.94</v>
      </c>
      <c r="E3" t="s">
        <v>16</v>
      </c>
      <c r="F3" t="s">
        <v>12</v>
      </c>
      <c r="G3">
        <v>2</v>
      </c>
      <c r="H3">
        <v>298</v>
      </c>
      <c r="I3" t="s">
        <v>17</v>
      </c>
      <c r="J3">
        <v>230</v>
      </c>
    </row>
    <row r="4" spans="1:10" x14ac:dyDescent="0.35">
      <c r="A4" t="s">
        <v>18</v>
      </c>
      <c r="B4" t="s">
        <v>15</v>
      </c>
      <c r="D4">
        <v>15698.12</v>
      </c>
      <c r="E4" t="s">
        <v>19</v>
      </c>
      <c r="F4" t="s">
        <v>20</v>
      </c>
      <c r="G4">
        <v>2</v>
      </c>
      <c r="H4">
        <v>200</v>
      </c>
      <c r="I4" t="s">
        <v>21</v>
      </c>
      <c r="J4">
        <v>509</v>
      </c>
    </row>
    <row r="5" spans="1:10" x14ac:dyDescent="0.35">
      <c r="A5" t="s">
        <v>18</v>
      </c>
      <c r="B5" t="s">
        <v>10</v>
      </c>
      <c r="D5">
        <v>12591.07</v>
      </c>
      <c r="E5" t="s">
        <v>11</v>
      </c>
      <c r="F5" t="s">
        <v>12</v>
      </c>
      <c r="G5">
        <v>3</v>
      </c>
      <c r="H5">
        <v>257</v>
      </c>
      <c r="I5" t="s">
        <v>21</v>
      </c>
      <c r="J5">
        <v>364</v>
      </c>
    </row>
    <row r="6" spans="1:10" x14ac:dyDescent="0.35">
      <c r="A6" t="s">
        <v>22</v>
      </c>
      <c r="B6" t="s">
        <v>10</v>
      </c>
      <c r="D6">
        <v>15636.29</v>
      </c>
      <c r="E6" t="s">
        <v>11</v>
      </c>
      <c r="F6" t="s">
        <v>12</v>
      </c>
      <c r="G6">
        <v>2</v>
      </c>
      <c r="H6">
        <v>219</v>
      </c>
      <c r="I6" t="s">
        <v>23</v>
      </c>
      <c r="J6">
        <v>351</v>
      </c>
    </row>
    <row r="7" spans="1:10" x14ac:dyDescent="0.35">
      <c r="A7" t="s">
        <v>24</v>
      </c>
      <c r="B7" t="s">
        <v>15</v>
      </c>
      <c r="E7" t="s">
        <v>16</v>
      </c>
      <c r="F7" t="s">
        <v>12</v>
      </c>
      <c r="G7">
        <v>3</v>
      </c>
      <c r="H7">
        <v>18</v>
      </c>
      <c r="I7" t="s">
        <v>25</v>
      </c>
      <c r="J7">
        <v>768</v>
      </c>
    </row>
    <row r="8" spans="1:10" x14ac:dyDescent="0.35">
      <c r="A8" t="s">
        <v>22</v>
      </c>
      <c r="B8" t="s">
        <v>15</v>
      </c>
      <c r="D8">
        <v>23776.28</v>
      </c>
      <c r="E8" t="s">
        <v>26</v>
      </c>
      <c r="F8" t="s">
        <v>20</v>
      </c>
      <c r="G8">
        <v>1</v>
      </c>
      <c r="H8">
        <v>145</v>
      </c>
      <c r="I8" t="s">
        <v>27</v>
      </c>
      <c r="J8">
        <v>869</v>
      </c>
    </row>
    <row r="9" spans="1:10" x14ac:dyDescent="0.35">
      <c r="A9" t="s">
        <v>14</v>
      </c>
      <c r="B9" t="s">
        <v>10</v>
      </c>
      <c r="D9">
        <v>19870.3</v>
      </c>
      <c r="E9" t="s">
        <v>19</v>
      </c>
      <c r="F9" t="s">
        <v>20</v>
      </c>
      <c r="G9">
        <v>2</v>
      </c>
      <c r="H9">
        <v>1</v>
      </c>
      <c r="I9" t="s">
        <v>28</v>
      </c>
      <c r="J9">
        <v>232</v>
      </c>
    </row>
    <row r="10" spans="1:10" x14ac:dyDescent="0.35">
      <c r="A10" t="s">
        <v>24</v>
      </c>
      <c r="B10" t="s">
        <v>29</v>
      </c>
      <c r="D10">
        <v>13942.97</v>
      </c>
      <c r="E10" t="s">
        <v>19</v>
      </c>
      <c r="F10" t="s">
        <v>20</v>
      </c>
      <c r="G10">
        <v>4</v>
      </c>
      <c r="H10">
        <v>90</v>
      </c>
      <c r="I10" t="s">
        <v>17</v>
      </c>
      <c r="J10">
        <v>728</v>
      </c>
    </row>
    <row r="11" spans="1:10" x14ac:dyDescent="0.35">
      <c r="A11" t="s">
        <v>30</v>
      </c>
      <c r="B11" t="s">
        <v>10</v>
      </c>
      <c r="D11">
        <v>14739.78</v>
      </c>
      <c r="E11" t="s">
        <v>19</v>
      </c>
      <c r="F11" t="s">
        <v>20</v>
      </c>
      <c r="G11">
        <v>3</v>
      </c>
      <c r="H11">
        <v>61</v>
      </c>
      <c r="I11" t="s">
        <v>28</v>
      </c>
      <c r="J11">
        <v>641</v>
      </c>
    </row>
    <row r="12" spans="1:10" x14ac:dyDescent="0.35">
      <c r="A12" t="s">
        <v>31</v>
      </c>
      <c r="B12" t="s">
        <v>10</v>
      </c>
      <c r="D12">
        <v>18802.21</v>
      </c>
      <c r="E12" t="s">
        <v>16</v>
      </c>
      <c r="F12" t="s">
        <v>12</v>
      </c>
      <c r="G12">
        <v>3</v>
      </c>
      <c r="H12">
        <v>65</v>
      </c>
      <c r="I12" t="s">
        <v>32</v>
      </c>
      <c r="J12">
        <v>437</v>
      </c>
    </row>
    <row r="13" spans="1:10" x14ac:dyDescent="0.35">
      <c r="A13" t="s">
        <v>22</v>
      </c>
      <c r="B13" t="s">
        <v>15</v>
      </c>
      <c r="D13">
        <v>9667.98</v>
      </c>
      <c r="E13" t="s">
        <v>16</v>
      </c>
      <c r="F13" t="s">
        <v>12</v>
      </c>
      <c r="G13">
        <v>3</v>
      </c>
      <c r="H13">
        <v>220</v>
      </c>
      <c r="I13" t="s">
        <v>27</v>
      </c>
      <c r="J13">
        <v>277</v>
      </c>
    </row>
    <row r="14" spans="1:10" x14ac:dyDescent="0.35">
      <c r="A14" t="s">
        <v>18</v>
      </c>
      <c r="B14" t="s">
        <v>29</v>
      </c>
      <c r="D14">
        <v>21812.240000000002</v>
      </c>
      <c r="E14" t="s">
        <v>19</v>
      </c>
      <c r="F14" t="s">
        <v>20</v>
      </c>
      <c r="G14">
        <v>5</v>
      </c>
      <c r="H14">
        <v>61</v>
      </c>
      <c r="I14" t="s">
        <v>33</v>
      </c>
      <c r="J14">
        <v>786</v>
      </c>
    </row>
    <row r="15" spans="1:10" x14ac:dyDescent="0.35">
      <c r="A15" t="s">
        <v>18</v>
      </c>
      <c r="B15" t="s">
        <v>15</v>
      </c>
      <c r="D15">
        <v>9690.94</v>
      </c>
      <c r="E15" t="s">
        <v>16</v>
      </c>
      <c r="F15" t="s">
        <v>12</v>
      </c>
      <c r="G15">
        <v>4</v>
      </c>
      <c r="H15">
        <v>283</v>
      </c>
      <c r="I15" t="s">
        <v>13</v>
      </c>
      <c r="J15">
        <v>284</v>
      </c>
    </row>
    <row r="16" spans="1:10" x14ac:dyDescent="0.35">
      <c r="A16" t="s">
        <v>34</v>
      </c>
      <c r="B16" t="s">
        <v>29</v>
      </c>
      <c r="D16">
        <v>12657.75</v>
      </c>
      <c r="E16" t="s">
        <v>19</v>
      </c>
      <c r="F16" t="s">
        <v>20</v>
      </c>
      <c r="G16">
        <v>4</v>
      </c>
      <c r="H16">
        <v>144</v>
      </c>
      <c r="I16" t="s">
        <v>35</v>
      </c>
      <c r="J16">
        <v>68</v>
      </c>
    </row>
    <row r="17" spans="1:10" x14ac:dyDescent="0.35">
      <c r="A17" t="s">
        <v>36</v>
      </c>
      <c r="B17" t="s">
        <v>10</v>
      </c>
      <c r="D17">
        <v>13963.21</v>
      </c>
      <c r="E17" t="s">
        <v>37</v>
      </c>
      <c r="F17" t="s">
        <v>12</v>
      </c>
      <c r="G17">
        <v>3</v>
      </c>
      <c r="H17">
        <v>151</v>
      </c>
      <c r="I17" t="s">
        <v>38</v>
      </c>
      <c r="J17">
        <v>966</v>
      </c>
    </row>
    <row r="18" spans="1:10" x14ac:dyDescent="0.35">
      <c r="A18" t="s">
        <v>9</v>
      </c>
      <c r="B18" t="s">
        <v>10</v>
      </c>
      <c r="D18">
        <v>9939.0300000000007</v>
      </c>
      <c r="E18" t="s">
        <v>26</v>
      </c>
      <c r="F18" t="s">
        <v>20</v>
      </c>
      <c r="G18">
        <v>3</v>
      </c>
      <c r="H18">
        <v>240</v>
      </c>
      <c r="I18" t="s">
        <v>28</v>
      </c>
      <c r="J18">
        <v>104</v>
      </c>
    </row>
    <row r="19" spans="1:10" x14ac:dyDescent="0.35">
      <c r="A19" t="s">
        <v>18</v>
      </c>
      <c r="B19" t="s">
        <v>15</v>
      </c>
      <c r="D19">
        <v>14593.37</v>
      </c>
      <c r="E19" t="s">
        <v>19</v>
      </c>
      <c r="F19" t="s">
        <v>20</v>
      </c>
      <c r="G19">
        <v>3</v>
      </c>
      <c r="H19">
        <v>104</v>
      </c>
      <c r="I19" t="s">
        <v>27</v>
      </c>
      <c r="J19">
        <v>425</v>
      </c>
    </row>
    <row r="20" spans="1:10" x14ac:dyDescent="0.35">
      <c r="A20" t="s">
        <v>18</v>
      </c>
      <c r="B20" t="s">
        <v>15</v>
      </c>
      <c r="D20">
        <v>24711</v>
      </c>
      <c r="E20" t="s">
        <v>26</v>
      </c>
      <c r="F20" t="s">
        <v>20</v>
      </c>
      <c r="G20">
        <v>4</v>
      </c>
      <c r="H20">
        <v>211</v>
      </c>
      <c r="I20" t="s">
        <v>33</v>
      </c>
      <c r="J20">
        <v>55</v>
      </c>
    </row>
    <row r="21" spans="1:10" x14ac:dyDescent="0.35">
      <c r="A21" t="s">
        <v>31</v>
      </c>
      <c r="B21" t="s">
        <v>29</v>
      </c>
      <c r="D21">
        <v>20610.3</v>
      </c>
      <c r="E21" t="s">
        <v>19</v>
      </c>
      <c r="F21" t="s">
        <v>20</v>
      </c>
      <c r="G21">
        <v>5</v>
      </c>
      <c r="H21">
        <v>184</v>
      </c>
      <c r="I21" t="s">
        <v>39</v>
      </c>
      <c r="J21">
        <v>977</v>
      </c>
    </row>
    <row r="22" spans="1:10" x14ac:dyDescent="0.35">
      <c r="A22" t="s">
        <v>24</v>
      </c>
      <c r="B22" t="s">
        <v>29</v>
      </c>
      <c r="D22">
        <v>16324.31</v>
      </c>
      <c r="E22" t="s">
        <v>26</v>
      </c>
      <c r="F22" t="s">
        <v>20</v>
      </c>
      <c r="G22">
        <v>3</v>
      </c>
      <c r="H22">
        <v>271</v>
      </c>
      <c r="I22" t="s">
        <v>35</v>
      </c>
      <c r="J22">
        <v>982</v>
      </c>
    </row>
    <row r="23" spans="1:10" x14ac:dyDescent="0.35">
      <c r="A23" t="s">
        <v>18</v>
      </c>
      <c r="B23" t="s">
        <v>15</v>
      </c>
      <c r="D23">
        <v>15748.5</v>
      </c>
      <c r="E23" t="s">
        <v>26</v>
      </c>
      <c r="F23" t="s">
        <v>20</v>
      </c>
      <c r="G23">
        <v>2</v>
      </c>
      <c r="H23">
        <v>51</v>
      </c>
      <c r="I23" t="s">
        <v>33</v>
      </c>
      <c r="J23">
        <v>249</v>
      </c>
    </row>
    <row r="24" spans="1:10" x14ac:dyDescent="0.35">
      <c r="A24" t="s">
        <v>24</v>
      </c>
      <c r="B24" t="s">
        <v>15</v>
      </c>
      <c r="D24">
        <v>23426.18</v>
      </c>
      <c r="E24" t="s">
        <v>19</v>
      </c>
      <c r="F24" t="s">
        <v>20</v>
      </c>
      <c r="G24">
        <v>3</v>
      </c>
      <c r="H24">
        <v>87</v>
      </c>
      <c r="I24" t="s">
        <v>27</v>
      </c>
      <c r="J24">
        <v>969</v>
      </c>
    </row>
    <row r="25" spans="1:10" x14ac:dyDescent="0.35">
      <c r="A25" t="s">
        <v>34</v>
      </c>
      <c r="B25" t="s">
        <v>10</v>
      </c>
      <c r="E25" t="s">
        <v>16</v>
      </c>
      <c r="F25" t="s">
        <v>12</v>
      </c>
      <c r="G25">
        <v>2</v>
      </c>
      <c r="H25">
        <v>291</v>
      </c>
      <c r="I25" t="s">
        <v>23</v>
      </c>
      <c r="J25">
        <v>816</v>
      </c>
    </row>
    <row r="26" spans="1:10" x14ac:dyDescent="0.35">
      <c r="A26" t="s">
        <v>24</v>
      </c>
      <c r="B26" t="s">
        <v>40</v>
      </c>
      <c r="D26">
        <v>21483.83</v>
      </c>
      <c r="E26" t="s">
        <v>11</v>
      </c>
      <c r="F26" t="s">
        <v>12</v>
      </c>
      <c r="G26">
        <v>4</v>
      </c>
      <c r="H26">
        <v>81</v>
      </c>
      <c r="I26" t="s">
        <v>32</v>
      </c>
      <c r="J26">
        <v>880</v>
      </c>
    </row>
    <row r="27" spans="1:10" x14ac:dyDescent="0.35">
      <c r="A27" t="s">
        <v>22</v>
      </c>
      <c r="B27" t="s">
        <v>15</v>
      </c>
      <c r="D27">
        <v>21536.62</v>
      </c>
      <c r="E27" t="s">
        <v>19</v>
      </c>
      <c r="F27" t="s">
        <v>20</v>
      </c>
      <c r="G27">
        <v>2</v>
      </c>
      <c r="H27">
        <v>59</v>
      </c>
      <c r="I27" t="s">
        <v>39</v>
      </c>
      <c r="J27">
        <v>832</v>
      </c>
    </row>
    <row r="28" spans="1:10" x14ac:dyDescent="0.35">
      <c r="A28" t="s">
        <v>22</v>
      </c>
      <c r="B28" t="s">
        <v>10</v>
      </c>
      <c r="D28">
        <v>8245.9</v>
      </c>
      <c r="E28" t="s">
        <v>26</v>
      </c>
      <c r="F28" t="s">
        <v>20</v>
      </c>
      <c r="G28">
        <v>5</v>
      </c>
      <c r="H28">
        <v>182</v>
      </c>
      <c r="I28" t="s">
        <v>28</v>
      </c>
      <c r="J28">
        <v>159</v>
      </c>
    </row>
    <row r="29" spans="1:10" x14ac:dyDescent="0.35">
      <c r="A29" t="s">
        <v>22</v>
      </c>
      <c r="B29" t="s">
        <v>10</v>
      </c>
      <c r="D29">
        <v>10757.87</v>
      </c>
      <c r="E29" t="s">
        <v>26</v>
      </c>
      <c r="F29" t="s">
        <v>20</v>
      </c>
      <c r="G29">
        <v>1</v>
      </c>
      <c r="H29">
        <v>49</v>
      </c>
      <c r="I29" t="s">
        <v>32</v>
      </c>
      <c r="J29">
        <v>294</v>
      </c>
    </row>
    <row r="30" spans="1:10" x14ac:dyDescent="0.35">
      <c r="A30" t="s">
        <v>31</v>
      </c>
      <c r="B30" t="s">
        <v>10</v>
      </c>
      <c r="D30">
        <v>21654.04</v>
      </c>
      <c r="E30" t="s">
        <v>11</v>
      </c>
      <c r="F30" t="s">
        <v>12</v>
      </c>
      <c r="G30">
        <v>3</v>
      </c>
      <c r="H30">
        <v>113</v>
      </c>
      <c r="I30" t="s">
        <v>38</v>
      </c>
      <c r="J30">
        <v>676</v>
      </c>
    </row>
    <row r="31" spans="1:10" x14ac:dyDescent="0.35">
      <c r="A31" t="s">
        <v>22</v>
      </c>
      <c r="B31" t="s">
        <v>29</v>
      </c>
      <c r="D31">
        <v>12514.2</v>
      </c>
      <c r="E31" t="s">
        <v>19</v>
      </c>
      <c r="F31" t="s">
        <v>20</v>
      </c>
      <c r="G31">
        <v>3</v>
      </c>
      <c r="H31">
        <v>222</v>
      </c>
      <c r="I31" t="s">
        <v>23</v>
      </c>
      <c r="J31">
        <v>717</v>
      </c>
    </row>
    <row r="32" spans="1:10" x14ac:dyDescent="0.35">
      <c r="A32" t="s">
        <v>14</v>
      </c>
      <c r="B32" t="s">
        <v>29</v>
      </c>
      <c r="D32">
        <v>8992.19</v>
      </c>
      <c r="E32" t="s">
        <v>16</v>
      </c>
      <c r="F32" t="s">
        <v>12</v>
      </c>
      <c r="G32">
        <v>4</v>
      </c>
      <c r="H32">
        <v>248</v>
      </c>
      <c r="I32" t="s">
        <v>38</v>
      </c>
      <c r="J32">
        <v>52</v>
      </c>
    </row>
    <row r="33" spans="1:10" x14ac:dyDescent="0.35">
      <c r="A33" t="s">
        <v>18</v>
      </c>
      <c r="B33" t="s">
        <v>29</v>
      </c>
      <c r="D33">
        <v>14685.58</v>
      </c>
      <c r="E33" t="s">
        <v>11</v>
      </c>
      <c r="F33" t="s">
        <v>12</v>
      </c>
      <c r="G33">
        <v>4</v>
      </c>
      <c r="H33">
        <v>259</v>
      </c>
      <c r="I33" t="s">
        <v>25</v>
      </c>
      <c r="J33">
        <v>963</v>
      </c>
    </row>
    <row r="34" spans="1:10" x14ac:dyDescent="0.35">
      <c r="A34" t="s">
        <v>14</v>
      </c>
      <c r="B34" t="s">
        <v>29</v>
      </c>
      <c r="D34">
        <v>13487.78</v>
      </c>
      <c r="E34" t="s">
        <v>16</v>
      </c>
      <c r="F34" t="s">
        <v>12</v>
      </c>
      <c r="G34">
        <v>2</v>
      </c>
      <c r="H34">
        <v>177</v>
      </c>
      <c r="I34" t="s">
        <v>25</v>
      </c>
      <c r="J34">
        <v>499</v>
      </c>
    </row>
    <row r="35" spans="1:10" x14ac:dyDescent="0.35">
      <c r="A35" t="s">
        <v>18</v>
      </c>
      <c r="B35" t="s">
        <v>29</v>
      </c>
      <c r="D35">
        <v>23070.6</v>
      </c>
      <c r="E35" t="s">
        <v>16</v>
      </c>
      <c r="F35" t="s">
        <v>12</v>
      </c>
      <c r="G35">
        <v>1</v>
      </c>
      <c r="H35">
        <v>137</v>
      </c>
      <c r="I35" t="s">
        <v>13</v>
      </c>
      <c r="J35">
        <v>686</v>
      </c>
    </row>
    <row r="36" spans="1:10" x14ac:dyDescent="0.35">
      <c r="A36" t="s">
        <v>22</v>
      </c>
      <c r="B36" t="s">
        <v>10</v>
      </c>
      <c r="D36">
        <v>21049.599999999999</v>
      </c>
      <c r="E36" t="s">
        <v>11</v>
      </c>
      <c r="F36" t="s">
        <v>12</v>
      </c>
      <c r="G36">
        <v>2</v>
      </c>
      <c r="H36">
        <v>20</v>
      </c>
      <c r="I36" t="s">
        <v>25</v>
      </c>
      <c r="J36">
        <v>613</v>
      </c>
    </row>
    <row r="37" spans="1:10" x14ac:dyDescent="0.35">
      <c r="A37" t="s">
        <v>14</v>
      </c>
      <c r="B37" t="s">
        <v>29</v>
      </c>
      <c r="D37">
        <v>10025.219999999999</v>
      </c>
      <c r="E37" t="s">
        <v>16</v>
      </c>
      <c r="F37" t="s">
        <v>12</v>
      </c>
      <c r="G37">
        <v>2</v>
      </c>
      <c r="H37">
        <v>185</v>
      </c>
      <c r="I37" t="s">
        <v>39</v>
      </c>
      <c r="J37">
        <v>186</v>
      </c>
    </row>
    <row r="38" spans="1:10" x14ac:dyDescent="0.35">
      <c r="A38" t="s">
        <v>18</v>
      </c>
      <c r="B38" t="s">
        <v>15</v>
      </c>
      <c r="D38">
        <v>10694.89</v>
      </c>
      <c r="E38" t="s">
        <v>11</v>
      </c>
      <c r="F38" t="s">
        <v>12</v>
      </c>
      <c r="G38">
        <v>4</v>
      </c>
      <c r="H38">
        <v>36</v>
      </c>
      <c r="I38" t="s">
        <v>17</v>
      </c>
      <c r="J38">
        <v>644</v>
      </c>
    </row>
    <row r="39" spans="1:10" x14ac:dyDescent="0.35">
      <c r="A39" t="s">
        <v>34</v>
      </c>
      <c r="B39" t="s">
        <v>15</v>
      </c>
      <c r="E39" t="s">
        <v>16</v>
      </c>
      <c r="F39" t="s">
        <v>12</v>
      </c>
      <c r="G39">
        <v>1</v>
      </c>
      <c r="H39">
        <v>194</v>
      </c>
      <c r="I39" t="s">
        <v>32</v>
      </c>
      <c r="J39">
        <v>769</v>
      </c>
    </row>
    <row r="40" spans="1:10" x14ac:dyDescent="0.35">
      <c r="A40" t="s">
        <v>18</v>
      </c>
      <c r="B40" t="s">
        <v>15</v>
      </c>
      <c r="D40">
        <v>17450.25</v>
      </c>
      <c r="E40" t="s">
        <v>19</v>
      </c>
      <c r="F40" t="s">
        <v>20</v>
      </c>
      <c r="G40">
        <v>1</v>
      </c>
      <c r="H40">
        <v>67</v>
      </c>
      <c r="I40" t="s">
        <v>27</v>
      </c>
      <c r="J40">
        <v>828</v>
      </c>
    </row>
    <row r="41" spans="1:10" x14ac:dyDescent="0.35">
      <c r="A41" t="s">
        <v>24</v>
      </c>
      <c r="B41" t="s">
        <v>15</v>
      </c>
      <c r="D41">
        <v>10843.43</v>
      </c>
      <c r="E41" t="s">
        <v>19</v>
      </c>
      <c r="F41" t="s">
        <v>20</v>
      </c>
      <c r="G41">
        <v>1</v>
      </c>
      <c r="H41">
        <v>125</v>
      </c>
      <c r="I41" t="s">
        <v>28</v>
      </c>
      <c r="J41">
        <v>161</v>
      </c>
    </row>
    <row r="42" spans="1:10" x14ac:dyDescent="0.35">
      <c r="A42" t="s">
        <v>22</v>
      </c>
      <c r="B42" t="s">
        <v>29</v>
      </c>
      <c r="D42">
        <v>22447.87</v>
      </c>
      <c r="E42" t="s">
        <v>26</v>
      </c>
      <c r="F42" t="s">
        <v>20</v>
      </c>
      <c r="G42">
        <v>5</v>
      </c>
      <c r="H42">
        <v>56</v>
      </c>
      <c r="I42" t="s">
        <v>13</v>
      </c>
      <c r="J42">
        <v>277</v>
      </c>
    </row>
    <row r="43" spans="1:10" x14ac:dyDescent="0.35">
      <c r="A43" t="s">
        <v>18</v>
      </c>
      <c r="B43" t="s">
        <v>41</v>
      </c>
      <c r="D43">
        <v>8511.3799999999992</v>
      </c>
      <c r="E43" t="s">
        <v>16</v>
      </c>
      <c r="F43" t="s">
        <v>12</v>
      </c>
      <c r="G43">
        <v>4</v>
      </c>
      <c r="H43">
        <v>254</v>
      </c>
      <c r="I43" t="s">
        <v>23</v>
      </c>
      <c r="J43">
        <v>404</v>
      </c>
    </row>
    <row r="44" spans="1:10" x14ac:dyDescent="0.35">
      <c r="A44" t="s">
        <v>24</v>
      </c>
      <c r="B44" t="s">
        <v>10</v>
      </c>
      <c r="D44">
        <v>10748.49</v>
      </c>
      <c r="E44" t="s">
        <v>16</v>
      </c>
      <c r="F44" t="s">
        <v>12</v>
      </c>
      <c r="G44">
        <v>5</v>
      </c>
      <c r="H44">
        <v>285</v>
      </c>
      <c r="I44" t="s">
        <v>23</v>
      </c>
      <c r="J44">
        <v>455</v>
      </c>
    </row>
    <row r="45" spans="1:10" x14ac:dyDescent="0.35">
      <c r="A45" t="s">
        <v>31</v>
      </c>
      <c r="B45" t="s">
        <v>40</v>
      </c>
      <c r="D45">
        <v>13084.34</v>
      </c>
      <c r="E45" t="s">
        <v>26</v>
      </c>
      <c r="F45" t="s">
        <v>20</v>
      </c>
      <c r="G45">
        <v>4</v>
      </c>
      <c r="H45">
        <v>40</v>
      </c>
      <c r="I45" t="s">
        <v>21</v>
      </c>
      <c r="J45">
        <v>660</v>
      </c>
    </row>
    <row r="46" spans="1:10" x14ac:dyDescent="0.35">
      <c r="A46" t="s">
        <v>34</v>
      </c>
      <c r="B46" t="s">
        <v>15</v>
      </c>
      <c r="D46">
        <v>9411.86</v>
      </c>
      <c r="E46" t="s">
        <v>19</v>
      </c>
      <c r="F46" t="s">
        <v>20</v>
      </c>
      <c r="G46">
        <v>5</v>
      </c>
      <c r="H46">
        <v>230</v>
      </c>
      <c r="I46" t="s">
        <v>33</v>
      </c>
      <c r="J46">
        <v>119</v>
      </c>
    </row>
    <row r="47" spans="1:10" x14ac:dyDescent="0.35">
      <c r="A47" t="s">
        <v>22</v>
      </c>
      <c r="B47" t="s">
        <v>29</v>
      </c>
      <c r="D47">
        <v>24421.01</v>
      </c>
      <c r="E47" t="s">
        <v>26</v>
      </c>
      <c r="F47" t="s">
        <v>20</v>
      </c>
      <c r="G47">
        <v>2</v>
      </c>
      <c r="H47">
        <v>44</v>
      </c>
      <c r="I47" t="s">
        <v>25</v>
      </c>
      <c r="J47">
        <v>133</v>
      </c>
    </row>
    <row r="48" spans="1:10" x14ac:dyDescent="0.35">
      <c r="A48" t="s">
        <v>34</v>
      </c>
      <c r="B48" t="s">
        <v>29</v>
      </c>
      <c r="D48">
        <v>20512.43</v>
      </c>
      <c r="E48" t="s">
        <v>16</v>
      </c>
      <c r="F48" t="s">
        <v>12</v>
      </c>
      <c r="G48">
        <v>5</v>
      </c>
      <c r="H48">
        <v>42</v>
      </c>
      <c r="I48" t="s">
        <v>17</v>
      </c>
      <c r="J48">
        <v>305</v>
      </c>
    </row>
    <row r="49" spans="1:10" x14ac:dyDescent="0.35">
      <c r="A49" t="s">
        <v>14</v>
      </c>
      <c r="B49" t="s">
        <v>29</v>
      </c>
      <c r="D49">
        <v>14131.05</v>
      </c>
      <c r="E49" t="s">
        <v>26</v>
      </c>
      <c r="F49" t="s">
        <v>20</v>
      </c>
      <c r="G49">
        <v>2</v>
      </c>
      <c r="H49">
        <v>272</v>
      </c>
      <c r="I49" t="s">
        <v>38</v>
      </c>
      <c r="J49">
        <v>703</v>
      </c>
    </row>
    <row r="50" spans="1:10" x14ac:dyDescent="0.35">
      <c r="A50" t="s">
        <v>24</v>
      </c>
      <c r="B50" t="s">
        <v>15</v>
      </c>
      <c r="D50">
        <v>14935.1</v>
      </c>
      <c r="E50" t="s">
        <v>26</v>
      </c>
      <c r="F50" t="s">
        <v>20</v>
      </c>
      <c r="G50">
        <v>5</v>
      </c>
      <c r="H50">
        <v>238</v>
      </c>
      <c r="I50" t="s">
        <v>13</v>
      </c>
      <c r="J50">
        <v>931</v>
      </c>
    </row>
    <row r="51" spans="1:10" x14ac:dyDescent="0.35">
      <c r="A51" t="s">
        <v>42</v>
      </c>
      <c r="B51" t="s">
        <v>29</v>
      </c>
      <c r="D51">
        <v>18551.82</v>
      </c>
      <c r="E51" t="s">
        <v>16</v>
      </c>
      <c r="F51" t="s">
        <v>12</v>
      </c>
      <c r="G51">
        <v>3</v>
      </c>
      <c r="H51">
        <v>208</v>
      </c>
      <c r="I51" t="s">
        <v>13</v>
      </c>
      <c r="J51">
        <v>590</v>
      </c>
    </row>
    <row r="52" spans="1:10" x14ac:dyDescent="0.35">
      <c r="A52" t="s">
        <v>14</v>
      </c>
      <c r="B52" t="s">
        <v>15</v>
      </c>
      <c r="D52">
        <v>18897.919999999998</v>
      </c>
      <c r="E52" t="s">
        <v>43</v>
      </c>
      <c r="F52" t="s">
        <v>20</v>
      </c>
      <c r="G52">
        <v>2</v>
      </c>
      <c r="H52">
        <v>240</v>
      </c>
      <c r="I52" t="s">
        <v>33</v>
      </c>
      <c r="J52">
        <v>329</v>
      </c>
    </row>
    <row r="53" spans="1:10" x14ac:dyDescent="0.35">
      <c r="A53" t="s">
        <v>44</v>
      </c>
      <c r="B53" t="s">
        <v>10</v>
      </c>
      <c r="D53">
        <v>13953.34</v>
      </c>
      <c r="E53" t="s">
        <v>26</v>
      </c>
      <c r="F53" t="s">
        <v>20</v>
      </c>
      <c r="G53">
        <v>3</v>
      </c>
      <c r="H53">
        <v>51</v>
      </c>
      <c r="I53" t="s">
        <v>23</v>
      </c>
      <c r="J53">
        <v>658</v>
      </c>
    </row>
    <row r="54" spans="1:10" x14ac:dyDescent="0.35">
      <c r="A54" t="s">
        <v>24</v>
      </c>
      <c r="B54" t="s">
        <v>10</v>
      </c>
      <c r="D54">
        <v>24717.48</v>
      </c>
      <c r="E54" t="s">
        <v>11</v>
      </c>
      <c r="F54" t="s">
        <v>12</v>
      </c>
      <c r="G54">
        <v>5</v>
      </c>
      <c r="H54">
        <v>127</v>
      </c>
      <c r="I54" t="s">
        <v>13</v>
      </c>
      <c r="J54">
        <v>107</v>
      </c>
    </row>
    <row r="55" spans="1:10" x14ac:dyDescent="0.35">
      <c r="A55" t="s">
        <v>36</v>
      </c>
      <c r="B55" t="s">
        <v>10</v>
      </c>
      <c r="D55">
        <v>13000.42</v>
      </c>
      <c r="E55" t="s">
        <v>26</v>
      </c>
      <c r="F55" t="s">
        <v>20</v>
      </c>
      <c r="G55">
        <v>4</v>
      </c>
      <c r="H55">
        <v>177</v>
      </c>
      <c r="I55" t="s">
        <v>32</v>
      </c>
      <c r="J55">
        <v>387</v>
      </c>
    </row>
    <row r="56" spans="1:10" x14ac:dyDescent="0.35">
      <c r="A56" t="s">
        <v>31</v>
      </c>
      <c r="B56" t="s">
        <v>29</v>
      </c>
      <c r="D56">
        <v>16095.53</v>
      </c>
      <c r="E56" t="s">
        <v>16</v>
      </c>
      <c r="F56" t="s">
        <v>12</v>
      </c>
      <c r="G56">
        <v>1</v>
      </c>
      <c r="H56">
        <v>89</v>
      </c>
      <c r="I56" t="s">
        <v>28</v>
      </c>
      <c r="J56">
        <v>656</v>
      </c>
    </row>
    <row r="57" spans="1:10" x14ac:dyDescent="0.35">
      <c r="A57" t="s">
        <v>18</v>
      </c>
      <c r="B57" t="s">
        <v>15</v>
      </c>
      <c r="D57">
        <v>13981.06</v>
      </c>
      <c r="E57" t="s">
        <v>11</v>
      </c>
      <c r="F57" t="s">
        <v>12</v>
      </c>
      <c r="G57">
        <v>2</v>
      </c>
      <c r="H57">
        <v>24</v>
      </c>
      <c r="I57" t="s">
        <v>23</v>
      </c>
      <c r="J57">
        <v>813</v>
      </c>
    </row>
    <row r="58" spans="1:10" x14ac:dyDescent="0.35">
      <c r="A58" t="s">
        <v>36</v>
      </c>
      <c r="B58" t="s">
        <v>29</v>
      </c>
      <c r="D58">
        <v>16052.5</v>
      </c>
      <c r="E58" t="s">
        <v>19</v>
      </c>
      <c r="F58" t="s">
        <v>20</v>
      </c>
      <c r="G58">
        <v>2</v>
      </c>
      <c r="H58">
        <v>216</v>
      </c>
      <c r="I58" t="s">
        <v>38</v>
      </c>
      <c r="J58">
        <v>667</v>
      </c>
    </row>
    <row r="59" spans="1:10" x14ac:dyDescent="0.35">
      <c r="A59" t="s">
        <v>34</v>
      </c>
      <c r="B59" t="s">
        <v>15</v>
      </c>
      <c r="D59">
        <v>11192.63</v>
      </c>
      <c r="E59" t="s">
        <v>26</v>
      </c>
      <c r="F59" t="s">
        <v>20</v>
      </c>
      <c r="G59">
        <v>2</v>
      </c>
      <c r="H59">
        <v>42</v>
      </c>
      <c r="I59" t="s">
        <v>32</v>
      </c>
      <c r="J59">
        <v>352</v>
      </c>
    </row>
    <row r="60" spans="1:10" x14ac:dyDescent="0.35">
      <c r="A60" t="s">
        <v>14</v>
      </c>
      <c r="B60" t="s">
        <v>10</v>
      </c>
      <c r="D60">
        <v>15240.5</v>
      </c>
      <c r="E60" t="s">
        <v>11</v>
      </c>
      <c r="F60" t="s">
        <v>12</v>
      </c>
      <c r="G60">
        <v>1</v>
      </c>
      <c r="H60">
        <v>100</v>
      </c>
      <c r="I60" t="s">
        <v>32</v>
      </c>
      <c r="J60">
        <v>596</v>
      </c>
    </row>
    <row r="61" spans="1:10" x14ac:dyDescent="0.35">
      <c r="A61" t="s">
        <v>14</v>
      </c>
      <c r="B61" t="s">
        <v>10</v>
      </c>
      <c r="D61">
        <v>16456.759999999998</v>
      </c>
      <c r="E61" t="s">
        <v>26</v>
      </c>
      <c r="F61" t="s">
        <v>20</v>
      </c>
      <c r="G61">
        <v>2</v>
      </c>
      <c r="H61">
        <v>291</v>
      </c>
      <c r="I61" t="s">
        <v>27</v>
      </c>
      <c r="J61">
        <v>498</v>
      </c>
    </row>
    <row r="62" spans="1:10" x14ac:dyDescent="0.35">
      <c r="A62" t="s">
        <v>34</v>
      </c>
      <c r="B62" t="s">
        <v>10</v>
      </c>
      <c r="D62">
        <v>13481.03</v>
      </c>
      <c r="E62" t="s">
        <v>11</v>
      </c>
      <c r="F62" t="s">
        <v>12</v>
      </c>
      <c r="G62">
        <v>2</v>
      </c>
      <c r="H62">
        <v>213</v>
      </c>
      <c r="I62" t="s">
        <v>13</v>
      </c>
      <c r="J62">
        <v>897</v>
      </c>
    </row>
    <row r="63" spans="1:10" x14ac:dyDescent="0.35">
      <c r="A63" t="s">
        <v>14</v>
      </c>
      <c r="B63" t="s">
        <v>10</v>
      </c>
      <c r="D63">
        <v>18427.099999999999</v>
      </c>
      <c r="E63" t="s">
        <v>16</v>
      </c>
      <c r="F63" t="s">
        <v>12</v>
      </c>
      <c r="G63">
        <v>5</v>
      </c>
      <c r="H63">
        <v>86</v>
      </c>
      <c r="I63" t="s">
        <v>27</v>
      </c>
      <c r="J63">
        <v>659</v>
      </c>
    </row>
    <row r="64" spans="1:10" x14ac:dyDescent="0.35">
      <c r="A64" t="s">
        <v>14</v>
      </c>
      <c r="B64" t="s">
        <v>15</v>
      </c>
      <c r="D64">
        <v>20744.02</v>
      </c>
      <c r="E64" t="s">
        <v>19</v>
      </c>
      <c r="F64" t="s">
        <v>20</v>
      </c>
      <c r="G64">
        <v>5</v>
      </c>
      <c r="H64">
        <v>276</v>
      </c>
      <c r="I64" t="s">
        <v>35</v>
      </c>
      <c r="J64">
        <v>744</v>
      </c>
    </row>
    <row r="65" spans="1:10" x14ac:dyDescent="0.35">
      <c r="A65" t="s">
        <v>24</v>
      </c>
      <c r="B65" t="s">
        <v>10</v>
      </c>
      <c r="D65">
        <v>16110.96</v>
      </c>
      <c r="E65" t="s">
        <v>26</v>
      </c>
      <c r="F65" t="s">
        <v>20</v>
      </c>
      <c r="G65">
        <v>3</v>
      </c>
      <c r="H65">
        <v>182</v>
      </c>
      <c r="I65" t="s">
        <v>21</v>
      </c>
      <c r="J65">
        <v>633</v>
      </c>
    </row>
    <row r="66" spans="1:10" x14ac:dyDescent="0.35">
      <c r="A66" t="s">
        <v>22</v>
      </c>
      <c r="B66" t="s">
        <v>10</v>
      </c>
      <c r="D66">
        <v>23331.08</v>
      </c>
      <c r="E66" t="s">
        <v>11</v>
      </c>
      <c r="F66" t="s">
        <v>12</v>
      </c>
      <c r="G66">
        <v>5</v>
      </c>
      <c r="H66">
        <v>133</v>
      </c>
      <c r="I66" t="s">
        <v>21</v>
      </c>
      <c r="J66">
        <v>514</v>
      </c>
    </row>
    <row r="67" spans="1:10" x14ac:dyDescent="0.35">
      <c r="A67" t="s">
        <v>18</v>
      </c>
      <c r="B67" t="s">
        <v>10</v>
      </c>
      <c r="D67">
        <v>20348.53</v>
      </c>
      <c r="E67" t="s">
        <v>19</v>
      </c>
      <c r="F67" t="s">
        <v>20</v>
      </c>
      <c r="G67">
        <v>2</v>
      </c>
      <c r="H67">
        <v>264</v>
      </c>
      <c r="I67" t="s">
        <v>32</v>
      </c>
      <c r="J67">
        <v>824</v>
      </c>
    </row>
    <row r="68" spans="1:10" x14ac:dyDescent="0.35">
      <c r="A68" t="s">
        <v>22</v>
      </c>
      <c r="B68" t="s">
        <v>15</v>
      </c>
      <c r="D68">
        <v>22844.17</v>
      </c>
      <c r="E68" t="s">
        <v>16</v>
      </c>
      <c r="F68" t="s">
        <v>12</v>
      </c>
      <c r="G68">
        <v>3</v>
      </c>
      <c r="H68">
        <v>185</v>
      </c>
      <c r="I68" t="s">
        <v>25</v>
      </c>
      <c r="J68">
        <v>553</v>
      </c>
    </row>
    <row r="69" spans="1:10" x14ac:dyDescent="0.35">
      <c r="A69" t="s">
        <v>31</v>
      </c>
      <c r="B69" t="s">
        <v>15</v>
      </c>
      <c r="D69">
        <v>10401.85</v>
      </c>
      <c r="E69" t="s">
        <v>26</v>
      </c>
      <c r="F69" t="s">
        <v>20</v>
      </c>
      <c r="G69">
        <v>3</v>
      </c>
      <c r="H69">
        <v>127</v>
      </c>
      <c r="I69" t="s">
        <v>28</v>
      </c>
      <c r="J69">
        <v>287</v>
      </c>
    </row>
    <row r="70" spans="1:10" x14ac:dyDescent="0.35">
      <c r="A70" t="s">
        <v>44</v>
      </c>
      <c r="B70" t="s">
        <v>29</v>
      </c>
      <c r="D70">
        <v>15525.36</v>
      </c>
      <c r="E70" t="s">
        <v>11</v>
      </c>
      <c r="F70" t="s">
        <v>12</v>
      </c>
      <c r="G70">
        <v>2</v>
      </c>
      <c r="H70">
        <v>218</v>
      </c>
      <c r="I70" t="s">
        <v>25</v>
      </c>
      <c r="J70">
        <v>376</v>
      </c>
    </row>
    <row r="71" spans="1:10" x14ac:dyDescent="0.35">
      <c r="A71" t="s">
        <v>34</v>
      </c>
      <c r="B71" t="s">
        <v>15</v>
      </c>
      <c r="D71">
        <v>9003.35</v>
      </c>
      <c r="E71" t="s">
        <v>11</v>
      </c>
      <c r="F71" t="s">
        <v>12</v>
      </c>
      <c r="G71">
        <v>3</v>
      </c>
      <c r="H71">
        <v>55</v>
      </c>
      <c r="I71" t="s">
        <v>39</v>
      </c>
      <c r="J71">
        <v>333</v>
      </c>
    </row>
    <row r="72" spans="1:10" x14ac:dyDescent="0.35">
      <c r="A72" t="s">
        <v>14</v>
      </c>
      <c r="B72" t="s">
        <v>15</v>
      </c>
      <c r="D72">
        <v>17043.05</v>
      </c>
      <c r="E72" t="s">
        <v>26</v>
      </c>
      <c r="F72" t="s">
        <v>20</v>
      </c>
      <c r="G72">
        <v>3</v>
      </c>
      <c r="H72">
        <v>221</v>
      </c>
      <c r="I72" t="s">
        <v>28</v>
      </c>
      <c r="J72">
        <v>567</v>
      </c>
    </row>
    <row r="73" spans="1:10" x14ac:dyDescent="0.35">
      <c r="A73" t="s">
        <v>44</v>
      </c>
      <c r="B73" t="s">
        <v>29</v>
      </c>
      <c r="D73">
        <v>17003.14</v>
      </c>
      <c r="E73" t="s">
        <v>11</v>
      </c>
      <c r="F73" t="s">
        <v>12</v>
      </c>
      <c r="G73">
        <v>5</v>
      </c>
      <c r="H73">
        <v>87</v>
      </c>
      <c r="I73" t="s">
        <v>32</v>
      </c>
      <c r="J73">
        <v>824</v>
      </c>
    </row>
    <row r="74" spans="1:10" x14ac:dyDescent="0.35">
      <c r="A74" t="s">
        <v>36</v>
      </c>
      <c r="B74" t="s">
        <v>10</v>
      </c>
      <c r="D74">
        <v>24806.7</v>
      </c>
      <c r="E74" t="s">
        <v>19</v>
      </c>
      <c r="F74" t="s">
        <v>20</v>
      </c>
      <c r="G74">
        <v>5</v>
      </c>
      <c r="H74">
        <v>142</v>
      </c>
      <c r="I74" t="s">
        <v>23</v>
      </c>
      <c r="J74">
        <v>481</v>
      </c>
    </row>
    <row r="75" spans="1:10" x14ac:dyDescent="0.35">
      <c r="A75" t="s">
        <v>9</v>
      </c>
      <c r="B75" t="s">
        <v>29</v>
      </c>
      <c r="D75">
        <v>17001.080000000002</v>
      </c>
      <c r="E75" t="s">
        <v>11</v>
      </c>
      <c r="F75" t="s">
        <v>12</v>
      </c>
      <c r="G75">
        <v>5</v>
      </c>
      <c r="H75">
        <v>96</v>
      </c>
      <c r="I75" t="s">
        <v>13</v>
      </c>
      <c r="J75">
        <v>575</v>
      </c>
    </row>
    <row r="76" spans="1:10" x14ac:dyDescent="0.35">
      <c r="A76" t="s">
        <v>34</v>
      </c>
      <c r="B76" t="s">
        <v>15</v>
      </c>
      <c r="D76">
        <v>16612.62</v>
      </c>
      <c r="E76" t="s">
        <v>19</v>
      </c>
      <c r="F76" t="s">
        <v>20</v>
      </c>
      <c r="G76">
        <v>4</v>
      </c>
      <c r="H76">
        <v>262</v>
      </c>
      <c r="I76" t="s">
        <v>21</v>
      </c>
      <c r="J76">
        <v>936</v>
      </c>
    </row>
    <row r="77" spans="1:10" x14ac:dyDescent="0.35">
      <c r="A77" t="s">
        <v>24</v>
      </c>
      <c r="B77" t="s">
        <v>10</v>
      </c>
      <c r="D77">
        <v>24925.14</v>
      </c>
      <c r="E77" t="s">
        <v>11</v>
      </c>
      <c r="F77" t="s">
        <v>12</v>
      </c>
      <c r="G77">
        <v>3</v>
      </c>
      <c r="H77">
        <v>3</v>
      </c>
      <c r="I77" t="s">
        <v>32</v>
      </c>
      <c r="J77">
        <v>570</v>
      </c>
    </row>
    <row r="78" spans="1:10" x14ac:dyDescent="0.35">
      <c r="A78" t="s">
        <v>9</v>
      </c>
      <c r="B78" t="s">
        <v>10</v>
      </c>
      <c r="D78">
        <v>23351.01</v>
      </c>
      <c r="E78" t="s">
        <v>26</v>
      </c>
      <c r="F78" t="s">
        <v>20</v>
      </c>
      <c r="G78">
        <v>4</v>
      </c>
      <c r="H78">
        <v>84</v>
      </c>
      <c r="I78" t="s">
        <v>39</v>
      </c>
      <c r="J78">
        <v>614</v>
      </c>
    </row>
    <row r="79" spans="1:10" x14ac:dyDescent="0.35">
      <c r="A79" t="s">
        <v>9</v>
      </c>
      <c r="B79" t="s">
        <v>10</v>
      </c>
      <c r="D79">
        <v>12696.67</v>
      </c>
      <c r="E79" t="s">
        <v>11</v>
      </c>
      <c r="F79" t="s">
        <v>12</v>
      </c>
      <c r="G79">
        <v>4</v>
      </c>
      <c r="H79">
        <v>96</v>
      </c>
      <c r="I79" t="s">
        <v>17</v>
      </c>
      <c r="J79">
        <v>924</v>
      </c>
    </row>
    <row r="80" spans="1:10" x14ac:dyDescent="0.35">
      <c r="A80" t="s">
        <v>34</v>
      </c>
      <c r="B80" t="s">
        <v>15</v>
      </c>
      <c r="E80" t="s">
        <v>45</v>
      </c>
      <c r="F80" t="s">
        <v>12</v>
      </c>
      <c r="G80">
        <v>5</v>
      </c>
      <c r="H80">
        <v>284</v>
      </c>
      <c r="I80" t="s">
        <v>32</v>
      </c>
      <c r="J80">
        <v>966</v>
      </c>
    </row>
    <row r="81" spans="1:10" x14ac:dyDescent="0.35">
      <c r="A81" t="s">
        <v>18</v>
      </c>
      <c r="B81" t="s">
        <v>15</v>
      </c>
      <c r="D81">
        <v>16401.32</v>
      </c>
      <c r="E81" t="s">
        <v>11</v>
      </c>
      <c r="F81" t="s">
        <v>12</v>
      </c>
      <c r="G81">
        <v>1</v>
      </c>
      <c r="H81">
        <v>230</v>
      </c>
      <c r="I81" t="s">
        <v>13</v>
      </c>
      <c r="J81">
        <v>754</v>
      </c>
    </row>
    <row r="82" spans="1:10" x14ac:dyDescent="0.35">
      <c r="A82" t="s">
        <v>22</v>
      </c>
      <c r="B82" t="s">
        <v>10</v>
      </c>
      <c r="D82">
        <v>10223.09</v>
      </c>
      <c r="E82" t="s">
        <v>11</v>
      </c>
      <c r="F82" t="s">
        <v>12</v>
      </c>
      <c r="G82">
        <v>1</v>
      </c>
      <c r="H82">
        <v>257</v>
      </c>
      <c r="I82" t="s">
        <v>32</v>
      </c>
      <c r="J82">
        <v>649</v>
      </c>
    </row>
    <row r="83" spans="1:10" x14ac:dyDescent="0.35">
      <c r="A83" t="s">
        <v>34</v>
      </c>
      <c r="B83" t="s">
        <v>10</v>
      </c>
      <c r="D83">
        <v>20852.400000000001</v>
      </c>
      <c r="E83" t="s">
        <v>19</v>
      </c>
      <c r="F83" t="s">
        <v>20</v>
      </c>
      <c r="G83">
        <v>2</v>
      </c>
      <c r="H83">
        <v>27</v>
      </c>
      <c r="I83" t="s">
        <v>33</v>
      </c>
      <c r="J83">
        <v>644</v>
      </c>
    </row>
    <row r="84" spans="1:10" x14ac:dyDescent="0.35">
      <c r="A84" t="s">
        <v>9</v>
      </c>
      <c r="B84" t="s">
        <v>10</v>
      </c>
      <c r="D84">
        <v>11089.34</v>
      </c>
      <c r="E84" t="s">
        <v>26</v>
      </c>
      <c r="F84" t="s">
        <v>20</v>
      </c>
      <c r="G84">
        <v>2</v>
      </c>
      <c r="H84">
        <v>193</v>
      </c>
      <c r="I84" t="s">
        <v>21</v>
      </c>
      <c r="J84">
        <v>858</v>
      </c>
    </row>
    <row r="85" spans="1:10" x14ac:dyDescent="0.35">
      <c r="A85" t="s">
        <v>24</v>
      </c>
      <c r="B85" t="s">
        <v>29</v>
      </c>
      <c r="D85">
        <v>22170.87</v>
      </c>
      <c r="E85" t="s">
        <v>26</v>
      </c>
      <c r="F85" t="s">
        <v>20</v>
      </c>
      <c r="G85">
        <v>3</v>
      </c>
      <c r="H85">
        <v>174</v>
      </c>
      <c r="I85" t="s">
        <v>32</v>
      </c>
      <c r="J85">
        <v>703</v>
      </c>
    </row>
    <row r="86" spans="1:10" x14ac:dyDescent="0.35">
      <c r="A86" t="s">
        <v>18</v>
      </c>
      <c r="B86" t="s">
        <v>29</v>
      </c>
      <c r="D86">
        <v>15620.16</v>
      </c>
      <c r="E86" t="s">
        <v>11</v>
      </c>
      <c r="F86" t="s">
        <v>12</v>
      </c>
      <c r="G86">
        <v>1</v>
      </c>
      <c r="H86">
        <v>59</v>
      </c>
      <c r="I86" t="s">
        <v>32</v>
      </c>
      <c r="J86">
        <v>307</v>
      </c>
    </row>
    <row r="87" spans="1:10" x14ac:dyDescent="0.35">
      <c r="A87" t="s">
        <v>22</v>
      </c>
      <c r="B87" t="s">
        <v>46</v>
      </c>
      <c r="D87">
        <v>14979.21</v>
      </c>
      <c r="E87" t="s">
        <v>11</v>
      </c>
      <c r="F87" t="s">
        <v>12</v>
      </c>
      <c r="G87">
        <v>1</v>
      </c>
      <c r="H87">
        <v>242</v>
      </c>
      <c r="I87" t="s">
        <v>21</v>
      </c>
      <c r="J87">
        <v>480</v>
      </c>
    </row>
    <row r="88" spans="1:10" x14ac:dyDescent="0.35">
      <c r="A88" t="s">
        <v>14</v>
      </c>
      <c r="B88" t="s">
        <v>10</v>
      </c>
      <c r="D88">
        <v>14207.81</v>
      </c>
      <c r="E88" t="s">
        <v>11</v>
      </c>
      <c r="F88" t="s">
        <v>12</v>
      </c>
      <c r="G88">
        <v>3</v>
      </c>
      <c r="H88">
        <v>20</v>
      </c>
      <c r="I88" t="s">
        <v>23</v>
      </c>
      <c r="J88">
        <v>388</v>
      </c>
    </row>
    <row r="89" spans="1:10" x14ac:dyDescent="0.35">
      <c r="A89" t="s">
        <v>18</v>
      </c>
      <c r="B89" t="s">
        <v>10</v>
      </c>
      <c r="D89">
        <v>24302.71</v>
      </c>
      <c r="E89" t="s">
        <v>11</v>
      </c>
      <c r="F89" t="s">
        <v>12</v>
      </c>
      <c r="G89">
        <v>4</v>
      </c>
      <c r="H89">
        <v>109</v>
      </c>
      <c r="I89" t="s">
        <v>27</v>
      </c>
      <c r="J89">
        <v>116</v>
      </c>
    </row>
    <row r="90" spans="1:10" x14ac:dyDescent="0.35">
      <c r="A90" t="s">
        <v>22</v>
      </c>
      <c r="B90" t="s">
        <v>47</v>
      </c>
      <c r="D90">
        <v>10590.6</v>
      </c>
      <c r="E90" t="s">
        <v>11</v>
      </c>
      <c r="F90" t="s">
        <v>12</v>
      </c>
      <c r="G90">
        <v>2</v>
      </c>
      <c r="H90">
        <v>207</v>
      </c>
      <c r="I90" t="s">
        <v>39</v>
      </c>
      <c r="J90">
        <v>602</v>
      </c>
    </row>
    <row r="91" spans="1:10" x14ac:dyDescent="0.35">
      <c r="A91" t="s">
        <v>22</v>
      </c>
      <c r="B91" t="s">
        <v>15</v>
      </c>
      <c r="D91">
        <v>22971.81</v>
      </c>
      <c r="E91" t="s">
        <v>11</v>
      </c>
      <c r="F91" t="s">
        <v>12</v>
      </c>
      <c r="G91">
        <v>4</v>
      </c>
      <c r="H91">
        <v>95</v>
      </c>
      <c r="I91" t="s">
        <v>28</v>
      </c>
      <c r="J91">
        <v>737</v>
      </c>
    </row>
    <row r="92" spans="1:10" x14ac:dyDescent="0.35">
      <c r="A92" t="s">
        <v>18</v>
      </c>
      <c r="B92" t="s">
        <v>10</v>
      </c>
      <c r="D92">
        <v>23229.94</v>
      </c>
      <c r="E92" t="s">
        <v>26</v>
      </c>
      <c r="F92" t="s">
        <v>20</v>
      </c>
      <c r="G92">
        <v>3</v>
      </c>
      <c r="H92">
        <v>66</v>
      </c>
      <c r="I92" t="s">
        <v>21</v>
      </c>
      <c r="J92">
        <v>132</v>
      </c>
    </row>
    <row r="93" spans="1:10" x14ac:dyDescent="0.35">
      <c r="A93" t="s">
        <v>36</v>
      </c>
      <c r="B93" t="s">
        <v>29</v>
      </c>
      <c r="D93">
        <v>14740.18</v>
      </c>
      <c r="E93" t="s">
        <v>16</v>
      </c>
      <c r="F93" t="s">
        <v>12</v>
      </c>
      <c r="G93">
        <v>1</v>
      </c>
      <c r="H93">
        <v>271</v>
      </c>
      <c r="I93" t="s">
        <v>33</v>
      </c>
      <c r="J93">
        <v>672</v>
      </c>
    </row>
    <row r="94" spans="1:10" x14ac:dyDescent="0.35">
      <c r="A94" t="s">
        <v>22</v>
      </c>
      <c r="B94" t="s">
        <v>15</v>
      </c>
      <c r="D94">
        <v>19663.810000000001</v>
      </c>
      <c r="E94" t="s">
        <v>16</v>
      </c>
      <c r="F94" t="s">
        <v>12</v>
      </c>
      <c r="G94">
        <v>4</v>
      </c>
      <c r="H94">
        <v>177</v>
      </c>
      <c r="I94" t="s">
        <v>17</v>
      </c>
      <c r="J94">
        <v>475</v>
      </c>
    </row>
    <row r="95" spans="1:10" x14ac:dyDescent="0.35">
      <c r="A95" t="s">
        <v>14</v>
      </c>
      <c r="B95" t="s">
        <v>15</v>
      </c>
      <c r="D95">
        <v>19267.34</v>
      </c>
      <c r="E95" t="s">
        <v>16</v>
      </c>
      <c r="F95" t="s">
        <v>12</v>
      </c>
      <c r="G95">
        <v>3</v>
      </c>
      <c r="H95">
        <v>7</v>
      </c>
      <c r="I95" t="s">
        <v>13</v>
      </c>
      <c r="J95">
        <v>101</v>
      </c>
    </row>
    <row r="96" spans="1:10" x14ac:dyDescent="0.35">
      <c r="A96" t="s">
        <v>22</v>
      </c>
      <c r="B96" t="s">
        <v>15</v>
      </c>
      <c r="D96">
        <v>9425.2199999999993</v>
      </c>
      <c r="E96" t="s">
        <v>11</v>
      </c>
      <c r="F96" t="s">
        <v>12</v>
      </c>
      <c r="G96">
        <v>3</v>
      </c>
      <c r="H96">
        <v>245</v>
      </c>
      <c r="I96" t="s">
        <v>28</v>
      </c>
      <c r="J96">
        <v>339</v>
      </c>
    </row>
    <row r="97" spans="1:10" x14ac:dyDescent="0.35">
      <c r="A97" t="s">
        <v>31</v>
      </c>
      <c r="B97" t="s">
        <v>15</v>
      </c>
      <c r="D97">
        <v>8341.06</v>
      </c>
      <c r="E97" t="s">
        <v>11</v>
      </c>
      <c r="F97" t="s">
        <v>12</v>
      </c>
      <c r="G97">
        <v>2</v>
      </c>
      <c r="H97">
        <v>126</v>
      </c>
      <c r="I97" t="s">
        <v>27</v>
      </c>
      <c r="J97">
        <v>570</v>
      </c>
    </row>
    <row r="98" spans="1:10" x14ac:dyDescent="0.35">
      <c r="A98" t="s">
        <v>36</v>
      </c>
      <c r="B98" t="s">
        <v>15</v>
      </c>
      <c r="D98">
        <v>10685.4</v>
      </c>
      <c r="E98" t="s">
        <v>11</v>
      </c>
      <c r="F98" t="s">
        <v>12</v>
      </c>
      <c r="G98">
        <v>5</v>
      </c>
      <c r="H98">
        <v>243</v>
      </c>
      <c r="I98" t="s">
        <v>39</v>
      </c>
      <c r="J98">
        <v>534</v>
      </c>
    </row>
    <row r="99" spans="1:10" x14ac:dyDescent="0.35">
      <c r="A99" t="s">
        <v>42</v>
      </c>
      <c r="B99" t="s">
        <v>15</v>
      </c>
      <c r="D99">
        <v>24182.47</v>
      </c>
      <c r="E99" t="s">
        <v>26</v>
      </c>
      <c r="F99" t="s">
        <v>20</v>
      </c>
      <c r="G99">
        <v>3</v>
      </c>
      <c r="H99">
        <v>28</v>
      </c>
      <c r="I99" t="s">
        <v>35</v>
      </c>
      <c r="J99">
        <v>816</v>
      </c>
    </row>
    <row r="100" spans="1:10" x14ac:dyDescent="0.35">
      <c r="A100" t="s">
        <v>36</v>
      </c>
      <c r="B100" t="s">
        <v>15</v>
      </c>
      <c r="D100">
        <v>17105.830000000002</v>
      </c>
      <c r="E100" t="s">
        <v>26</v>
      </c>
      <c r="F100" t="s">
        <v>20</v>
      </c>
      <c r="G100">
        <v>1</v>
      </c>
      <c r="H100">
        <v>186</v>
      </c>
      <c r="I100" t="s">
        <v>17</v>
      </c>
      <c r="J100">
        <v>629</v>
      </c>
    </row>
    <row r="101" spans="1:10" x14ac:dyDescent="0.35">
      <c r="A101" t="s">
        <v>9</v>
      </c>
      <c r="B101" t="s">
        <v>29</v>
      </c>
      <c r="D101">
        <v>24732.76</v>
      </c>
      <c r="E101" t="s">
        <v>19</v>
      </c>
      <c r="F101" t="s">
        <v>20</v>
      </c>
      <c r="G101">
        <v>2</v>
      </c>
      <c r="H101">
        <v>94</v>
      </c>
      <c r="I101" t="s">
        <v>13</v>
      </c>
      <c r="J101">
        <v>927</v>
      </c>
    </row>
    <row r="102" spans="1:10" x14ac:dyDescent="0.35">
      <c r="A102" t="s">
        <v>34</v>
      </c>
      <c r="B102" t="s">
        <v>15</v>
      </c>
      <c r="E102" t="s">
        <v>16</v>
      </c>
      <c r="F102" t="s">
        <v>12</v>
      </c>
      <c r="G102">
        <v>2</v>
      </c>
      <c r="H102">
        <v>225</v>
      </c>
      <c r="I102" t="s">
        <v>27</v>
      </c>
      <c r="J102">
        <v>288</v>
      </c>
    </row>
    <row r="103" spans="1:10" x14ac:dyDescent="0.35">
      <c r="A103" t="s">
        <v>18</v>
      </c>
      <c r="B103" t="s">
        <v>29</v>
      </c>
      <c r="D103">
        <v>14598.09</v>
      </c>
      <c r="E103" t="s">
        <v>26</v>
      </c>
      <c r="F103" t="s">
        <v>20</v>
      </c>
      <c r="G103">
        <v>5</v>
      </c>
      <c r="H103">
        <v>11</v>
      </c>
      <c r="I103" t="s">
        <v>13</v>
      </c>
      <c r="J103">
        <v>800</v>
      </c>
    </row>
    <row r="104" spans="1:10" x14ac:dyDescent="0.35">
      <c r="A104" t="s">
        <v>14</v>
      </c>
      <c r="B104" t="s">
        <v>29</v>
      </c>
      <c r="D104">
        <v>12012.55</v>
      </c>
      <c r="E104" t="s">
        <v>11</v>
      </c>
      <c r="F104" t="s">
        <v>12</v>
      </c>
      <c r="G104">
        <v>2</v>
      </c>
      <c r="H104">
        <v>205</v>
      </c>
      <c r="I104" t="s">
        <v>21</v>
      </c>
      <c r="J104">
        <v>894</v>
      </c>
    </row>
    <row r="105" spans="1:10" x14ac:dyDescent="0.35">
      <c r="A105" t="s">
        <v>14</v>
      </c>
      <c r="B105" t="s">
        <v>15</v>
      </c>
      <c r="D105">
        <v>16770.98</v>
      </c>
      <c r="E105" t="s">
        <v>11</v>
      </c>
      <c r="F105" t="s">
        <v>12</v>
      </c>
      <c r="G105">
        <v>3</v>
      </c>
      <c r="H105">
        <v>6</v>
      </c>
      <c r="I105" t="s">
        <v>32</v>
      </c>
      <c r="J105">
        <v>442</v>
      </c>
    </row>
    <row r="106" spans="1:10" x14ac:dyDescent="0.35">
      <c r="A106" t="s">
        <v>36</v>
      </c>
      <c r="B106" t="s">
        <v>10</v>
      </c>
      <c r="D106">
        <v>23638.85</v>
      </c>
      <c r="E106" t="s">
        <v>16</v>
      </c>
      <c r="F106" t="s">
        <v>12</v>
      </c>
      <c r="G106">
        <v>4</v>
      </c>
      <c r="H106">
        <v>58</v>
      </c>
      <c r="I106" t="s">
        <v>39</v>
      </c>
      <c r="J106">
        <v>466</v>
      </c>
    </row>
    <row r="107" spans="1:10" x14ac:dyDescent="0.35">
      <c r="A107" t="s">
        <v>36</v>
      </c>
      <c r="B107" t="s">
        <v>15</v>
      </c>
      <c r="D107">
        <v>23243.1</v>
      </c>
      <c r="E107" t="s">
        <v>26</v>
      </c>
      <c r="F107" t="s">
        <v>20</v>
      </c>
      <c r="G107">
        <v>2</v>
      </c>
      <c r="H107">
        <v>256</v>
      </c>
      <c r="I107" t="s">
        <v>21</v>
      </c>
      <c r="J107">
        <v>95</v>
      </c>
    </row>
    <row r="108" spans="1:10" x14ac:dyDescent="0.35">
      <c r="A108" t="s">
        <v>48</v>
      </c>
      <c r="B108" t="s">
        <v>29</v>
      </c>
      <c r="D108">
        <v>8331.9500000000007</v>
      </c>
      <c r="E108" t="s">
        <v>19</v>
      </c>
      <c r="F108" t="s">
        <v>20</v>
      </c>
      <c r="G108">
        <v>1</v>
      </c>
      <c r="H108">
        <v>157</v>
      </c>
      <c r="I108" t="s">
        <v>33</v>
      </c>
      <c r="J108">
        <v>162</v>
      </c>
    </row>
    <row r="109" spans="1:10" x14ac:dyDescent="0.35">
      <c r="A109" t="s">
        <v>31</v>
      </c>
      <c r="B109" t="s">
        <v>10</v>
      </c>
      <c r="D109">
        <v>17489.02</v>
      </c>
      <c r="E109" t="s">
        <v>11</v>
      </c>
      <c r="F109" t="s">
        <v>12</v>
      </c>
      <c r="G109">
        <v>1</v>
      </c>
      <c r="H109">
        <v>262</v>
      </c>
      <c r="I109" t="s">
        <v>38</v>
      </c>
      <c r="J109">
        <v>496</v>
      </c>
    </row>
    <row r="110" spans="1:10" x14ac:dyDescent="0.35">
      <c r="A110" t="s">
        <v>36</v>
      </c>
      <c r="B110" t="s">
        <v>10</v>
      </c>
      <c r="D110">
        <v>11178.91</v>
      </c>
      <c r="E110" t="s">
        <v>16</v>
      </c>
      <c r="F110" t="s">
        <v>12</v>
      </c>
      <c r="G110">
        <v>5</v>
      </c>
      <c r="H110">
        <v>43</v>
      </c>
      <c r="I110" t="s">
        <v>39</v>
      </c>
      <c r="J110">
        <v>803</v>
      </c>
    </row>
    <row r="111" spans="1:10" x14ac:dyDescent="0.35">
      <c r="A111" t="s">
        <v>48</v>
      </c>
      <c r="B111" t="s">
        <v>29</v>
      </c>
      <c r="D111">
        <v>9978.56</v>
      </c>
      <c r="E111" t="s">
        <v>26</v>
      </c>
      <c r="F111" t="s">
        <v>20</v>
      </c>
      <c r="G111">
        <v>4</v>
      </c>
      <c r="H111">
        <v>99</v>
      </c>
      <c r="I111" t="s">
        <v>35</v>
      </c>
      <c r="J111">
        <v>697</v>
      </c>
    </row>
    <row r="112" spans="1:10" x14ac:dyDescent="0.35">
      <c r="A112" t="s">
        <v>36</v>
      </c>
      <c r="B112" t="s">
        <v>15</v>
      </c>
      <c r="D112">
        <v>23834.240000000002</v>
      </c>
      <c r="E112" t="s">
        <v>16</v>
      </c>
      <c r="F112" t="s">
        <v>12</v>
      </c>
      <c r="G112">
        <v>5</v>
      </c>
      <c r="H112">
        <v>46</v>
      </c>
      <c r="I112" t="s">
        <v>27</v>
      </c>
      <c r="J112">
        <v>440</v>
      </c>
    </row>
    <row r="113" spans="1:10" x14ac:dyDescent="0.35">
      <c r="A113" t="s">
        <v>9</v>
      </c>
      <c r="B113" t="s">
        <v>29</v>
      </c>
      <c r="D113">
        <v>8645</v>
      </c>
      <c r="E113" t="s">
        <v>11</v>
      </c>
      <c r="F113" t="s">
        <v>12</v>
      </c>
      <c r="G113">
        <v>1</v>
      </c>
      <c r="H113">
        <v>115</v>
      </c>
      <c r="I113" t="s">
        <v>25</v>
      </c>
      <c r="J113">
        <v>984</v>
      </c>
    </row>
    <row r="114" spans="1:10" x14ac:dyDescent="0.35">
      <c r="A114" t="s">
        <v>24</v>
      </c>
      <c r="B114" t="s">
        <v>15</v>
      </c>
      <c r="D114">
        <v>14203.46</v>
      </c>
      <c r="E114" t="s">
        <v>26</v>
      </c>
      <c r="F114" t="s">
        <v>20</v>
      </c>
      <c r="G114">
        <v>5</v>
      </c>
      <c r="H114">
        <v>289</v>
      </c>
      <c r="I114" t="s">
        <v>21</v>
      </c>
      <c r="J114">
        <v>985</v>
      </c>
    </row>
    <row r="115" spans="1:10" x14ac:dyDescent="0.35">
      <c r="A115" t="s">
        <v>24</v>
      </c>
      <c r="B115" t="s">
        <v>29</v>
      </c>
      <c r="D115">
        <v>14411.54</v>
      </c>
      <c r="E115" t="s">
        <v>19</v>
      </c>
      <c r="F115" t="s">
        <v>20</v>
      </c>
      <c r="G115">
        <v>4</v>
      </c>
      <c r="H115">
        <v>294</v>
      </c>
      <c r="I115" t="s">
        <v>13</v>
      </c>
      <c r="J115">
        <v>407</v>
      </c>
    </row>
    <row r="116" spans="1:10" x14ac:dyDescent="0.35">
      <c r="A116" t="s">
        <v>9</v>
      </c>
      <c r="B116" t="s">
        <v>10</v>
      </c>
      <c r="D116">
        <v>22284.81</v>
      </c>
      <c r="E116" t="s">
        <v>26</v>
      </c>
      <c r="F116" t="s">
        <v>20</v>
      </c>
      <c r="G116">
        <v>4</v>
      </c>
      <c r="H116">
        <v>201</v>
      </c>
      <c r="I116" t="s">
        <v>13</v>
      </c>
      <c r="J116">
        <v>325</v>
      </c>
    </row>
    <row r="117" spans="1:10" x14ac:dyDescent="0.35">
      <c r="A117" t="s">
        <v>22</v>
      </c>
      <c r="B117" t="s">
        <v>10</v>
      </c>
      <c r="D117">
        <v>23193.11</v>
      </c>
      <c r="E117" t="s">
        <v>26</v>
      </c>
      <c r="F117" t="s">
        <v>20</v>
      </c>
      <c r="G117">
        <v>3</v>
      </c>
      <c r="H117">
        <v>88</v>
      </c>
      <c r="I117" t="s">
        <v>33</v>
      </c>
      <c r="J117">
        <v>321</v>
      </c>
    </row>
    <row r="118" spans="1:10" x14ac:dyDescent="0.35">
      <c r="A118" t="s">
        <v>24</v>
      </c>
      <c r="B118" t="s">
        <v>40</v>
      </c>
      <c r="D118">
        <v>12558.39</v>
      </c>
      <c r="E118" t="s">
        <v>19</v>
      </c>
      <c r="F118" t="s">
        <v>20</v>
      </c>
      <c r="G118">
        <v>4</v>
      </c>
      <c r="H118">
        <v>38</v>
      </c>
      <c r="I118" t="s">
        <v>21</v>
      </c>
      <c r="J118">
        <v>181</v>
      </c>
    </row>
    <row r="119" spans="1:10" x14ac:dyDescent="0.35">
      <c r="A119" t="s">
        <v>34</v>
      </c>
      <c r="B119" t="s">
        <v>29</v>
      </c>
      <c r="D119">
        <v>16050.87</v>
      </c>
      <c r="E119" t="s">
        <v>19</v>
      </c>
      <c r="F119" t="s">
        <v>20</v>
      </c>
      <c r="G119">
        <v>2</v>
      </c>
      <c r="H119">
        <v>110</v>
      </c>
      <c r="I119" t="s">
        <v>39</v>
      </c>
      <c r="J119">
        <v>715</v>
      </c>
    </row>
    <row r="120" spans="1:10" x14ac:dyDescent="0.35">
      <c r="A120" t="s">
        <v>31</v>
      </c>
      <c r="B120" t="s">
        <v>29</v>
      </c>
      <c r="D120">
        <v>8780.2999999999993</v>
      </c>
      <c r="E120" t="s">
        <v>26</v>
      </c>
      <c r="F120" t="s">
        <v>20</v>
      </c>
      <c r="G120">
        <v>5</v>
      </c>
      <c r="H120">
        <v>295</v>
      </c>
      <c r="I120" t="s">
        <v>32</v>
      </c>
      <c r="J120">
        <v>300</v>
      </c>
    </row>
    <row r="121" spans="1:10" x14ac:dyDescent="0.35">
      <c r="A121" t="s">
        <v>18</v>
      </c>
      <c r="B121" t="s">
        <v>10</v>
      </c>
      <c r="D121">
        <v>13560.51</v>
      </c>
      <c r="E121" t="s">
        <v>19</v>
      </c>
      <c r="F121" t="s">
        <v>20</v>
      </c>
      <c r="G121">
        <v>5</v>
      </c>
      <c r="H121">
        <v>86</v>
      </c>
      <c r="I121" t="s">
        <v>27</v>
      </c>
      <c r="J121">
        <v>280</v>
      </c>
    </row>
    <row r="122" spans="1:10" x14ac:dyDescent="0.35">
      <c r="A122" t="s">
        <v>36</v>
      </c>
      <c r="B122" t="s">
        <v>10</v>
      </c>
      <c r="D122">
        <v>23223.74</v>
      </c>
      <c r="E122" t="s">
        <v>16</v>
      </c>
      <c r="F122" t="s">
        <v>12</v>
      </c>
      <c r="G122">
        <v>1</v>
      </c>
      <c r="H122">
        <v>205</v>
      </c>
      <c r="I122" t="s">
        <v>39</v>
      </c>
      <c r="J122">
        <v>67</v>
      </c>
    </row>
    <row r="123" spans="1:10" x14ac:dyDescent="0.35">
      <c r="A123" t="s">
        <v>31</v>
      </c>
      <c r="B123" t="s">
        <v>41</v>
      </c>
      <c r="D123">
        <v>12677.27</v>
      </c>
      <c r="E123" t="s">
        <v>16</v>
      </c>
      <c r="F123" t="s">
        <v>12</v>
      </c>
      <c r="G123">
        <v>3</v>
      </c>
      <c r="H123">
        <v>131</v>
      </c>
      <c r="I123" t="s">
        <v>21</v>
      </c>
      <c r="J123">
        <v>982</v>
      </c>
    </row>
    <row r="124" spans="1:10" x14ac:dyDescent="0.35">
      <c r="A124" t="s">
        <v>36</v>
      </c>
      <c r="B124" t="s">
        <v>15</v>
      </c>
      <c r="D124">
        <v>23161.84</v>
      </c>
      <c r="E124" t="s">
        <v>19</v>
      </c>
      <c r="F124" t="s">
        <v>20</v>
      </c>
      <c r="G124">
        <v>2</v>
      </c>
      <c r="H124">
        <v>284</v>
      </c>
      <c r="I124" t="s">
        <v>27</v>
      </c>
      <c r="J124">
        <v>461</v>
      </c>
    </row>
    <row r="125" spans="1:10" x14ac:dyDescent="0.35">
      <c r="A125" t="s">
        <v>31</v>
      </c>
      <c r="B125" t="s">
        <v>15</v>
      </c>
      <c r="D125">
        <v>9655.14</v>
      </c>
      <c r="E125" t="s">
        <v>19</v>
      </c>
      <c r="F125" t="s">
        <v>20</v>
      </c>
      <c r="G125">
        <v>3</v>
      </c>
      <c r="H125">
        <v>37</v>
      </c>
      <c r="I125" t="s">
        <v>39</v>
      </c>
      <c r="J125">
        <v>336</v>
      </c>
    </row>
    <row r="126" spans="1:10" x14ac:dyDescent="0.35">
      <c r="A126" t="s">
        <v>18</v>
      </c>
      <c r="B126" t="s">
        <v>15</v>
      </c>
      <c r="D126">
        <v>18366.8</v>
      </c>
      <c r="E126" t="s">
        <v>16</v>
      </c>
      <c r="F126" t="s">
        <v>12</v>
      </c>
      <c r="G126">
        <v>2</v>
      </c>
      <c r="H126">
        <v>131</v>
      </c>
      <c r="I126" t="s">
        <v>39</v>
      </c>
      <c r="J126">
        <v>68</v>
      </c>
    </row>
    <row r="127" spans="1:10" x14ac:dyDescent="0.35">
      <c r="A127" t="s">
        <v>34</v>
      </c>
      <c r="B127" t="s">
        <v>29</v>
      </c>
      <c r="D127">
        <v>8500.8799999999992</v>
      </c>
      <c r="E127" t="s">
        <v>19</v>
      </c>
      <c r="F127" t="s">
        <v>20</v>
      </c>
      <c r="G127">
        <v>5</v>
      </c>
      <c r="H127">
        <v>148</v>
      </c>
      <c r="I127" t="s">
        <v>33</v>
      </c>
      <c r="J127">
        <v>365</v>
      </c>
    </row>
    <row r="128" spans="1:10" x14ac:dyDescent="0.35">
      <c r="A128" t="s">
        <v>24</v>
      </c>
      <c r="B128" t="s">
        <v>15</v>
      </c>
      <c r="D128">
        <v>12550.61</v>
      </c>
      <c r="E128" t="s">
        <v>11</v>
      </c>
      <c r="F128" t="s">
        <v>12</v>
      </c>
      <c r="G128">
        <v>3</v>
      </c>
      <c r="H128">
        <v>168</v>
      </c>
      <c r="I128" t="s">
        <v>13</v>
      </c>
      <c r="J128">
        <v>968</v>
      </c>
    </row>
    <row r="129" spans="1:10" x14ac:dyDescent="0.35">
      <c r="A129" t="s">
        <v>34</v>
      </c>
      <c r="B129" t="s">
        <v>10</v>
      </c>
      <c r="D129">
        <v>18813.18</v>
      </c>
      <c r="E129" t="s">
        <v>19</v>
      </c>
      <c r="F129" t="s">
        <v>20</v>
      </c>
      <c r="G129">
        <v>2</v>
      </c>
      <c r="H129">
        <v>173</v>
      </c>
      <c r="I129" t="s">
        <v>28</v>
      </c>
      <c r="J129">
        <v>659</v>
      </c>
    </row>
    <row r="130" spans="1:10" x14ac:dyDescent="0.35">
      <c r="A130" t="s">
        <v>24</v>
      </c>
      <c r="B130" t="s">
        <v>10</v>
      </c>
      <c r="D130">
        <v>21040.75</v>
      </c>
      <c r="E130" t="s">
        <v>26</v>
      </c>
      <c r="F130" t="s">
        <v>20</v>
      </c>
      <c r="G130">
        <v>1</v>
      </c>
      <c r="H130">
        <v>101</v>
      </c>
      <c r="I130" t="s">
        <v>21</v>
      </c>
      <c r="J130">
        <v>543</v>
      </c>
    </row>
    <row r="131" spans="1:10" x14ac:dyDescent="0.35">
      <c r="A131" t="s">
        <v>34</v>
      </c>
      <c r="B131" t="s">
        <v>15</v>
      </c>
      <c r="D131">
        <v>21018.54</v>
      </c>
      <c r="E131" t="s">
        <v>26</v>
      </c>
      <c r="F131" t="s">
        <v>20</v>
      </c>
      <c r="G131">
        <v>2</v>
      </c>
      <c r="H131">
        <v>246</v>
      </c>
      <c r="I131" t="s">
        <v>27</v>
      </c>
      <c r="J131">
        <v>403</v>
      </c>
    </row>
    <row r="132" spans="1:10" x14ac:dyDescent="0.35">
      <c r="A132" t="s">
        <v>9</v>
      </c>
      <c r="B132" t="s">
        <v>15</v>
      </c>
      <c r="D132">
        <v>14773.25</v>
      </c>
      <c r="E132" t="s">
        <v>26</v>
      </c>
      <c r="F132" t="s">
        <v>20</v>
      </c>
      <c r="G132">
        <v>1</v>
      </c>
      <c r="H132">
        <v>120</v>
      </c>
      <c r="I132" t="s">
        <v>39</v>
      </c>
      <c r="J132">
        <v>752</v>
      </c>
    </row>
    <row r="133" spans="1:10" x14ac:dyDescent="0.35">
      <c r="A133" t="s">
        <v>18</v>
      </c>
      <c r="B133" t="s">
        <v>10</v>
      </c>
      <c r="D133">
        <v>10120.67</v>
      </c>
      <c r="E133" t="s">
        <v>16</v>
      </c>
      <c r="F133" t="s">
        <v>12</v>
      </c>
      <c r="G133">
        <v>3</v>
      </c>
      <c r="H133">
        <v>137</v>
      </c>
      <c r="I133" t="s">
        <v>23</v>
      </c>
      <c r="J133">
        <v>536</v>
      </c>
    </row>
    <row r="134" spans="1:10" x14ac:dyDescent="0.35">
      <c r="A134" t="s">
        <v>18</v>
      </c>
      <c r="B134" t="s">
        <v>10</v>
      </c>
      <c r="D134">
        <v>9209.15</v>
      </c>
      <c r="E134" t="s">
        <v>19</v>
      </c>
      <c r="F134" t="s">
        <v>20</v>
      </c>
      <c r="G134">
        <v>3</v>
      </c>
      <c r="H134">
        <v>74</v>
      </c>
      <c r="I134" t="s">
        <v>21</v>
      </c>
      <c r="J134">
        <v>942</v>
      </c>
    </row>
    <row r="135" spans="1:10" x14ac:dyDescent="0.35">
      <c r="A135" t="s">
        <v>18</v>
      </c>
      <c r="B135" t="s">
        <v>15</v>
      </c>
      <c r="D135">
        <v>23576.12</v>
      </c>
      <c r="E135" t="s">
        <v>19</v>
      </c>
      <c r="F135" t="s">
        <v>20</v>
      </c>
      <c r="G135">
        <v>1</v>
      </c>
      <c r="H135">
        <v>247</v>
      </c>
      <c r="I135" t="s">
        <v>33</v>
      </c>
      <c r="J135">
        <v>348</v>
      </c>
    </row>
    <row r="136" spans="1:10" x14ac:dyDescent="0.35">
      <c r="A136" t="s">
        <v>14</v>
      </c>
      <c r="B136" t="s">
        <v>15</v>
      </c>
      <c r="D136">
        <v>19850.88</v>
      </c>
      <c r="E136" t="s">
        <v>16</v>
      </c>
      <c r="F136" t="s">
        <v>12</v>
      </c>
      <c r="G136">
        <v>4</v>
      </c>
      <c r="H136">
        <v>203</v>
      </c>
      <c r="I136" t="s">
        <v>39</v>
      </c>
      <c r="J136">
        <v>427</v>
      </c>
    </row>
    <row r="137" spans="1:10" x14ac:dyDescent="0.35">
      <c r="A137" t="s">
        <v>22</v>
      </c>
      <c r="B137" t="s">
        <v>29</v>
      </c>
      <c r="D137">
        <v>10324.549999999999</v>
      </c>
      <c r="E137" t="s">
        <v>19</v>
      </c>
      <c r="F137" t="s">
        <v>20</v>
      </c>
      <c r="G137">
        <v>5</v>
      </c>
      <c r="H137">
        <v>100</v>
      </c>
      <c r="I137" t="s">
        <v>23</v>
      </c>
      <c r="J137">
        <v>809</v>
      </c>
    </row>
    <row r="138" spans="1:10" x14ac:dyDescent="0.35">
      <c r="A138" t="s">
        <v>24</v>
      </c>
      <c r="B138" t="s">
        <v>15</v>
      </c>
      <c r="D138">
        <v>17104.45</v>
      </c>
      <c r="E138" t="s">
        <v>11</v>
      </c>
      <c r="F138" t="s">
        <v>12</v>
      </c>
      <c r="G138">
        <v>5</v>
      </c>
      <c r="H138">
        <v>274</v>
      </c>
      <c r="I138" t="s">
        <v>35</v>
      </c>
      <c r="J138">
        <v>713</v>
      </c>
    </row>
    <row r="139" spans="1:10" x14ac:dyDescent="0.35">
      <c r="A139" t="s">
        <v>18</v>
      </c>
      <c r="B139" t="s">
        <v>10</v>
      </c>
      <c r="E139" t="s">
        <v>16</v>
      </c>
      <c r="F139" t="s">
        <v>12</v>
      </c>
      <c r="G139">
        <v>1</v>
      </c>
      <c r="H139">
        <v>269</v>
      </c>
      <c r="I139" t="s">
        <v>38</v>
      </c>
      <c r="J139">
        <v>405</v>
      </c>
    </row>
    <row r="140" spans="1:10" x14ac:dyDescent="0.35">
      <c r="A140" t="s">
        <v>34</v>
      </c>
      <c r="B140" t="s">
        <v>15</v>
      </c>
      <c r="D140">
        <v>22715.83</v>
      </c>
      <c r="E140" t="s">
        <v>19</v>
      </c>
      <c r="F140" t="s">
        <v>20</v>
      </c>
      <c r="G140">
        <v>5</v>
      </c>
      <c r="H140">
        <v>88</v>
      </c>
      <c r="I140" t="s">
        <v>32</v>
      </c>
      <c r="J140">
        <v>765</v>
      </c>
    </row>
    <row r="141" spans="1:10" x14ac:dyDescent="0.35">
      <c r="A141" t="s">
        <v>14</v>
      </c>
      <c r="B141" t="s">
        <v>10</v>
      </c>
      <c r="D141">
        <v>23423.11</v>
      </c>
      <c r="E141" t="s">
        <v>19</v>
      </c>
      <c r="F141" t="s">
        <v>20</v>
      </c>
      <c r="G141">
        <v>5</v>
      </c>
      <c r="H141">
        <v>157</v>
      </c>
      <c r="I141" t="s">
        <v>21</v>
      </c>
      <c r="J141">
        <v>99</v>
      </c>
    </row>
    <row r="142" spans="1:10" x14ac:dyDescent="0.35">
      <c r="A142" t="s">
        <v>36</v>
      </c>
      <c r="B142" t="s">
        <v>29</v>
      </c>
      <c r="D142">
        <v>24610.69</v>
      </c>
      <c r="E142" t="s">
        <v>19</v>
      </c>
      <c r="F142" t="s">
        <v>20</v>
      </c>
      <c r="G142">
        <v>4</v>
      </c>
      <c r="H142">
        <v>121</v>
      </c>
      <c r="I142" t="s">
        <v>13</v>
      </c>
      <c r="J142">
        <v>878</v>
      </c>
    </row>
    <row r="143" spans="1:10" x14ac:dyDescent="0.35">
      <c r="A143" t="s">
        <v>24</v>
      </c>
      <c r="B143" t="s">
        <v>10</v>
      </c>
      <c r="D143">
        <v>19376.689999999999</v>
      </c>
      <c r="E143" t="s">
        <v>26</v>
      </c>
      <c r="F143" t="s">
        <v>20</v>
      </c>
      <c r="G143">
        <v>1</v>
      </c>
      <c r="H143">
        <v>222</v>
      </c>
      <c r="I143" t="s">
        <v>27</v>
      </c>
      <c r="J143">
        <v>413</v>
      </c>
    </row>
    <row r="144" spans="1:10" x14ac:dyDescent="0.35">
      <c r="A144" t="s">
        <v>22</v>
      </c>
      <c r="B144" t="s">
        <v>29</v>
      </c>
      <c r="D144">
        <v>8056.47</v>
      </c>
      <c r="E144" t="s">
        <v>11</v>
      </c>
      <c r="F144" t="s">
        <v>12</v>
      </c>
      <c r="G144">
        <v>4</v>
      </c>
      <c r="H144">
        <v>30</v>
      </c>
      <c r="I144" t="s">
        <v>23</v>
      </c>
      <c r="J144">
        <v>359</v>
      </c>
    </row>
    <row r="145" spans="1:10" x14ac:dyDescent="0.35">
      <c r="A145" t="s">
        <v>34</v>
      </c>
      <c r="B145" t="s">
        <v>15</v>
      </c>
      <c r="D145">
        <v>23442.86</v>
      </c>
      <c r="E145" t="s">
        <v>11</v>
      </c>
      <c r="F145" t="s">
        <v>12</v>
      </c>
      <c r="G145">
        <v>5</v>
      </c>
      <c r="H145">
        <v>185</v>
      </c>
      <c r="I145" t="s">
        <v>17</v>
      </c>
      <c r="J145">
        <v>91</v>
      </c>
    </row>
    <row r="146" spans="1:10" x14ac:dyDescent="0.35">
      <c r="A146" t="s">
        <v>22</v>
      </c>
      <c r="B146" t="s">
        <v>29</v>
      </c>
      <c r="D146">
        <v>10004.43</v>
      </c>
      <c r="E146" t="s">
        <v>11</v>
      </c>
      <c r="F146" t="s">
        <v>12</v>
      </c>
      <c r="G146">
        <v>3</v>
      </c>
      <c r="H146">
        <v>278</v>
      </c>
      <c r="I146" t="s">
        <v>33</v>
      </c>
      <c r="J146">
        <v>372</v>
      </c>
    </row>
    <row r="147" spans="1:10" x14ac:dyDescent="0.35">
      <c r="A147" t="s">
        <v>36</v>
      </c>
      <c r="B147" t="s">
        <v>10</v>
      </c>
      <c r="D147">
        <v>20823.560000000001</v>
      </c>
      <c r="E147" t="s">
        <v>16</v>
      </c>
      <c r="F147" t="s">
        <v>12</v>
      </c>
      <c r="G147">
        <v>2</v>
      </c>
      <c r="H147">
        <v>137</v>
      </c>
      <c r="I147" t="s">
        <v>27</v>
      </c>
      <c r="J147">
        <v>902</v>
      </c>
    </row>
    <row r="148" spans="1:10" x14ac:dyDescent="0.35">
      <c r="A148" t="s">
        <v>22</v>
      </c>
      <c r="B148" t="s">
        <v>10</v>
      </c>
      <c r="D148">
        <v>10025.76</v>
      </c>
      <c r="E148" t="s">
        <v>11</v>
      </c>
      <c r="F148" t="s">
        <v>12</v>
      </c>
      <c r="G148">
        <v>4</v>
      </c>
      <c r="H148">
        <v>274</v>
      </c>
      <c r="I148" t="s">
        <v>32</v>
      </c>
      <c r="J148">
        <v>568</v>
      </c>
    </row>
    <row r="149" spans="1:10" x14ac:dyDescent="0.35">
      <c r="A149" t="s">
        <v>9</v>
      </c>
      <c r="B149" t="s">
        <v>29</v>
      </c>
      <c r="D149">
        <v>16223.01</v>
      </c>
      <c r="E149" t="s">
        <v>19</v>
      </c>
      <c r="F149" t="s">
        <v>20</v>
      </c>
      <c r="G149">
        <v>2</v>
      </c>
      <c r="H149">
        <v>73</v>
      </c>
      <c r="I149" t="s">
        <v>38</v>
      </c>
      <c r="J149">
        <v>640</v>
      </c>
    </row>
    <row r="150" spans="1:10" x14ac:dyDescent="0.35">
      <c r="A150" t="s">
        <v>14</v>
      </c>
      <c r="B150" t="s">
        <v>10</v>
      </c>
      <c r="D150">
        <v>12712.86</v>
      </c>
      <c r="E150" t="s">
        <v>19</v>
      </c>
      <c r="F150" t="s">
        <v>20</v>
      </c>
      <c r="G150">
        <v>2</v>
      </c>
      <c r="H150">
        <v>102</v>
      </c>
      <c r="I150" t="s">
        <v>28</v>
      </c>
      <c r="J150">
        <v>648</v>
      </c>
    </row>
    <row r="151" spans="1:10" x14ac:dyDescent="0.35">
      <c r="A151" t="s">
        <v>22</v>
      </c>
      <c r="B151" t="s">
        <v>29</v>
      </c>
      <c r="D151">
        <v>21234.26</v>
      </c>
      <c r="E151" t="s">
        <v>26</v>
      </c>
      <c r="F151" t="s">
        <v>20</v>
      </c>
      <c r="G151">
        <v>1</v>
      </c>
      <c r="H151">
        <v>118</v>
      </c>
      <c r="I151" t="s">
        <v>23</v>
      </c>
      <c r="J151">
        <v>55</v>
      </c>
    </row>
    <row r="152" spans="1:10" x14ac:dyDescent="0.35">
      <c r="A152" t="s">
        <v>24</v>
      </c>
      <c r="B152" t="s">
        <v>29</v>
      </c>
      <c r="D152">
        <v>23247.64</v>
      </c>
      <c r="E152" t="s">
        <v>11</v>
      </c>
      <c r="F152" t="s">
        <v>12</v>
      </c>
      <c r="G152">
        <v>4</v>
      </c>
      <c r="H152">
        <v>72</v>
      </c>
      <c r="I152" t="s">
        <v>38</v>
      </c>
      <c r="J152">
        <v>974</v>
      </c>
    </row>
    <row r="153" spans="1:10" x14ac:dyDescent="0.35">
      <c r="A153" t="s">
        <v>18</v>
      </c>
      <c r="B153" t="s">
        <v>29</v>
      </c>
      <c r="D153">
        <v>13015.13</v>
      </c>
      <c r="E153" t="s">
        <v>11</v>
      </c>
      <c r="F153" t="s">
        <v>12</v>
      </c>
      <c r="G153">
        <v>4</v>
      </c>
      <c r="H153">
        <v>167</v>
      </c>
      <c r="I153" t="s">
        <v>38</v>
      </c>
      <c r="J153">
        <v>268</v>
      </c>
    </row>
    <row r="154" spans="1:10" x14ac:dyDescent="0.35">
      <c r="A154" t="s">
        <v>9</v>
      </c>
      <c r="B154" t="s">
        <v>15</v>
      </c>
      <c r="D154">
        <v>17916.509999999998</v>
      </c>
      <c r="E154" t="s">
        <v>11</v>
      </c>
      <c r="F154" t="s">
        <v>12</v>
      </c>
      <c r="G154">
        <v>1</v>
      </c>
      <c r="H154">
        <v>167</v>
      </c>
      <c r="I154" t="s">
        <v>13</v>
      </c>
      <c r="J154">
        <v>742</v>
      </c>
    </row>
    <row r="155" spans="1:10" x14ac:dyDescent="0.35">
      <c r="A155" t="s">
        <v>36</v>
      </c>
      <c r="B155" t="s">
        <v>29</v>
      </c>
      <c r="D155">
        <v>20352.43</v>
      </c>
      <c r="E155" t="s">
        <v>26</v>
      </c>
      <c r="F155" t="s">
        <v>20</v>
      </c>
      <c r="G155">
        <v>1</v>
      </c>
      <c r="H155">
        <v>262</v>
      </c>
      <c r="I155" t="s">
        <v>27</v>
      </c>
      <c r="J155">
        <v>299</v>
      </c>
    </row>
    <row r="156" spans="1:10" x14ac:dyDescent="0.35">
      <c r="A156" t="s">
        <v>34</v>
      </c>
      <c r="B156" t="s">
        <v>10</v>
      </c>
      <c r="D156">
        <v>11132.76</v>
      </c>
      <c r="E156" t="s">
        <v>11</v>
      </c>
      <c r="F156" t="s">
        <v>12</v>
      </c>
      <c r="G156">
        <v>4</v>
      </c>
      <c r="H156">
        <v>162</v>
      </c>
      <c r="I156" t="s">
        <v>23</v>
      </c>
      <c r="J156">
        <v>261</v>
      </c>
    </row>
    <row r="157" spans="1:10" x14ac:dyDescent="0.35">
      <c r="A157" t="s">
        <v>31</v>
      </c>
      <c r="B157" t="s">
        <v>15</v>
      </c>
      <c r="D157">
        <v>15355.41</v>
      </c>
      <c r="E157" t="s">
        <v>11</v>
      </c>
      <c r="F157" t="s">
        <v>12</v>
      </c>
      <c r="G157">
        <v>2</v>
      </c>
      <c r="H157">
        <v>0</v>
      </c>
      <c r="I157" t="s">
        <v>32</v>
      </c>
      <c r="J157">
        <v>387</v>
      </c>
    </row>
    <row r="158" spans="1:10" x14ac:dyDescent="0.35">
      <c r="A158" t="s">
        <v>18</v>
      </c>
      <c r="B158" t="s">
        <v>10</v>
      </c>
      <c r="D158">
        <v>15896.45</v>
      </c>
      <c r="E158" t="s">
        <v>11</v>
      </c>
      <c r="F158" t="s">
        <v>12</v>
      </c>
      <c r="G158">
        <v>3</v>
      </c>
      <c r="H158">
        <v>274</v>
      </c>
      <c r="I158" t="s">
        <v>32</v>
      </c>
      <c r="J158">
        <v>843</v>
      </c>
    </row>
    <row r="159" spans="1:10" x14ac:dyDescent="0.35">
      <c r="A159" t="s">
        <v>14</v>
      </c>
      <c r="B159" t="s">
        <v>15</v>
      </c>
      <c r="D159">
        <v>10931.76</v>
      </c>
      <c r="E159" t="s">
        <v>16</v>
      </c>
      <c r="F159" t="s">
        <v>12</v>
      </c>
      <c r="G159">
        <v>1</v>
      </c>
      <c r="H159">
        <v>297</v>
      </c>
      <c r="I159" t="s">
        <v>27</v>
      </c>
      <c r="J159">
        <v>308</v>
      </c>
    </row>
    <row r="160" spans="1:10" x14ac:dyDescent="0.35">
      <c r="A160" t="s">
        <v>9</v>
      </c>
      <c r="B160" t="s">
        <v>29</v>
      </c>
      <c r="D160">
        <v>22431.63</v>
      </c>
      <c r="E160" t="s">
        <v>11</v>
      </c>
      <c r="F160" t="s">
        <v>12</v>
      </c>
      <c r="G160">
        <v>2</v>
      </c>
      <c r="H160">
        <v>142</v>
      </c>
      <c r="I160" t="s">
        <v>32</v>
      </c>
      <c r="J160">
        <v>740</v>
      </c>
    </row>
    <row r="161" spans="1:10" x14ac:dyDescent="0.35">
      <c r="A161" t="s">
        <v>36</v>
      </c>
      <c r="B161" t="s">
        <v>15</v>
      </c>
      <c r="E161" t="s">
        <v>16</v>
      </c>
      <c r="F161" t="s">
        <v>12</v>
      </c>
      <c r="G161">
        <v>3</v>
      </c>
      <c r="H161">
        <v>82</v>
      </c>
      <c r="I161" t="s">
        <v>28</v>
      </c>
      <c r="J161">
        <v>806</v>
      </c>
    </row>
    <row r="162" spans="1:10" x14ac:dyDescent="0.35">
      <c r="A162" t="s">
        <v>31</v>
      </c>
      <c r="B162" t="s">
        <v>29</v>
      </c>
      <c r="D162">
        <v>23026.54</v>
      </c>
      <c r="E162" t="s">
        <v>19</v>
      </c>
      <c r="F162" t="s">
        <v>20</v>
      </c>
      <c r="G162">
        <v>2</v>
      </c>
      <c r="H162">
        <v>89</v>
      </c>
      <c r="I162" t="s">
        <v>23</v>
      </c>
      <c r="J162">
        <v>612</v>
      </c>
    </row>
    <row r="163" spans="1:10" x14ac:dyDescent="0.35">
      <c r="A163" t="s">
        <v>18</v>
      </c>
      <c r="B163" t="s">
        <v>29</v>
      </c>
      <c r="D163">
        <v>21447.67</v>
      </c>
      <c r="E163" t="s">
        <v>11</v>
      </c>
      <c r="F163" t="s">
        <v>12</v>
      </c>
      <c r="G163">
        <v>4</v>
      </c>
      <c r="H163">
        <v>169</v>
      </c>
      <c r="I163" t="s">
        <v>32</v>
      </c>
      <c r="J163">
        <v>765</v>
      </c>
    </row>
    <row r="164" spans="1:10" x14ac:dyDescent="0.35">
      <c r="A164" t="s">
        <v>24</v>
      </c>
      <c r="B164" t="s">
        <v>29</v>
      </c>
      <c r="D164">
        <v>21259.24</v>
      </c>
      <c r="E164" t="s">
        <v>45</v>
      </c>
      <c r="F164" t="s">
        <v>12</v>
      </c>
      <c r="G164">
        <v>1</v>
      </c>
      <c r="H164">
        <v>40</v>
      </c>
      <c r="I164" t="s">
        <v>33</v>
      </c>
      <c r="J164">
        <v>921</v>
      </c>
    </row>
    <row r="165" spans="1:10" x14ac:dyDescent="0.35">
      <c r="A165" t="s">
        <v>18</v>
      </c>
      <c r="B165" t="s">
        <v>15</v>
      </c>
      <c r="D165">
        <v>12080.8</v>
      </c>
      <c r="E165" t="s">
        <v>26</v>
      </c>
      <c r="F165" t="s">
        <v>20</v>
      </c>
      <c r="G165">
        <v>2</v>
      </c>
      <c r="H165">
        <v>226</v>
      </c>
      <c r="I165" t="s">
        <v>32</v>
      </c>
      <c r="J165">
        <v>976</v>
      </c>
    </row>
    <row r="166" spans="1:10" x14ac:dyDescent="0.35">
      <c r="A166" t="s">
        <v>9</v>
      </c>
      <c r="B166" t="s">
        <v>10</v>
      </c>
      <c r="D166">
        <v>10731.45</v>
      </c>
      <c r="E166" t="s">
        <v>26</v>
      </c>
      <c r="F166" t="s">
        <v>20</v>
      </c>
      <c r="G166">
        <v>2</v>
      </c>
      <c r="H166">
        <v>86</v>
      </c>
      <c r="I166" t="s">
        <v>17</v>
      </c>
      <c r="J166">
        <v>325</v>
      </c>
    </row>
    <row r="167" spans="1:10" x14ac:dyDescent="0.35">
      <c r="A167" t="s">
        <v>18</v>
      </c>
      <c r="B167" t="s">
        <v>41</v>
      </c>
      <c r="D167">
        <v>13277.07</v>
      </c>
      <c r="E167" t="s">
        <v>45</v>
      </c>
      <c r="F167" t="s">
        <v>12</v>
      </c>
      <c r="G167">
        <v>1</v>
      </c>
      <c r="H167">
        <v>117</v>
      </c>
      <c r="I167" t="s">
        <v>17</v>
      </c>
      <c r="J167">
        <v>943</v>
      </c>
    </row>
    <row r="168" spans="1:10" x14ac:dyDescent="0.35">
      <c r="A168" t="s">
        <v>14</v>
      </c>
      <c r="B168" t="s">
        <v>10</v>
      </c>
      <c r="D168">
        <v>24346.85</v>
      </c>
      <c r="E168" t="s">
        <v>26</v>
      </c>
      <c r="F168" t="s">
        <v>20</v>
      </c>
      <c r="G168">
        <v>2</v>
      </c>
      <c r="H168">
        <v>212</v>
      </c>
      <c r="I168" t="s">
        <v>28</v>
      </c>
      <c r="J168">
        <v>263</v>
      </c>
    </row>
    <row r="169" spans="1:10" x14ac:dyDescent="0.35">
      <c r="A169" t="s">
        <v>34</v>
      </c>
      <c r="B169" t="s">
        <v>10</v>
      </c>
      <c r="E169" t="s">
        <v>16</v>
      </c>
      <c r="F169" t="s">
        <v>12</v>
      </c>
      <c r="G169">
        <v>4</v>
      </c>
      <c r="H169">
        <v>124</v>
      </c>
      <c r="I169" t="s">
        <v>27</v>
      </c>
      <c r="J169">
        <v>113</v>
      </c>
    </row>
    <row r="170" spans="1:10" x14ac:dyDescent="0.35">
      <c r="A170" t="s">
        <v>36</v>
      </c>
      <c r="B170" t="s">
        <v>15</v>
      </c>
      <c r="D170">
        <v>11763.68</v>
      </c>
      <c r="E170" t="s">
        <v>11</v>
      </c>
      <c r="F170" t="s">
        <v>12</v>
      </c>
      <c r="G170">
        <v>3</v>
      </c>
      <c r="H170">
        <v>220</v>
      </c>
      <c r="I170" t="s">
        <v>39</v>
      </c>
      <c r="J170">
        <v>66</v>
      </c>
    </row>
    <row r="171" spans="1:10" x14ac:dyDescent="0.35">
      <c r="A171" t="s">
        <v>36</v>
      </c>
      <c r="B171" t="s">
        <v>10</v>
      </c>
      <c r="D171">
        <v>14075.66</v>
      </c>
      <c r="E171" t="s">
        <v>19</v>
      </c>
      <c r="F171" t="s">
        <v>20</v>
      </c>
      <c r="G171">
        <v>1</v>
      </c>
      <c r="H171">
        <v>285</v>
      </c>
      <c r="I171" t="s">
        <v>25</v>
      </c>
      <c r="J171">
        <v>71</v>
      </c>
    </row>
    <row r="172" spans="1:10" x14ac:dyDescent="0.35">
      <c r="A172" t="s">
        <v>36</v>
      </c>
      <c r="B172" t="s">
        <v>29</v>
      </c>
      <c r="D172">
        <v>21910.59</v>
      </c>
      <c r="E172" t="s">
        <v>19</v>
      </c>
      <c r="F172" t="s">
        <v>20</v>
      </c>
      <c r="G172">
        <v>5</v>
      </c>
      <c r="H172">
        <v>223</v>
      </c>
      <c r="I172" t="s">
        <v>35</v>
      </c>
      <c r="J172">
        <v>550</v>
      </c>
    </row>
    <row r="173" spans="1:10" x14ac:dyDescent="0.35">
      <c r="A173" t="s">
        <v>9</v>
      </c>
      <c r="B173" t="s">
        <v>10</v>
      </c>
      <c r="D173">
        <v>21060.26</v>
      </c>
      <c r="E173" t="s">
        <v>11</v>
      </c>
      <c r="F173" t="s">
        <v>12</v>
      </c>
      <c r="G173">
        <v>3</v>
      </c>
      <c r="H173">
        <v>118</v>
      </c>
      <c r="I173" t="s">
        <v>33</v>
      </c>
      <c r="J173">
        <v>296</v>
      </c>
    </row>
    <row r="174" spans="1:10" x14ac:dyDescent="0.35">
      <c r="A174" t="s">
        <v>36</v>
      </c>
      <c r="B174" t="s">
        <v>15</v>
      </c>
      <c r="E174" t="s">
        <v>16</v>
      </c>
      <c r="F174" t="s">
        <v>12</v>
      </c>
      <c r="G174">
        <v>2</v>
      </c>
      <c r="H174">
        <v>63</v>
      </c>
      <c r="I174" t="s">
        <v>28</v>
      </c>
      <c r="J174">
        <v>944</v>
      </c>
    </row>
    <row r="175" spans="1:10" x14ac:dyDescent="0.35">
      <c r="A175" t="s">
        <v>31</v>
      </c>
      <c r="B175" t="s">
        <v>29</v>
      </c>
      <c r="D175">
        <v>22001.03</v>
      </c>
      <c r="E175" t="s">
        <v>11</v>
      </c>
      <c r="F175" t="s">
        <v>12</v>
      </c>
      <c r="G175">
        <v>4</v>
      </c>
      <c r="H175">
        <v>137</v>
      </c>
      <c r="I175" t="s">
        <v>27</v>
      </c>
      <c r="J175">
        <v>840</v>
      </c>
    </row>
    <row r="176" spans="1:10" x14ac:dyDescent="0.35">
      <c r="A176" t="s">
        <v>24</v>
      </c>
      <c r="B176" t="s">
        <v>10</v>
      </c>
      <c r="D176">
        <v>23322.85</v>
      </c>
      <c r="E176" t="s">
        <v>19</v>
      </c>
      <c r="F176" t="s">
        <v>20</v>
      </c>
      <c r="G176">
        <v>3</v>
      </c>
      <c r="H176">
        <v>89</v>
      </c>
      <c r="I176" t="s">
        <v>27</v>
      </c>
      <c r="J176">
        <v>781</v>
      </c>
    </row>
    <row r="177" spans="1:10" x14ac:dyDescent="0.35">
      <c r="A177" t="s">
        <v>9</v>
      </c>
      <c r="B177" t="s">
        <v>15</v>
      </c>
      <c r="D177">
        <v>15952.22</v>
      </c>
      <c r="E177" t="s">
        <v>16</v>
      </c>
      <c r="F177" t="s">
        <v>12</v>
      </c>
      <c r="G177">
        <v>4</v>
      </c>
      <c r="H177">
        <v>37</v>
      </c>
      <c r="I177" t="s">
        <v>23</v>
      </c>
      <c r="J177">
        <v>832</v>
      </c>
    </row>
    <row r="178" spans="1:10" x14ac:dyDescent="0.35">
      <c r="A178" t="s">
        <v>34</v>
      </c>
      <c r="B178" t="s">
        <v>29</v>
      </c>
      <c r="D178">
        <v>20206.89</v>
      </c>
      <c r="E178" t="s">
        <v>26</v>
      </c>
      <c r="F178" t="s">
        <v>20</v>
      </c>
      <c r="G178">
        <v>1</v>
      </c>
      <c r="H178">
        <v>277</v>
      </c>
      <c r="I178" t="s">
        <v>25</v>
      </c>
      <c r="J178">
        <v>405</v>
      </c>
    </row>
    <row r="179" spans="1:10" x14ac:dyDescent="0.35">
      <c r="A179" t="s">
        <v>24</v>
      </c>
      <c r="B179" t="s">
        <v>29</v>
      </c>
      <c r="D179">
        <v>13624.53</v>
      </c>
      <c r="E179" t="s">
        <v>11</v>
      </c>
      <c r="F179" t="s">
        <v>12</v>
      </c>
      <c r="G179">
        <v>1</v>
      </c>
      <c r="H179">
        <v>277</v>
      </c>
      <c r="I179" t="s">
        <v>32</v>
      </c>
      <c r="J179">
        <v>968</v>
      </c>
    </row>
    <row r="180" spans="1:10" x14ac:dyDescent="0.35">
      <c r="A180" t="s">
        <v>9</v>
      </c>
      <c r="B180" t="s">
        <v>15</v>
      </c>
      <c r="E180" t="s">
        <v>16</v>
      </c>
      <c r="F180" t="s">
        <v>12</v>
      </c>
      <c r="G180">
        <v>5</v>
      </c>
      <c r="H180">
        <v>229</v>
      </c>
      <c r="I180" t="s">
        <v>33</v>
      </c>
      <c r="J180">
        <v>703</v>
      </c>
    </row>
    <row r="181" spans="1:10" x14ac:dyDescent="0.35">
      <c r="A181" t="s">
        <v>24</v>
      </c>
      <c r="B181" t="s">
        <v>15</v>
      </c>
      <c r="D181">
        <v>8802.76</v>
      </c>
      <c r="E181" t="s">
        <v>19</v>
      </c>
      <c r="F181" t="s">
        <v>20</v>
      </c>
      <c r="G181">
        <v>1</v>
      </c>
      <c r="H181">
        <v>214</v>
      </c>
      <c r="I181" t="s">
        <v>21</v>
      </c>
      <c r="J181">
        <v>362</v>
      </c>
    </row>
    <row r="182" spans="1:10" x14ac:dyDescent="0.35">
      <c r="A182" t="s">
        <v>36</v>
      </c>
      <c r="B182" t="s">
        <v>15</v>
      </c>
      <c r="D182">
        <v>13891.34</v>
      </c>
      <c r="E182" t="s">
        <v>26</v>
      </c>
      <c r="F182" t="s">
        <v>20</v>
      </c>
      <c r="G182">
        <v>4</v>
      </c>
      <c r="H182">
        <v>207</v>
      </c>
      <c r="I182" t="s">
        <v>33</v>
      </c>
      <c r="J182">
        <v>370</v>
      </c>
    </row>
    <row r="183" spans="1:10" x14ac:dyDescent="0.35">
      <c r="A183" t="s">
        <v>42</v>
      </c>
      <c r="B183" t="s">
        <v>15</v>
      </c>
      <c r="D183">
        <v>12424.73</v>
      </c>
      <c r="E183" t="s">
        <v>11</v>
      </c>
      <c r="F183" t="s">
        <v>12</v>
      </c>
      <c r="G183">
        <v>1</v>
      </c>
      <c r="H183">
        <v>287</v>
      </c>
      <c r="I183" t="s">
        <v>38</v>
      </c>
      <c r="J183">
        <v>761</v>
      </c>
    </row>
    <row r="184" spans="1:10" x14ac:dyDescent="0.35">
      <c r="A184" t="s">
        <v>9</v>
      </c>
      <c r="B184" t="s">
        <v>15</v>
      </c>
      <c r="D184">
        <v>14064.19</v>
      </c>
      <c r="E184" t="s">
        <v>26</v>
      </c>
      <c r="F184" t="s">
        <v>20</v>
      </c>
      <c r="G184">
        <v>1</v>
      </c>
      <c r="H184">
        <v>34</v>
      </c>
      <c r="I184" t="s">
        <v>38</v>
      </c>
      <c r="J184">
        <v>316</v>
      </c>
    </row>
    <row r="185" spans="1:10" x14ac:dyDescent="0.35">
      <c r="A185" t="s">
        <v>18</v>
      </c>
      <c r="B185" t="s">
        <v>15</v>
      </c>
      <c r="D185">
        <v>11288.77</v>
      </c>
      <c r="E185" t="s">
        <v>19</v>
      </c>
      <c r="F185" t="s">
        <v>20</v>
      </c>
      <c r="G185">
        <v>1</v>
      </c>
      <c r="H185">
        <v>116</v>
      </c>
      <c r="I185" t="s">
        <v>35</v>
      </c>
      <c r="J185">
        <v>125</v>
      </c>
    </row>
    <row r="186" spans="1:10" x14ac:dyDescent="0.35">
      <c r="A186" t="s">
        <v>18</v>
      </c>
      <c r="B186" t="s">
        <v>29</v>
      </c>
      <c r="E186" t="s">
        <v>16</v>
      </c>
      <c r="F186" t="s">
        <v>12</v>
      </c>
      <c r="G186">
        <v>1</v>
      </c>
      <c r="H186">
        <v>264</v>
      </c>
      <c r="I186" t="s">
        <v>27</v>
      </c>
      <c r="J186">
        <v>867</v>
      </c>
    </row>
    <row r="187" spans="1:10" x14ac:dyDescent="0.35">
      <c r="A187" t="s">
        <v>34</v>
      </c>
      <c r="B187" t="s">
        <v>41</v>
      </c>
      <c r="D187">
        <v>12078.24</v>
      </c>
      <c r="E187" t="s">
        <v>26</v>
      </c>
      <c r="F187" t="s">
        <v>20</v>
      </c>
      <c r="G187">
        <v>2</v>
      </c>
      <c r="H187">
        <v>115</v>
      </c>
      <c r="I187" t="s">
        <v>38</v>
      </c>
      <c r="J187">
        <v>684</v>
      </c>
    </row>
    <row r="188" spans="1:10" x14ac:dyDescent="0.35">
      <c r="A188" t="s">
        <v>36</v>
      </c>
      <c r="B188" t="s">
        <v>29</v>
      </c>
      <c r="D188">
        <v>21032.84</v>
      </c>
      <c r="E188" t="s">
        <v>11</v>
      </c>
      <c r="F188" t="s">
        <v>12</v>
      </c>
      <c r="G188">
        <v>3</v>
      </c>
      <c r="H188">
        <v>146</v>
      </c>
      <c r="I188" t="s">
        <v>35</v>
      </c>
      <c r="J188">
        <v>157</v>
      </c>
    </row>
    <row r="189" spans="1:10" x14ac:dyDescent="0.35">
      <c r="A189" t="s">
        <v>14</v>
      </c>
      <c r="B189" t="s">
        <v>49</v>
      </c>
      <c r="D189">
        <v>23157.59</v>
      </c>
      <c r="E189" t="s">
        <v>11</v>
      </c>
      <c r="F189" t="s">
        <v>12</v>
      </c>
      <c r="G189">
        <v>5</v>
      </c>
      <c r="H189">
        <v>47</v>
      </c>
      <c r="I189" t="s">
        <v>28</v>
      </c>
      <c r="J189">
        <v>405</v>
      </c>
    </row>
    <row r="190" spans="1:10" x14ac:dyDescent="0.35">
      <c r="A190" t="s">
        <v>31</v>
      </c>
      <c r="B190" t="s">
        <v>10</v>
      </c>
      <c r="D190">
        <v>19451.88</v>
      </c>
      <c r="E190" t="s">
        <v>26</v>
      </c>
      <c r="F190" t="s">
        <v>20</v>
      </c>
      <c r="G190">
        <v>3</v>
      </c>
      <c r="H190">
        <v>231</v>
      </c>
      <c r="I190" t="s">
        <v>33</v>
      </c>
      <c r="J190">
        <v>734</v>
      </c>
    </row>
    <row r="191" spans="1:10" x14ac:dyDescent="0.35">
      <c r="A191" t="s">
        <v>31</v>
      </c>
      <c r="B191" t="s">
        <v>29</v>
      </c>
      <c r="E191" t="s">
        <v>16</v>
      </c>
      <c r="F191" t="s">
        <v>12</v>
      </c>
      <c r="G191">
        <v>1</v>
      </c>
      <c r="H191">
        <v>110</v>
      </c>
      <c r="I191" t="s">
        <v>13</v>
      </c>
      <c r="J191">
        <v>274</v>
      </c>
    </row>
    <row r="192" spans="1:10" x14ac:dyDescent="0.35">
      <c r="A192" t="s">
        <v>31</v>
      </c>
      <c r="B192" t="s">
        <v>10</v>
      </c>
      <c r="D192">
        <v>10826.57</v>
      </c>
      <c r="E192" t="s">
        <v>11</v>
      </c>
      <c r="F192" t="s">
        <v>12</v>
      </c>
      <c r="G192">
        <v>2</v>
      </c>
      <c r="H192">
        <v>64</v>
      </c>
      <c r="I192" t="s">
        <v>27</v>
      </c>
      <c r="J192">
        <v>542</v>
      </c>
    </row>
    <row r="193" spans="1:10" x14ac:dyDescent="0.35">
      <c r="A193" t="s">
        <v>22</v>
      </c>
      <c r="B193" t="s">
        <v>29</v>
      </c>
      <c r="D193">
        <v>16457.080000000002</v>
      </c>
      <c r="E193" t="s">
        <v>11</v>
      </c>
      <c r="F193" t="s">
        <v>12</v>
      </c>
      <c r="G193">
        <v>5</v>
      </c>
      <c r="H193">
        <v>262</v>
      </c>
      <c r="I193" t="s">
        <v>28</v>
      </c>
      <c r="J193">
        <v>176</v>
      </c>
    </row>
    <row r="194" spans="1:10" x14ac:dyDescent="0.35">
      <c r="A194" t="s">
        <v>9</v>
      </c>
      <c r="B194" t="s">
        <v>10</v>
      </c>
      <c r="E194" t="s">
        <v>16</v>
      </c>
      <c r="F194" t="s">
        <v>12</v>
      </c>
      <c r="G194">
        <v>1</v>
      </c>
      <c r="H194">
        <v>98</v>
      </c>
      <c r="I194" t="s">
        <v>21</v>
      </c>
      <c r="J194">
        <v>254</v>
      </c>
    </row>
    <row r="195" spans="1:10" x14ac:dyDescent="0.35">
      <c r="A195" t="s">
        <v>22</v>
      </c>
      <c r="B195" t="s">
        <v>29</v>
      </c>
      <c r="D195">
        <v>19224.939999999999</v>
      </c>
      <c r="E195" t="s">
        <v>19</v>
      </c>
      <c r="F195" t="s">
        <v>20</v>
      </c>
      <c r="G195">
        <v>5</v>
      </c>
      <c r="H195">
        <v>2</v>
      </c>
      <c r="I195" t="s">
        <v>32</v>
      </c>
      <c r="J195">
        <v>953</v>
      </c>
    </row>
    <row r="196" spans="1:10" x14ac:dyDescent="0.35">
      <c r="A196" t="s">
        <v>14</v>
      </c>
      <c r="B196" t="s">
        <v>10</v>
      </c>
      <c r="D196">
        <v>17924.66</v>
      </c>
      <c r="E196" t="s">
        <v>11</v>
      </c>
      <c r="F196" t="s">
        <v>12</v>
      </c>
      <c r="G196">
        <v>4</v>
      </c>
      <c r="H196">
        <v>248</v>
      </c>
      <c r="I196" t="s">
        <v>13</v>
      </c>
      <c r="J196">
        <v>54</v>
      </c>
    </row>
    <row r="197" spans="1:10" x14ac:dyDescent="0.35">
      <c r="A197" t="s">
        <v>18</v>
      </c>
      <c r="B197" t="s">
        <v>15</v>
      </c>
      <c r="D197">
        <v>10909.6</v>
      </c>
      <c r="E197" t="s">
        <v>16</v>
      </c>
      <c r="F197" t="s">
        <v>12</v>
      </c>
      <c r="G197">
        <v>1</v>
      </c>
      <c r="H197">
        <v>186</v>
      </c>
      <c r="I197" t="s">
        <v>32</v>
      </c>
      <c r="J197">
        <v>827</v>
      </c>
    </row>
    <row r="198" spans="1:10" x14ac:dyDescent="0.35">
      <c r="A198" t="s">
        <v>18</v>
      </c>
      <c r="B198" t="s">
        <v>47</v>
      </c>
      <c r="D198">
        <v>11218.67</v>
      </c>
      <c r="E198" t="s">
        <v>37</v>
      </c>
      <c r="F198" t="s">
        <v>12</v>
      </c>
      <c r="G198">
        <v>2</v>
      </c>
      <c r="H198">
        <v>150</v>
      </c>
      <c r="I198" t="s">
        <v>35</v>
      </c>
      <c r="J198">
        <v>781</v>
      </c>
    </row>
    <row r="199" spans="1:10" x14ac:dyDescent="0.35">
      <c r="A199" t="s">
        <v>24</v>
      </c>
      <c r="B199" t="s">
        <v>15</v>
      </c>
      <c r="D199">
        <v>13025.38</v>
      </c>
      <c r="E199" t="s">
        <v>19</v>
      </c>
      <c r="F199" t="s">
        <v>20</v>
      </c>
      <c r="G199">
        <v>1</v>
      </c>
      <c r="H199">
        <v>206</v>
      </c>
      <c r="I199" t="s">
        <v>38</v>
      </c>
      <c r="J199">
        <v>279</v>
      </c>
    </row>
    <row r="200" spans="1:10" x14ac:dyDescent="0.35">
      <c r="A200" t="s">
        <v>24</v>
      </c>
      <c r="B200" t="s">
        <v>29</v>
      </c>
      <c r="D200">
        <v>15624.49</v>
      </c>
      <c r="E200" t="s">
        <v>26</v>
      </c>
      <c r="F200" t="s">
        <v>20</v>
      </c>
      <c r="G200">
        <v>3</v>
      </c>
      <c r="H200">
        <v>48</v>
      </c>
      <c r="I200" t="s">
        <v>35</v>
      </c>
      <c r="J200">
        <v>890</v>
      </c>
    </row>
    <row r="201" spans="1:10" x14ac:dyDescent="0.35">
      <c r="A201" t="s">
        <v>9</v>
      </c>
      <c r="B201" t="s">
        <v>29</v>
      </c>
      <c r="D201">
        <v>20129.7</v>
      </c>
      <c r="E201" t="s">
        <v>19</v>
      </c>
      <c r="F201" t="s">
        <v>20</v>
      </c>
      <c r="G201">
        <v>1</v>
      </c>
      <c r="H201">
        <v>276</v>
      </c>
      <c r="I201" t="s">
        <v>39</v>
      </c>
      <c r="J201">
        <v>491</v>
      </c>
    </row>
    <row r="202" spans="1:10" x14ac:dyDescent="0.35">
      <c r="A202" t="s">
        <v>24</v>
      </c>
      <c r="B202" t="s">
        <v>29</v>
      </c>
      <c r="D202">
        <v>19795.09</v>
      </c>
      <c r="E202" t="s">
        <v>19</v>
      </c>
      <c r="F202" t="s">
        <v>20</v>
      </c>
      <c r="G202">
        <v>5</v>
      </c>
      <c r="H202">
        <v>217</v>
      </c>
      <c r="I202" t="s">
        <v>27</v>
      </c>
      <c r="J202">
        <v>688</v>
      </c>
    </row>
    <row r="203" spans="1:10" x14ac:dyDescent="0.35">
      <c r="A203" t="s">
        <v>14</v>
      </c>
      <c r="B203" t="s">
        <v>10</v>
      </c>
      <c r="D203">
        <v>11615.63</v>
      </c>
      <c r="E203" t="s">
        <v>19</v>
      </c>
      <c r="F203" t="s">
        <v>20</v>
      </c>
      <c r="G203">
        <v>2</v>
      </c>
      <c r="H203">
        <v>250</v>
      </c>
      <c r="I203" t="s">
        <v>17</v>
      </c>
      <c r="J203">
        <v>137</v>
      </c>
    </row>
    <row r="204" spans="1:10" x14ac:dyDescent="0.35">
      <c r="A204" t="s">
        <v>22</v>
      </c>
      <c r="B204" t="s">
        <v>10</v>
      </c>
      <c r="D204">
        <v>24113.7</v>
      </c>
      <c r="E204" t="s">
        <v>16</v>
      </c>
      <c r="F204" t="s">
        <v>12</v>
      </c>
      <c r="G204">
        <v>5</v>
      </c>
      <c r="H204">
        <v>263</v>
      </c>
      <c r="I204" t="s">
        <v>39</v>
      </c>
      <c r="J204">
        <v>478</v>
      </c>
    </row>
    <row r="205" spans="1:10" x14ac:dyDescent="0.35">
      <c r="A205" t="s">
        <v>34</v>
      </c>
      <c r="B205" t="s">
        <v>15</v>
      </c>
      <c r="D205">
        <v>8172.74</v>
      </c>
      <c r="E205" t="s">
        <v>26</v>
      </c>
      <c r="F205" t="s">
        <v>20</v>
      </c>
      <c r="G205">
        <v>4</v>
      </c>
      <c r="H205">
        <v>248</v>
      </c>
      <c r="I205" t="s">
        <v>35</v>
      </c>
      <c r="J205">
        <v>230</v>
      </c>
    </row>
    <row r="206" spans="1:10" x14ac:dyDescent="0.35">
      <c r="A206" t="s">
        <v>34</v>
      </c>
      <c r="B206" t="s">
        <v>29</v>
      </c>
      <c r="D206">
        <v>22757.97</v>
      </c>
      <c r="E206" t="s">
        <v>11</v>
      </c>
      <c r="F206" t="s">
        <v>12</v>
      </c>
      <c r="G206">
        <v>5</v>
      </c>
      <c r="H206">
        <v>229</v>
      </c>
      <c r="I206" t="s">
        <v>32</v>
      </c>
      <c r="J206">
        <v>867</v>
      </c>
    </row>
    <row r="207" spans="1:10" x14ac:dyDescent="0.35">
      <c r="A207" t="s">
        <v>42</v>
      </c>
      <c r="B207" t="s">
        <v>29</v>
      </c>
      <c r="E207" t="s">
        <v>16</v>
      </c>
      <c r="F207" t="s">
        <v>12</v>
      </c>
      <c r="G207">
        <v>3</v>
      </c>
      <c r="H207">
        <v>156</v>
      </c>
      <c r="I207" t="s">
        <v>35</v>
      </c>
      <c r="J207">
        <v>395</v>
      </c>
    </row>
    <row r="208" spans="1:10" x14ac:dyDescent="0.35">
      <c r="A208" t="s">
        <v>34</v>
      </c>
      <c r="B208" t="s">
        <v>29</v>
      </c>
      <c r="D208">
        <v>14703.56</v>
      </c>
      <c r="E208" t="s">
        <v>19</v>
      </c>
      <c r="F208" t="s">
        <v>20</v>
      </c>
      <c r="G208">
        <v>4</v>
      </c>
      <c r="H208">
        <v>33</v>
      </c>
      <c r="I208" t="s">
        <v>33</v>
      </c>
      <c r="J208">
        <v>621</v>
      </c>
    </row>
    <row r="209" spans="1:10" x14ac:dyDescent="0.35">
      <c r="A209" t="s">
        <v>18</v>
      </c>
      <c r="B209" t="s">
        <v>10</v>
      </c>
      <c r="D209">
        <v>16016.01</v>
      </c>
      <c r="E209" t="s">
        <v>11</v>
      </c>
      <c r="F209" t="s">
        <v>12</v>
      </c>
      <c r="G209">
        <v>2</v>
      </c>
      <c r="H209">
        <v>40</v>
      </c>
      <c r="I209" t="s">
        <v>25</v>
      </c>
      <c r="J209">
        <v>101</v>
      </c>
    </row>
    <row r="210" spans="1:10" x14ac:dyDescent="0.35">
      <c r="A210" t="s">
        <v>18</v>
      </c>
      <c r="B210" t="s">
        <v>29</v>
      </c>
      <c r="D210">
        <v>9632.75</v>
      </c>
      <c r="E210" t="s">
        <v>16</v>
      </c>
      <c r="F210" t="s">
        <v>12</v>
      </c>
      <c r="G210">
        <v>4</v>
      </c>
      <c r="H210">
        <v>267</v>
      </c>
      <c r="I210" t="s">
        <v>13</v>
      </c>
      <c r="J210">
        <v>259</v>
      </c>
    </row>
    <row r="211" spans="1:10" x14ac:dyDescent="0.35">
      <c r="A211" t="s">
        <v>9</v>
      </c>
      <c r="B211" t="s">
        <v>10</v>
      </c>
      <c r="D211">
        <v>21129.53</v>
      </c>
      <c r="E211" t="s">
        <v>26</v>
      </c>
      <c r="F211" t="s">
        <v>20</v>
      </c>
      <c r="G211">
        <v>3</v>
      </c>
      <c r="H211">
        <v>72</v>
      </c>
      <c r="I211" t="s">
        <v>39</v>
      </c>
      <c r="J211">
        <v>941</v>
      </c>
    </row>
    <row r="212" spans="1:10" x14ac:dyDescent="0.35">
      <c r="A212" t="s">
        <v>14</v>
      </c>
      <c r="B212" t="s">
        <v>29</v>
      </c>
      <c r="D212">
        <v>13413.96</v>
      </c>
      <c r="E212" t="s">
        <v>26</v>
      </c>
      <c r="F212" t="s">
        <v>20</v>
      </c>
      <c r="G212">
        <v>1</v>
      </c>
      <c r="H212">
        <v>103</v>
      </c>
      <c r="I212" t="s">
        <v>38</v>
      </c>
      <c r="J212">
        <v>852</v>
      </c>
    </row>
    <row r="213" spans="1:10" x14ac:dyDescent="0.35">
      <c r="A213" t="s">
        <v>22</v>
      </c>
      <c r="B213" t="s">
        <v>15</v>
      </c>
      <c r="D213">
        <v>11345.98</v>
      </c>
      <c r="E213" t="s">
        <v>19</v>
      </c>
      <c r="F213" t="s">
        <v>20</v>
      </c>
      <c r="G213">
        <v>2</v>
      </c>
      <c r="H213">
        <v>192</v>
      </c>
      <c r="I213" t="s">
        <v>17</v>
      </c>
      <c r="J213">
        <v>917</v>
      </c>
    </row>
    <row r="214" spans="1:10" x14ac:dyDescent="0.35">
      <c r="A214" t="s">
        <v>22</v>
      </c>
      <c r="B214" t="s">
        <v>10</v>
      </c>
      <c r="D214">
        <v>17432.330000000002</v>
      </c>
      <c r="E214" t="s">
        <v>19</v>
      </c>
      <c r="F214" t="s">
        <v>20</v>
      </c>
      <c r="G214">
        <v>2</v>
      </c>
      <c r="H214">
        <v>176</v>
      </c>
      <c r="I214" t="s">
        <v>32</v>
      </c>
      <c r="J214">
        <v>674</v>
      </c>
    </row>
    <row r="215" spans="1:10" x14ac:dyDescent="0.35">
      <c r="A215" t="s">
        <v>22</v>
      </c>
      <c r="B215" t="s">
        <v>29</v>
      </c>
      <c r="D215">
        <v>8795.91</v>
      </c>
      <c r="E215" t="s">
        <v>16</v>
      </c>
      <c r="F215" t="s">
        <v>12</v>
      </c>
      <c r="G215">
        <v>1</v>
      </c>
      <c r="H215">
        <v>197</v>
      </c>
      <c r="I215" t="s">
        <v>32</v>
      </c>
      <c r="J215">
        <v>56</v>
      </c>
    </row>
    <row r="216" spans="1:10" x14ac:dyDescent="0.35">
      <c r="A216" t="s">
        <v>18</v>
      </c>
      <c r="B216" t="s">
        <v>10</v>
      </c>
      <c r="D216">
        <v>10307.86</v>
      </c>
      <c r="E216" t="s">
        <v>19</v>
      </c>
      <c r="F216" t="s">
        <v>20</v>
      </c>
      <c r="G216">
        <v>1</v>
      </c>
      <c r="H216">
        <v>91</v>
      </c>
      <c r="I216" t="s">
        <v>21</v>
      </c>
      <c r="J216">
        <v>968</v>
      </c>
    </row>
    <row r="217" spans="1:10" x14ac:dyDescent="0.35">
      <c r="A217" t="s">
        <v>9</v>
      </c>
      <c r="B217" t="s">
        <v>29</v>
      </c>
      <c r="D217">
        <v>20231.18</v>
      </c>
      <c r="E217" t="s">
        <v>16</v>
      </c>
      <c r="F217" t="s">
        <v>12</v>
      </c>
      <c r="G217">
        <v>4</v>
      </c>
      <c r="H217">
        <v>237</v>
      </c>
      <c r="I217" t="s">
        <v>28</v>
      </c>
      <c r="J217">
        <v>777</v>
      </c>
    </row>
    <row r="218" spans="1:10" x14ac:dyDescent="0.35">
      <c r="A218" t="s">
        <v>34</v>
      </c>
      <c r="B218" t="s">
        <v>10</v>
      </c>
      <c r="D218">
        <v>22654.639999999999</v>
      </c>
      <c r="E218" t="s">
        <v>11</v>
      </c>
      <c r="F218" t="s">
        <v>12</v>
      </c>
      <c r="G218">
        <v>5</v>
      </c>
      <c r="H218">
        <v>189</v>
      </c>
      <c r="I218" t="s">
        <v>25</v>
      </c>
      <c r="J218">
        <v>971</v>
      </c>
    </row>
    <row r="219" spans="1:10" x14ac:dyDescent="0.35">
      <c r="A219" t="s">
        <v>42</v>
      </c>
      <c r="B219" t="s">
        <v>29</v>
      </c>
      <c r="D219">
        <v>24624.720000000001</v>
      </c>
      <c r="E219" t="s">
        <v>19</v>
      </c>
      <c r="F219" t="s">
        <v>20</v>
      </c>
      <c r="G219">
        <v>1</v>
      </c>
      <c r="H219">
        <v>85</v>
      </c>
      <c r="I219" t="s">
        <v>35</v>
      </c>
      <c r="J219">
        <v>242</v>
      </c>
    </row>
    <row r="220" spans="1:10" x14ac:dyDescent="0.35">
      <c r="A220" t="s">
        <v>36</v>
      </c>
      <c r="B220" t="s">
        <v>29</v>
      </c>
      <c r="D220">
        <v>18851.349999999999</v>
      </c>
      <c r="E220" t="s">
        <v>16</v>
      </c>
      <c r="F220" t="s">
        <v>12</v>
      </c>
      <c r="G220">
        <v>1</v>
      </c>
      <c r="H220">
        <v>246</v>
      </c>
      <c r="I220" t="s">
        <v>23</v>
      </c>
      <c r="J220">
        <v>834</v>
      </c>
    </row>
    <row r="221" spans="1:10" x14ac:dyDescent="0.35">
      <c r="A221" t="s">
        <v>18</v>
      </c>
      <c r="B221" t="s">
        <v>10</v>
      </c>
      <c r="D221">
        <v>18822.650000000001</v>
      </c>
      <c r="E221" t="s">
        <v>26</v>
      </c>
      <c r="F221" t="s">
        <v>20</v>
      </c>
      <c r="G221">
        <v>3</v>
      </c>
      <c r="H221">
        <v>147</v>
      </c>
      <c r="I221" t="s">
        <v>39</v>
      </c>
      <c r="J221">
        <v>592</v>
      </c>
    </row>
    <row r="222" spans="1:10" x14ac:dyDescent="0.35">
      <c r="A222" t="s">
        <v>24</v>
      </c>
      <c r="B222" t="s">
        <v>15</v>
      </c>
      <c r="D222">
        <v>20910.13</v>
      </c>
      <c r="E222" t="s">
        <v>19</v>
      </c>
      <c r="F222" t="s">
        <v>20</v>
      </c>
      <c r="G222">
        <v>1</v>
      </c>
      <c r="H222">
        <v>257</v>
      </c>
      <c r="I222" t="s">
        <v>28</v>
      </c>
      <c r="J222">
        <v>943</v>
      </c>
    </row>
    <row r="223" spans="1:10" x14ac:dyDescent="0.35">
      <c r="A223" t="s">
        <v>18</v>
      </c>
      <c r="B223" t="s">
        <v>29</v>
      </c>
      <c r="D223">
        <v>14009.19</v>
      </c>
      <c r="E223" t="s">
        <v>11</v>
      </c>
      <c r="F223" t="s">
        <v>12</v>
      </c>
      <c r="G223">
        <v>1</v>
      </c>
      <c r="H223">
        <v>122</v>
      </c>
      <c r="I223" t="s">
        <v>32</v>
      </c>
      <c r="J223">
        <v>848</v>
      </c>
    </row>
    <row r="224" spans="1:10" x14ac:dyDescent="0.35">
      <c r="A224" t="s">
        <v>24</v>
      </c>
      <c r="B224" t="s">
        <v>29</v>
      </c>
      <c r="D224">
        <v>12194.21</v>
      </c>
      <c r="E224" t="s">
        <v>11</v>
      </c>
      <c r="F224" t="s">
        <v>12</v>
      </c>
      <c r="G224">
        <v>4</v>
      </c>
      <c r="H224">
        <v>120</v>
      </c>
      <c r="I224" t="s">
        <v>13</v>
      </c>
      <c r="J224">
        <v>227</v>
      </c>
    </row>
    <row r="225" spans="1:10" x14ac:dyDescent="0.35">
      <c r="A225" t="s">
        <v>24</v>
      </c>
      <c r="B225" t="s">
        <v>10</v>
      </c>
      <c r="D225">
        <v>8982.09</v>
      </c>
      <c r="E225" t="s">
        <v>16</v>
      </c>
      <c r="F225" t="s">
        <v>12</v>
      </c>
      <c r="G225">
        <v>5</v>
      </c>
      <c r="H225">
        <v>63</v>
      </c>
      <c r="I225" t="s">
        <v>38</v>
      </c>
      <c r="J225">
        <v>592</v>
      </c>
    </row>
    <row r="226" spans="1:10" x14ac:dyDescent="0.35">
      <c r="A226" t="s">
        <v>24</v>
      </c>
      <c r="B226" t="s">
        <v>15</v>
      </c>
      <c r="D226">
        <v>23827.69</v>
      </c>
      <c r="E226" t="s">
        <v>19</v>
      </c>
      <c r="F226" t="s">
        <v>20</v>
      </c>
      <c r="G226">
        <v>5</v>
      </c>
      <c r="H226">
        <v>184</v>
      </c>
      <c r="I226" t="s">
        <v>17</v>
      </c>
      <c r="J226">
        <v>387</v>
      </c>
    </row>
    <row r="227" spans="1:10" x14ac:dyDescent="0.35">
      <c r="A227" t="s">
        <v>14</v>
      </c>
      <c r="B227" t="s">
        <v>15</v>
      </c>
      <c r="D227">
        <v>11522.74</v>
      </c>
      <c r="E227" t="s">
        <v>26</v>
      </c>
      <c r="F227" t="s">
        <v>20</v>
      </c>
      <c r="G227">
        <v>5</v>
      </c>
      <c r="H227">
        <v>99</v>
      </c>
      <c r="I227" t="s">
        <v>35</v>
      </c>
      <c r="J227">
        <v>803</v>
      </c>
    </row>
    <row r="228" spans="1:10" x14ac:dyDescent="0.35">
      <c r="A228" t="s">
        <v>31</v>
      </c>
      <c r="B228" t="s">
        <v>15</v>
      </c>
      <c r="D228">
        <v>24294.62</v>
      </c>
      <c r="E228" t="s">
        <v>19</v>
      </c>
      <c r="F228" t="s">
        <v>20</v>
      </c>
      <c r="G228">
        <v>2</v>
      </c>
      <c r="H228">
        <v>96</v>
      </c>
      <c r="I228" t="s">
        <v>33</v>
      </c>
      <c r="J228">
        <v>758</v>
      </c>
    </row>
    <row r="229" spans="1:10" x14ac:dyDescent="0.35">
      <c r="A229" t="s">
        <v>36</v>
      </c>
      <c r="B229" t="s">
        <v>29</v>
      </c>
      <c r="D229">
        <v>8383.94</v>
      </c>
      <c r="E229" t="s">
        <v>19</v>
      </c>
      <c r="F229" t="s">
        <v>20</v>
      </c>
      <c r="G229">
        <v>2</v>
      </c>
      <c r="H229">
        <v>119</v>
      </c>
      <c r="I229" t="s">
        <v>27</v>
      </c>
      <c r="J229">
        <v>713</v>
      </c>
    </row>
    <row r="230" spans="1:10" x14ac:dyDescent="0.35">
      <c r="A230" t="s">
        <v>9</v>
      </c>
      <c r="B230" t="s">
        <v>15</v>
      </c>
      <c r="D230">
        <v>15499.63</v>
      </c>
      <c r="E230" t="s">
        <v>26</v>
      </c>
      <c r="F230" t="s">
        <v>20</v>
      </c>
      <c r="G230">
        <v>4</v>
      </c>
      <c r="H230">
        <v>101</v>
      </c>
      <c r="I230" t="s">
        <v>32</v>
      </c>
      <c r="J230">
        <v>479</v>
      </c>
    </row>
    <row r="231" spans="1:10" x14ac:dyDescent="0.35">
      <c r="A231" t="s">
        <v>9</v>
      </c>
      <c r="B231" t="s">
        <v>40</v>
      </c>
      <c r="D231">
        <v>21241.61</v>
      </c>
      <c r="E231" t="s">
        <v>26</v>
      </c>
      <c r="F231" t="s">
        <v>20</v>
      </c>
      <c r="G231">
        <v>1</v>
      </c>
      <c r="H231">
        <v>290</v>
      </c>
      <c r="I231" t="s">
        <v>13</v>
      </c>
      <c r="J231">
        <v>845</v>
      </c>
    </row>
    <row r="232" spans="1:10" x14ac:dyDescent="0.35">
      <c r="A232" t="s">
        <v>31</v>
      </c>
      <c r="B232" t="s">
        <v>29</v>
      </c>
      <c r="D232">
        <v>13637.82</v>
      </c>
      <c r="E232" t="s">
        <v>11</v>
      </c>
      <c r="F232" t="s">
        <v>12</v>
      </c>
      <c r="G232">
        <v>2</v>
      </c>
      <c r="H232">
        <v>124</v>
      </c>
      <c r="I232" t="s">
        <v>17</v>
      </c>
      <c r="J232">
        <v>681</v>
      </c>
    </row>
    <row r="233" spans="1:10" x14ac:dyDescent="0.35">
      <c r="A233" t="s">
        <v>9</v>
      </c>
      <c r="B233" t="s">
        <v>29</v>
      </c>
      <c r="D233">
        <v>21328.62</v>
      </c>
      <c r="E233" t="s">
        <v>16</v>
      </c>
      <c r="F233" t="s">
        <v>12</v>
      </c>
      <c r="G233">
        <v>1</v>
      </c>
      <c r="H233">
        <v>219</v>
      </c>
      <c r="I233" t="s">
        <v>17</v>
      </c>
      <c r="J233">
        <v>205</v>
      </c>
    </row>
    <row r="234" spans="1:10" x14ac:dyDescent="0.35">
      <c r="A234" t="s">
        <v>24</v>
      </c>
      <c r="B234" t="s">
        <v>10</v>
      </c>
      <c r="D234">
        <v>11585.51</v>
      </c>
      <c r="E234" t="s">
        <v>16</v>
      </c>
      <c r="F234" t="s">
        <v>12</v>
      </c>
      <c r="G234">
        <v>5</v>
      </c>
      <c r="H234">
        <v>206</v>
      </c>
      <c r="I234" t="s">
        <v>21</v>
      </c>
      <c r="J234">
        <v>818</v>
      </c>
    </row>
    <row r="235" spans="1:10" x14ac:dyDescent="0.35">
      <c r="A235" t="s">
        <v>24</v>
      </c>
      <c r="B235" t="s">
        <v>10</v>
      </c>
      <c r="D235">
        <v>11604.73</v>
      </c>
      <c r="E235" t="s">
        <v>26</v>
      </c>
      <c r="F235" t="s">
        <v>20</v>
      </c>
      <c r="G235">
        <v>4</v>
      </c>
      <c r="H235">
        <v>198</v>
      </c>
      <c r="I235" t="s">
        <v>32</v>
      </c>
      <c r="J235">
        <v>204</v>
      </c>
    </row>
    <row r="236" spans="1:10" x14ac:dyDescent="0.35">
      <c r="A236" t="s">
        <v>34</v>
      </c>
      <c r="B236" t="s">
        <v>15</v>
      </c>
      <c r="D236">
        <v>17972.57</v>
      </c>
      <c r="E236" t="s">
        <v>19</v>
      </c>
      <c r="F236" t="s">
        <v>20</v>
      </c>
      <c r="G236">
        <v>5</v>
      </c>
      <c r="H236">
        <v>101</v>
      </c>
      <c r="I236" t="s">
        <v>28</v>
      </c>
      <c r="J236">
        <v>787</v>
      </c>
    </row>
    <row r="237" spans="1:10" x14ac:dyDescent="0.35">
      <c r="A237" t="s">
        <v>36</v>
      </c>
      <c r="B237" t="s">
        <v>10</v>
      </c>
      <c r="D237">
        <v>18964.46</v>
      </c>
      <c r="E237" t="s">
        <v>16</v>
      </c>
      <c r="F237" t="s">
        <v>12</v>
      </c>
      <c r="G237">
        <v>5</v>
      </c>
      <c r="H237">
        <v>130</v>
      </c>
      <c r="I237" t="s">
        <v>39</v>
      </c>
      <c r="J237">
        <v>280</v>
      </c>
    </row>
    <row r="238" spans="1:10" x14ac:dyDescent="0.35">
      <c r="A238" t="s">
        <v>14</v>
      </c>
      <c r="B238" t="s">
        <v>29</v>
      </c>
      <c r="D238">
        <v>9375.4500000000007</v>
      </c>
      <c r="E238" t="s">
        <v>11</v>
      </c>
      <c r="F238" t="s">
        <v>12</v>
      </c>
      <c r="G238">
        <v>2</v>
      </c>
      <c r="H238">
        <v>267</v>
      </c>
      <c r="I238" t="s">
        <v>39</v>
      </c>
      <c r="J238">
        <v>64</v>
      </c>
    </row>
    <row r="239" spans="1:10" x14ac:dyDescent="0.35">
      <c r="A239" t="s">
        <v>36</v>
      </c>
      <c r="B239" t="s">
        <v>47</v>
      </c>
      <c r="D239">
        <v>22826.59</v>
      </c>
      <c r="E239" t="s">
        <v>16</v>
      </c>
      <c r="F239" t="s">
        <v>12</v>
      </c>
      <c r="G239">
        <v>3</v>
      </c>
      <c r="H239">
        <v>286</v>
      </c>
      <c r="I239" t="s">
        <v>35</v>
      </c>
      <c r="J239">
        <v>885</v>
      </c>
    </row>
    <row r="240" spans="1:10" x14ac:dyDescent="0.35">
      <c r="A240" t="s">
        <v>22</v>
      </c>
      <c r="B240" t="s">
        <v>15</v>
      </c>
      <c r="D240">
        <v>8691.15</v>
      </c>
      <c r="E240" t="s">
        <v>16</v>
      </c>
      <c r="F240" t="s">
        <v>12</v>
      </c>
      <c r="G240">
        <v>2</v>
      </c>
      <c r="H240">
        <v>278</v>
      </c>
      <c r="I240" t="s">
        <v>39</v>
      </c>
      <c r="J240">
        <v>866</v>
      </c>
    </row>
    <row r="241" spans="1:10" x14ac:dyDescent="0.35">
      <c r="A241" t="s">
        <v>31</v>
      </c>
      <c r="B241" t="s">
        <v>10</v>
      </c>
      <c r="D241">
        <v>11891.86</v>
      </c>
      <c r="E241" t="s">
        <v>26</v>
      </c>
      <c r="F241" t="s">
        <v>20</v>
      </c>
      <c r="G241">
        <v>1</v>
      </c>
      <c r="H241">
        <v>24</v>
      </c>
      <c r="I241" t="s">
        <v>38</v>
      </c>
      <c r="J241">
        <v>153</v>
      </c>
    </row>
    <row r="242" spans="1:10" x14ac:dyDescent="0.35">
      <c r="A242" t="s">
        <v>24</v>
      </c>
      <c r="B242" t="s">
        <v>29</v>
      </c>
      <c r="D242">
        <v>19947.37</v>
      </c>
      <c r="E242" t="s">
        <v>11</v>
      </c>
      <c r="F242" t="s">
        <v>12</v>
      </c>
      <c r="G242">
        <v>1</v>
      </c>
      <c r="H242">
        <v>198</v>
      </c>
      <c r="I242" t="s">
        <v>33</v>
      </c>
      <c r="J242">
        <v>545</v>
      </c>
    </row>
    <row r="243" spans="1:10" x14ac:dyDescent="0.35">
      <c r="A243" t="s">
        <v>34</v>
      </c>
      <c r="B243" t="s">
        <v>29</v>
      </c>
      <c r="D243">
        <v>10065.39</v>
      </c>
      <c r="E243" t="s">
        <v>11</v>
      </c>
      <c r="F243" t="s">
        <v>12</v>
      </c>
      <c r="G243">
        <v>1</v>
      </c>
      <c r="H243">
        <v>182</v>
      </c>
      <c r="I243" t="s">
        <v>27</v>
      </c>
      <c r="J243">
        <v>164</v>
      </c>
    </row>
    <row r="244" spans="1:10" x14ac:dyDescent="0.35">
      <c r="A244" t="s">
        <v>22</v>
      </c>
      <c r="B244" t="s">
        <v>15</v>
      </c>
      <c r="D244">
        <v>18933.97</v>
      </c>
      <c r="E244" t="s">
        <v>16</v>
      </c>
      <c r="F244" t="s">
        <v>12</v>
      </c>
      <c r="G244">
        <v>1</v>
      </c>
      <c r="H244">
        <v>262</v>
      </c>
      <c r="I244" t="s">
        <v>27</v>
      </c>
      <c r="J244">
        <v>389</v>
      </c>
    </row>
    <row r="245" spans="1:10" x14ac:dyDescent="0.35">
      <c r="A245" t="s">
        <v>34</v>
      </c>
      <c r="B245" t="s">
        <v>15</v>
      </c>
      <c r="D245">
        <v>12869.57</v>
      </c>
      <c r="E245" t="s">
        <v>11</v>
      </c>
      <c r="F245" t="s">
        <v>12</v>
      </c>
      <c r="G245">
        <v>4</v>
      </c>
      <c r="H245">
        <v>263</v>
      </c>
      <c r="I245" t="s">
        <v>21</v>
      </c>
      <c r="J245">
        <v>913</v>
      </c>
    </row>
    <row r="246" spans="1:10" x14ac:dyDescent="0.35">
      <c r="A246" t="s">
        <v>22</v>
      </c>
      <c r="B246" t="s">
        <v>15</v>
      </c>
      <c r="D246">
        <v>10280.790000000001</v>
      </c>
      <c r="E246" t="s">
        <v>26</v>
      </c>
      <c r="F246" t="s">
        <v>20</v>
      </c>
      <c r="G246">
        <v>5</v>
      </c>
      <c r="H246">
        <v>151</v>
      </c>
      <c r="I246" t="s">
        <v>23</v>
      </c>
      <c r="J246">
        <v>567</v>
      </c>
    </row>
    <row r="247" spans="1:10" x14ac:dyDescent="0.35">
      <c r="A247" t="s">
        <v>22</v>
      </c>
      <c r="B247" t="s">
        <v>10</v>
      </c>
      <c r="D247">
        <v>17231.11</v>
      </c>
      <c r="E247" t="s">
        <v>26</v>
      </c>
      <c r="F247" t="s">
        <v>20</v>
      </c>
      <c r="G247">
        <v>3</v>
      </c>
      <c r="H247">
        <v>177</v>
      </c>
      <c r="I247" t="s">
        <v>38</v>
      </c>
      <c r="J247">
        <v>213</v>
      </c>
    </row>
    <row r="248" spans="1:10" x14ac:dyDescent="0.35">
      <c r="A248" t="s">
        <v>22</v>
      </c>
      <c r="B248" t="s">
        <v>10</v>
      </c>
      <c r="D248">
        <v>9274.49</v>
      </c>
      <c r="E248" t="s">
        <v>11</v>
      </c>
      <c r="F248" t="s">
        <v>12</v>
      </c>
      <c r="G248">
        <v>4</v>
      </c>
      <c r="H248">
        <v>51</v>
      </c>
      <c r="I248" t="s">
        <v>35</v>
      </c>
      <c r="J248">
        <v>698</v>
      </c>
    </row>
    <row r="249" spans="1:10" x14ac:dyDescent="0.35">
      <c r="A249" t="s">
        <v>24</v>
      </c>
      <c r="B249" t="s">
        <v>29</v>
      </c>
      <c r="D249">
        <v>19478.38</v>
      </c>
      <c r="E249" t="s">
        <v>26</v>
      </c>
      <c r="F249" t="s">
        <v>20</v>
      </c>
      <c r="G249">
        <v>1</v>
      </c>
      <c r="H249">
        <v>177</v>
      </c>
      <c r="I249" t="s">
        <v>21</v>
      </c>
      <c r="J249">
        <v>715</v>
      </c>
    </row>
    <row r="250" spans="1:10" x14ac:dyDescent="0.35">
      <c r="A250" t="s">
        <v>18</v>
      </c>
      <c r="B250" t="s">
        <v>10</v>
      </c>
      <c r="D250">
        <v>10641.85</v>
      </c>
      <c r="E250" t="s">
        <v>19</v>
      </c>
      <c r="F250" t="s">
        <v>20</v>
      </c>
      <c r="G250">
        <v>4</v>
      </c>
      <c r="H250">
        <v>256</v>
      </c>
      <c r="I250" t="s">
        <v>13</v>
      </c>
      <c r="J250">
        <v>79</v>
      </c>
    </row>
    <row r="251" spans="1:10" x14ac:dyDescent="0.35">
      <c r="A251" t="s">
        <v>22</v>
      </c>
      <c r="B251" t="s">
        <v>15</v>
      </c>
      <c r="D251">
        <v>21372.01</v>
      </c>
      <c r="E251" t="s">
        <v>16</v>
      </c>
      <c r="F251" t="s">
        <v>12</v>
      </c>
      <c r="G251">
        <v>3</v>
      </c>
      <c r="H251">
        <v>181</v>
      </c>
      <c r="I251" t="s">
        <v>28</v>
      </c>
      <c r="J251">
        <v>384</v>
      </c>
    </row>
    <row r="252" spans="1:10" x14ac:dyDescent="0.35">
      <c r="A252" t="s">
        <v>14</v>
      </c>
      <c r="B252" t="s">
        <v>10</v>
      </c>
      <c r="D252">
        <v>9912.24</v>
      </c>
      <c r="E252" t="s">
        <v>11</v>
      </c>
      <c r="F252" t="s">
        <v>12</v>
      </c>
      <c r="G252">
        <v>3</v>
      </c>
      <c r="H252">
        <v>251</v>
      </c>
      <c r="I252" t="s">
        <v>38</v>
      </c>
      <c r="J252">
        <v>366</v>
      </c>
    </row>
    <row r="253" spans="1:10" x14ac:dyDescent="0.35">
      <c r="A253" t="s">
        <v>9</v>
      </c>
      <c r="B253" t="s">
        <v>29</v>
      </c>
      <c r="D253">
        <v>16793.16</v>
      </c>
      <c r="E253" t="s">
        <v>16</v>
      </c>
      <c r="F253" t="s">
        <v>12</v>
      </c>
      <c r="G253">
        <v>2</v>
      </c>
      <c r="H253">
        <v>295</v>
      </c>
      <c r="I253" t="s">
        <v>28</v>
      </c>
      <c r="J253">
        <v>549</v>
      </c>
    </row>
    <row r="254" spans="1:10" x14ac:dyDescent="0.35">
      <c r="A254" t="s">
        <v>36</v>
      </c>
      <c r="B254" t="s">
        <v>29</v>
      </c>
      <c r="D254">
        <v>23533.34</v>
      </c>
      <c r="E254" t="s">
        <v>19</v>
      </c>
      <c r="F254" t="s">
        <v>20</v>
      </c>
      <c r="G254">
        <v>4</v>
      </c>
      <c r="H254">
        <v>234</v>
      </c>
      <c r="I254" t="s">
        <v>23</v>
      </c>
      <c r="J254">
        <v>234</v>
      </c>
    </row>
    <row r="255" spans="1:10" x14ac:dyDescent="0.35">
      <c r="A255" t="s">
        <v>9</v>
      </c>
      <c r="B255" t="s">
        <v>15</v>
      </c>
      <c r="D255">
        <v>17534</v>
      </c>
      <c r="E255" t="s">
        <v>16</v>
      </c>
      <c r="F255" t="s">
        <v>12</v>
      </c>
      <c r="G255">
        <v>4</v>
      </c>
      <c r="H255">
        <v>78</v>
      </c>
      <c r="I255" t="s">
        <v>38</v>
      </c>
      <c r="J255">
        <v>785</v>
      </c>
    </row>
    <row r="256" spans="1:10" x14ac:dyDescent="0.35">
      <c r="A256" t="s">
        <v>18</v>
      </c>
      <c r="B256" t="s">
        <v>10</v>
      </c>
      <c r="D256">
        <v>12195.86</v>
      </c>
      <c r="E256" t="s">
        <v>11</v>
      </c>
      <c r="F256" t="s">
        <v>12</v>
      </c>
      <c r="G256">
        <v>5</v>
      </c>
      <c r="H256">
        <v>240</v>
      </c>
      <c r="I256" t="s">
        <v>28</v>
      </c>
      <c r="J256">
        <v>303</v>
      </c>
    </row>
    <row r="257" spans="1:10" x14ac:dyDescent="0.35">
      <c r="A257" t="s">
        <v>22</v>
      </c>
      <c r="B257" t="s">
        <v>10</v>
      </c>
      <c r="D257">
        <v>22510.61</v>
      </c>
      <c r="E257" t="s">
        <v>26</v>
      </c>
      <c r="F257" t="s">
        <v>20</v>
      </c>
      <c r="G257">
        <v>3</v>
      </c>
      <c r="H257">
        <v>225</v>
      </c>
      <c r="I257" t="s">
        <v>35</v>
      </c>
      <c r="J257">
        <v>376</v>
      </c>
    </row>
    <row r="258" spans="1:10" x14ac:dyDescent="0.35">
      <c r="A258" t="s">
        <v>14</v>
      </c>
      <c r="B258" t="s">
        <v>49</v>
      </c>
      <c r="D258">
        <v>14488.96</v>
      </c>
      <c r="E258" t="s">
        <v>19</v>
      </c>
      <c r="F258" t="s">
        <v>20</v>
      </c>
      <c r="G258">
        <v>2</v>
      </c>
      <c r="H258">
        <v>138</v>
      </c>
      <c r="I258" t="s">
        <v>35</v>
      </c>
      <c r="J258">
        <v>574</v>
      </c>
    </row>
    <row r="259" spans="1:10" x14ac:dyDescent="0.35">
      <c r="A259" t="s">
        <v>9</v>
      </c>
      <c r="B259" t="s">
        <v>29</v>
      </c>
      <c r="D259">
        <v>20229.68</v>
      </c>
      <c r="E259" t="s">
        <v>26</v>
      </c>
      <c r="F259" t="s">
        <v>20</v>
      </c>
      <c r="G259">
        <v>2</v>
      </c>
      <c r="H259">
        <v>88</v>
      </c>
      <c r="I259" t="s">
        <v>35</v>
      </c>
      <c r="J259">
        <v>152</v>
      </c>
    </row>
    <row r="260" spans="1:10" x14ac:dyDescent="0.35">
      <c r="A260" t="s">
        <v>34</v>
      </c>
      <c r="B260" t="s">
        <v>15</v>
      </c>
      <c r="D260">
        <v>12678.98</v>
      </c>
      <c r="E260" t="s">
        <v>19</v>
      </c>
      <c r="F260" t="s">
        <v>20</v>
      </c>
      <c r="G260">
        <v>4</v>
      </c>
      <c r="H260">
        <v>28</v>
      </c>
      <c r="I260" t="s">
        <v>28</v>
      </c>
      <c r="J260">
        <v>902</v>
      </c>
    </row>
    <row r="261" spans="1:10" x14ac:dyDescent="0.35">
      <c r="A261" t="s">
        <v>34</v>
      </c>
      <c r="B261" t="s">
        <v>29</v>
      </c>
      <c r="D261">
        <v>21530.22</v>
      </c>
      <c r="E261" t="s">
        <v>26</v>
      </c>
      <c r="F261" t="s">
        <v>20</v>
      </c>
      <c r="G261">
        <v>2</v>
      </c>
      <c r="H261">
        <v>153</v>
      </c>
      <c r="I261" t="s">
        <v>28</v>
      </c>
      <c r="J261">
        <v>620</v>
      </c>
    </row>
    <row r="262" spans="1:10" x14ac:dyDescent="0.35">
      <c r="A262" t="s">
        <v>34</v>
      </c>
      <c r="B262" t="s">
        <v>29</v>
      </c>
      <c r="D262">
        <v>18872.12</v>
      </c>
      <c r="E262" t="s">
        <v>26</v>
      </c>
      <c r="F262" t="s">
        <v>20</v>
      </c>
      <c r="G262">
        <v>5</v>
      </c>
      <c r="H262">
        <v>257</v>
      </c>
      <c r="I262" t="s">
        <v>33</v>
      </c>
      <c r="J262">
        <v>939</v>
      </c>
    </row>
    <row r="263" spans="1:10" x14ac:dyDescent="0.35">
      <c r="A263" t="s">
        <v>36</v>
      </c>
      <c r="B263" t="s">
        <v>29</v>
      </c>
      <c r="D263">
        <v>8732.93</v>
      </c>
      <c r="E263" t="s">
        <v>19</v>
      </c>
      <c r="F263" t="s">
        <v>20</v>
      </c>
      <c r="G263">
        <v>2</v>
      </c>
      <c r="H263">
        <v>54</v>
      </c>
      <c r="I263" t="s">
        <v>17</v>
      </c>
      <c r="J263">
        <v>293</v>
      </c>
    </row>
    <row r="264" spans="1:10" x14ac:dyDescent="0.35">
      <c r="A264" t="s">
        <v>24</v>
      </c>
      <c r="B264" t="s">
        <v>29</v>
      </c>
      <c r="D264">
        <v>8735.7199999999993</v>
      </c>
      <c r="E264" t="s">
        <v>26</v>
      </c>
      <c r="F264" t="s">
        <v>20</v>
      </c>
      <c r="G264">
        <v>4</v>
      </c>
      <c r="H264">
        <v>248</v>
      </c>
      <c r="I264" t="s">
        <v>23</v>
      </c>
      <c r="J264">
        <v>240</v>
      </c>
    </row>
    <row r="265" spans="1:10" x14ac:dyDescent="0.35">
      <c r="A265" t="s">
        <v>14</v>
      </c>
      <c r="B265" t="s">
        <v>10</v>
      </c>
      <c r="D265">
        <v>9699.06</v>
      </c>
      <c r="E265" t="s">
        <v>16</v>
      </c>
      <c r="F265" t="s">
        <v>12</v>
      </c>
      <c r="G265">
        <v>1</v>
      </c>
      <c r="H265">
        <v>170</v>
      </c>
      <c r="I265" t="s">
        <v>21</v>
      </c>
      <c r="J265">
        <v>237</v>
      </c>
    </row>
    <row r="266" spans="1:10" x14ac:dyDescent="0.35">
      <c r="A266" t="s">
        <v>36</v>
      </c>
      <c r="B266" t="s">
        <v>15</v>
      </c>
      <c r="D266">
        <v>16233.73</v>
      </c>
      <c r="E266" t="s">
        <v>16</v>
      </c>
      <c r="F266" t="s">
        <v>12</v>
      </c>
      <c r="G266">
        <v>5</v>
      </c>
      <c r="H266">
        <v>274</v>
      </c>
      <c r="I266" t="s">
        <v>38</v>
      </c>
      <c r="J266">
        <v>981</v>
      </c>
    </row>
    <row r="267" spans="1:10" x14ac:dyDescent="0.35">
      <c r="A267" t="s">
        <v>18</v>
      </c>
      <c r="B267" t="s">
        <v>15</v>
      </c>
      <c r="D267">
        <v>8464.9699999999993</v>
      </c>
      <c r="E267" t="s">
        <v>16</v>
      </c>
      <c r="F267" t="s">
        <v>12</v>
      </c>
      <c r="G267">
        <v>2</v>
      </c>
      <c r="H267">
        <v>165</v>
      </c>
      <c r="I267" t="s">
        <v>33</v>
      </c>
      <c r="J267">
        <v>766</v>
      </c>
    </row>
    <row r="268" spans="1:10" x14ac:dyDescent="0.35">
      <c r="A268" t="s">
        <v>31</v>
      </c>
      <c r="B268" t="s">
        <v>29</v>
      </c>
      <c r="D268">
        <v>12169.06</v>
      </c>
      <c r="E268" t="s">
        <v>16</v>
      </c>
      <c r="F268" t="s">
        <v>12</v>
      </c>
      <c r="G268">
        <v>1</v>
      </c>
      <c r="H268">
        <v>284</v>
      </c>
      <c r="I268" t="s">
        <v>27</v>
      </c>
      <c r="J268">
        <v>418</v>
      </c>
    </row>
    <row r="269" spans="1:10" x14ac:dyDescent="0.35">
      <c r="A269" t="s">
        <v>24</v>
      </c>
      <c r="B269" t="s">
        <v>10</v>
      </c>
      <c r="D269">
        <v>15936.07</v>
      </c>
      <c r="E269" t="s">
        <v>16</v>
      </c>
      <c r="F269" t="s">
        <v>12</v>
      </c>
      <c r="G269">
        <v>2</v>
      </c>
      <c r="H269">
        <v>203</v>
      </c>
      <c r="I269" t="s">
        <v>38</v>
      </c>
      <c r="J269">
        <v>977</v>
      </c>
    </row>
    <row r="270" spans="1:10" x14ac:dyDescent="0.35">
      <c r="A270" t="s">
        <v>24</v>
      </c>
      <c r="B270" t="s">
        <v>15</v>
      </c>
      <c r="D270">
        <v>18608.28</v>
      </c>
      <c r="E270" t="s">
        <v>11</v>
      </c>
      <c r="F270" t="s">
        <v>12</v>
      </c>
      <c r="G270">
        <v>5</v>
      </c>
      <c r="H270">
        <v>37</v>
      </c>
      <c r="I270" t="s">
        <v>25</v>
      </c>
      <c r="J270">
        <v>690</v>
      </c>
    </row>
    <row r="271" spans="1:10" x14ac:dyDescent="0.35">
      <c r="A271" t="s">
        <v>22</v>
      </c>
      <c r="B271" t="s">
        <v>15</v>
      </c>
      <c r="D271">
        <v>9998.11</v>
      </c>
      <c r="E271" t="s">
        <v>26</v>
      </c>
      <c r="F271" t="s">
        <v>20</v>
      </c>
      <c r="G271">
        <v>1</v>
      </c>
      <c r="H271">
        <v>0</v>
      </c>
      <c r="I271" t="s">
        <v>17</v>
      </c>
      <c r="J271">
        <v>964</v>
      </c>
    </row>
    <row r="272" spans="1:10" x14ac:dyDescent="0.35">
      <c r="A272" t="s">
        <v>14</v>
      </c>
      <c r="B272" t="s">
        <v>15</v>
      </c>
      <c r="E272" t="s">
        <v>16</v>
      </c>
      <c r="F272" t="s">
        <v>12</v>
      </c>
      <c r="G272">
        <v>4</v>
      </c>
      <c r="H272">
        <v>98</v>
      </c>
      <c r="I272" t="s">
        <v>21</v>
      </c>
      <c r="J272">
        <v>85</v>
      </c>
    </row>
    <row r="273" spans="1:10" x14ac:dyDescent="0.35">
      <c r="A273" t="s">
        <v>14</v>
      </c>
      <c r="B273" t="s">
        <v>41</v>
      </c>
      <c r="D273">
        <v>14238.41</v>
      </c>
      <c r="E273" t="s">
        <v>26</v>
      </c>
      <c r="F273" t="s">
        <v>20</v>
      </c>
      <c r="G273">
        <v>5</v>
      </c>
      <c r="H273">
        <v>84</v>
      </c>
      <c r="I273" t="s">
        <v>21</v>
      </c>
      <c r="J273">
        <v>62</v>
      </c>
    </row>
    <row r="274" spans="1:10" x14ac:dyDescent="0.35">
      <c r="A274" t="s">
        <v>34</v>
      </c>
      <c r="B274" t="s">
        <v>15</v>
      </c>
      <c r="D274">
        <v>19011.689999999999</v>
      </c>
      <c r="E274" t="s">
        <v>19</v>
      </c>
      <c r="F274" t="s">
        <v>20</v>
      </c>
      <c r="G274">
        <v>1</v>
      </c>
      <c r="H274">
        <v>231</v>
      </c>
      <c r="I274" t="s">
        <v>13</v>
      </c>
      <c r="J274">
        <v>571</v>
      </c>
    </row>
    <row r="275" spans="1:10" x14ac:dyDescent="0.35">
      <c r="A275" t="s">
        <v>9</v>
      </c>
      <c r="B275" t="s">
        <v>15</v>
      </c>
      <c r="D275">
        <v>17058.240000000002</v>
      </c>
      <c r="E275" t="s">
        <v>16</v>
      </c>
      <c r="F275" t="s">
        <v>12</v>
      </c>
      <c r="G275">
        <v>5</v>
      </c>
      <c r="H275">
        <v>202</v>
      </c>
      <c r="I275" t="s">
        <v>13</v>
      </c>
      <c r="J275">
        <v>415</v>
      </c>
    </row>
    <row r="276" spans="1:10" x14ac:dyDescent="0.35">
      <c r="A276" t="s">
        <v>18</v>
      </c>
      <c r="B276" t="s">
        <v>29</v>
      </c>
      <c r="D276">
        <v>23623.67</v>
      </c>
      <c r="E276" t="s">
        <v>16</v>
      </c>
      <c r="F276" t="s">
        <v>12</v>
      </c>
      <c r="G276">
        <v>5</v>
      </c>
      <c r="H276">
        <v>117</v>
      </c>
      <c r="I276" t="s">
        <v>28</v>
      </c>
      <c r="J276">
        <v>570</v>
      </c>
    </row>
    <row r="277" spans="1:10" x14ac:dyDescent="0.35">
      <c r="A277" t="s">
        <v>36</v>
      </c>
      <c r="B277" t="s">
        <v>29</v>
      </c>
      <c r="D277">
        <v>17391.259999999998</v>
      </c>
      <c r="E277" t="s">
        <v>11</v>
      </c>
      <c r="F277" t="s">
        <v>12</v>
      </c>
      <c r="G277">
        <v>2</v>
      </c>
      <c r="H277">
        <v>88</v>
      </c>
      <c r="I277" t="s">
        <v>21</v>
      </c>
      <c r="J277">
        <v>167</v>
      </c>
    </row>
    <row r="278" spans="1:10" x14ac:dyDescent="0.35">
      <c r="A278" t="s">
        <v>9</v>
      </c>
      <c r="B278" t="s">
        <v>29</v>
      </c>
      <c r="D278">
        <v>22734.81</v>
      </c>
      <c r="E278" t="s">
        <v>19</v>
      </c>
      <c r="F278" t="s">
        <v>20</v>
      </c>
      <c r="G278">
        <v>3</v>
      </c>
      <c r="H278">
        <v>7</v>
      </c>
      <c r="I278" t="s">
        <v>35</v>
      </c>
      <c r="J278">
        <v>880</v>
      </c>
    </row>
    <row r="279" spans="1:10" x14ac:dyDescent="0.35">
      <c r="A279" t="s">
        <v>34</v>
      </c>
      <c r="B279" t="s">
        <v>29</v>
      </c>
      <c r="D279">
        <v>13677.03</v>
      </c>
      <c r="E279" t="s">
        <v>19</v>
      </c>
      <c r="F279" t="s">
        <v>20</v>
      </c>
      <c r="G279">
        <v>4</v>
      </c>
      <c r="H279">
        <v>276</v>
      </c>
      <c r="I279" t="s">
        <v>27</v>
      </c>
      <c r="J279">
        <v>211</v>
      </c>
    </row>
    <row r="280" spans="1:10" x14ac:dyDescent="0.35">
      <c r="A280" t="s">
        <v>14</v>
      </c>
      <c r="B280" t="s">
        <v>15</v>
      </c>
      <c r="D280">
        <v>20202.12</v>
      </c>
      <c r="E280" t="s">
        <v>11</v>
      </c>
      <c r="F280" t="s">
        <v>12</v>
      </c>
      <c r="G280">
        <v>1</v>
      </c>
      <c r="H280">
        <v>27</v>
      </c>
      <c r="I280" t="s">
        <v>25</v>
      </c>
      <c r="J280">
        <v>189</v>
      </c>
    </row>
    <row r="281" spans="1:10" x14ac:dyDescent="0.35">
      <c r="A281" t="s">
        <v>18</v>
      </c>
      <c r="B281" t="s">
        <v>15</v>
      </c>
      <c r="D281">
        <v>21566.6</v>
      </c>
      <c r="E281" t="s">
        <v>16</v>
      </c>
      <c r="F281" t="s">
        <v>12</v>
      </c>
      <c r="G281">
        <v>2</v>
      </c>
      <c r="H281">
        <v>49</v>
      </c>
      <c r="I281" t="s">
        <v>17</v>
      </c>
      <c r="J281">
        <v>81</v>
      </c>
    </row>
    <row r="282" spans="1:10" x14ac:dyDescent="0.35">
      <c r="A282" t="s">
        <v>31</v>
      </c>
      <c r="B282" t="s">
        <v>10</v>
      </c>
      <c r="D282">
        <v>15685.28</v>
      </c>
      <c r="E282" t="s">
        <v>11</v>
      </c>
      <c r="F282" t="s">
        <v>12</v>
      </c>
      <c r="G282">
        <v>3</v>
      </c>
      <c r="H282">
        <v>256</v>
      </c>
      <c r="I282" t="s">
        <v>38</v>
      </c>
      <c r="J282">
        <v>474</v>
      </c>
    </row>
    <row r="283" spans="1:10" x14ac:dyDescent="0.35">
      <c r="A283" t="s">
        <v>31</v>
      </c>
      <c r="B283" t="s">
        <v>29</v>
      </c>
      <c r="D283">
        <v>10665.27</v>
      </c>
      <c r="E283" t="s">
        <v>19</v>
      </c>
      <c r="F283" t="s">
        <v>20</v>
      </c>
      <c r="G283">
        <v>5</v>
      </c>
      <c r="H283">
        <v>52</v>
      </c>
      <c r="I283" t="s">
        <v>27</v>
      </c>
      <c r="J283">
        <v>166</v>
      </c>
    </row>
    <row r="284" spans="1:10" x14ac:dyDescent="0.35">
      <c r="A284" t="s">
        <v>18</v>
      </c>
      <c r="B284" t="s">
        <v>47</v>
      </c>
      <c r="D284">
        <v>22689.7</v>
      </c>
      <c r="E284" t="s">
        <v>11</v>
      </c>
      <c r="F284" t="s">
        <v>12</v>
      </c>
      <c r="G284">
        <v>1</v>
      </c>
      <c r="H284">
        <v>35</v>
      </c>
      <c r="I284" t="s">
        <v>23</v>
      </c>
      <c r="J284">
        <v>673</v>
      </c>
    </row>
    <row r="285" spans="1:10" x14ac:dyDescent="0.35">
      <c r="A285" t="s">
        <v>22</v>
      </c>
      <c r="B285" t="s">
        <v>10</v>
      </c>
      <c r="D285">
        <v>9757.0300000000007</v>
      </c>
      <c r="E285" t="s">
        <v>26</v>
      </c>
      <c r="F285" t="s">
        <v>20</v>
      </c>
      <c r="G285">
        <v>3</v>
      </c>
      <c r="H285">
        <v>162</v>
      </c>
      <c r="I285" t="s">
        <v>39</v>
      </c>
      <c r="J285">
        <v>623</v>
      </c>
    </row>
    <row r="286" spans="1:10" x14ac:dyDescent="0.35">
      <c r="A286" t="s">
        <v>24</v>
      </c>
      <c r="B286" t="s">
        <v>29</v>
      </c>
      <c r="D286">
        <v>22616.12</v>
      </c>
      <c r="E286" t="s">
        <v>19</v>
      </c>
      <c r="F286" t="s">
        <v>20</v>
      </c>
      <c r="G286">
        <v>5</v>
      </c>
      <c r="H286">
        <v>107</v>
      </c>
      <c r="I286" t="s">
        <v>32</v>
      </c>
      <c r="J286">
        <v>493</v>
      </c>
    </row>
    <row r="287" spans="1:10" x14ac:dyDescent="0.35">
      <c r="A287" t="s">
        <v>34</v>
      </c>
      <c r="B287" t="s">
        <v>15</v>
      </c>
      <c r="D287">
        <v>13558.75</v>
      </c>
      <c r="E287" t="s">
        <v>11</v>
      </c>
      <c r="F287" t="s">
        <v>12</v>
      </c>
      <c r="G287">
        <v>4</v>
      </c>
      <c r="H287">
        <v>207</v>
      </c>
      <c r="I287" t="s">
        <v>23</v>
      </c>
      <c r="J287">
        <v>748</v>
      </c>
    </row>
    <row r="288" spans="1:10" x14ac:dyDescent="0.35">
      <c r="A288" t="s">
        <v>24</v>
      </c>
      <c r="B288" t="s">
        <v>15</v>
      </c>
      <c r="D288">
        <v>14497.73</v>
      </c>
      <c r="E288" t="s">
        <v>19</v>
      </c>
      <c r="F288" t="s">
        <v>20</v>
      </c>
      <c r="G288">
        <v>1</v>
      </c>
      <c r="H288">
        <v>3</v>
      </c>
      <c r="I288" t="s">
        <v>32</v>
      </c>
      <c r="J288">
        <v>966</v>
      </c>
    </row>
    <row r="289" spans="1:10" x14ac:dyDescent="0.35">
      <c r="A289" t="s">
        <v>22</v>
      </c>
      <c r="B289" t="s">
        <v>49</v>
      </c>
      <c r="D289">
        <v>13152.97</v>
      </c>
      <c r="E289" t="s">
        <v>43</v>
      </c>
      <c r="F289" t="s">
        <v>20</v>
      </c>
      <c r="G289">
        <v>4</v>
      </c>
      <c r="H289">
        <v>300</v>
      </c>
      <c r="I289" t="s">
        <v>39</v>
      </c>
      <c r="J289">
        <v>374</v>
      </c>
    </row>
    <row r="290" spans="1:10" x14ac:dyDescent="0.35">
      <c r="A290" t="s">
        <v>24</v>
      </c>
      <c r="B290" t="s">
        <v>29</v>
      </c>
      <c r="D290">
        <v>14485.51</v>
      </c>
      <c r="E290" t="s">
        <v>26</v>
      </c>
      <c r="F290" t="s">
        <v>20</v>
      </c>
      <c r="G290">
        <v>4</v>
      </c>
      <c r="H290">
        <v>137</v>
      </c>
      <c r="I290" t="s">
        <v>28</v>
      </c>
      <c r="J290">
        <v>802</v>
      </c>
    </row>
    <row r="291" spans="1:10" x14ac:dyDescent="0.35">
      <c r="A291" t="s">
        <v>24</v>
      </c>
      <c r="B291" t="s">
        <v>10</v>
      </c>
      <c r="D291">
        <v>15014</v>
      </c>
      <c r="E291" t="s">
        <v>16</v>
      </c>
      <c r="F291" t="s">
        <v>12</v>
      </c>
      <c r="G291">
        <v>2</v>
      </c>
      <c r="H291">
        <v>283</v>
      </c>
      <c r="I291" t="s">
        <v>39</v>
      </c>
      <c r="J291">
        <v>369</v>
      </c>
    </row>
    <row r="292" spans="1:10" x14ac:dyDescent="0.35">
      <c r="A292" t="s">
        <v>31</v>
      </c>
      <c r="B292" t="s">
        <v>15</v>
      </c>
      <c r="D292">
        <v>8292.98</v>
      </c>
      <c r="E292" t="s">
        <v>45</v>
      </c>
      <c r="F292" t="s">
        <v>12</v>
      </c>
      <c r="G292">
        <v>1</v>
      </c>
      <c r="H292">
        <v>179</v>
      </c>
      <c r="I292" t="s">
        <v>39</v>
      </c>
      <c r="J292">
        <v>411</v>
      </c>
    </row>
    <row r="293" spans="1:10" x14ac:dyDescent="0.35">
      <c r="A293" t="s">
        <v>9</v>
      </c>
      <c r="B293" t="s">
        <v>29</v>
      </c>
      <c r="E293" t="s">
        <v>16</v>
      </c>
      <c r="F293" t="s">
        <v>12</v>
      </c>
      <c r="G293">
        <v>1</v>
      </c>
      <c r="H293">
        <v>145</v>
      </c>
      <c r="I293" t="s">
        <v>25</v>
      </c>
      <c r="J293">
        <v>276</v>
      </c>
    </row>
    <row r="294" spans="1:10" x14ac:dyDescent="0.35">
      <c r="A294" t="s">
        <v>31</v>
      </c>
      <c r="B294" t="s">
        <v>10</v>
      </c>
      <c r="D294">
        <v>9147.15</v>
      </c>
      <c r="E294" t="s">
        <v>16</v>
      </c>
      <c r="F294" t="s">
        <v>12</v>
      </c>
      <c r="G294">
        <v>3</v>
      </c>
      <c r="H294">
        <v>274</v>
      </c>
      <c r="I294" t="s">
        <v>35</v>
      </c>
      <c r="J294">
        <v>135</v>
      </c>
    </row>
    <row r="295" spans="1:10" x14ac:dyDescent="0.35">
      <c r="A295" t="s">
        <v>24</v>
      </c>
      <c r="B295" t="s">
        <v>10</v>
      </c>
      <c r="D295">
        <v>14700.59</v>
      </c>
      <c r="E295" t="s">
        <v>11</v>
      </c>
      <c r="F295" t="s">
        <v>12</v>
      </c>
      <c r="G295">
        <v>5</v>
      </c>
      <c r="H295">
        <v>59</v>
      </c>
      <c r="I295" t="s">
        <v>21</v>
      </c>
      <c r="J295">
        <v>753</v>
      </c>
    </row>
    <row r="296" spans="1:10" x14ac:dyDescent="0.35">
      <c r="A296" t="s">
        <v>31</v>
      </c>
      <c r="B296" t="s">
        <v>15</v>
      </c>
      <c r="D296">
        <v>18982.77</v>
      </c>
      <c r="E296" t="s">
        <v>26</v>
      </c>
      <c r="F296" t="s">
        <v>20</v>
      </c>
      <c r="G296">
        <v>4</v>
      </c>
      <c r="H296">
        <v>282</v>
      </c>
      <c r="I296" t="s">
        <v>35</v>
      </c>
      <c r="J296">
        <v>536</v>
      </c>
    </row>
    <row r="297" spans="1:10" x14ac:dyDescent="0.35">
      <c r="A297" t="s">
        <v>9</v>
      </c>
      <c r="B297" t="s">
        <v>10</v>
      </c>
      <c r="D297">
        <v>21951.14</v>
      </c>
      <c r="E297" t="s">
        <v>19</v>
      </c>
      <c r="F297" t="s">
        <v>20</v>
      </c>
      <c r="G297">
        <v>3</v>
      </c>
      <c r="H297">
        <v>79</v>
      </c>
      <c r="I297" t="s">
        <v>23</v>
      </c>
      <c r="J297">
        <v>560</v>
      </c>
    </row>
    <row r="298" spans="1:10" x14ac:dyDescent="0.35">
      <c r="A298" t="s">
        <v>18</v>
      </c>
      <c r="B298" t="s">
        <v>29</v>
      </c>
      <c r="E298" t="s">
        <v>16</v>
      </c>
      <c r="F298" t="s">
        <v>12</v>
      </c>
      <c r="G298">
        <v>3</v>
      </c>
      <c r="H298">
        <v>197</v>
      </c>
      <c r="I298" t="s">
        <v>39</v>
      </c>
      <c r="J298">
        <v>73</v>
      </c>
    </row>
    <row r="299" spans="1:10" x14ac:dyDescent="0.35">
      <c r="A299" t="s">
        <v>22</v>
      </c>
      <c r="B299" t="s">
        <v>10</v>
      </c>
      <c r="D299">
        <v>24296.83</v>
      </c>
      <c r="E299" t="s">
        <v>19</v>
      </c>
      <c r="F299" t="s">
        <v>20</v>
      </c>
      <c r="G299">
        <v>5</v>
      </c>
      <c r="H299">
        <v>212</v>
      </c>
      <c r="I299" t="s">
        <v>38</v>
      </c>
      <c r="J299">
        <v>707</v>
      </c>
    </row>
    <row r="300" spans="1:10" x14ac:dyDescent="0.35">
      <c r="A300" t="s">
        <v>34</v>
      </c>
      <c r="B300" t="s">
        <v>15</v>
      </c>
      <c r="D300">
        <v>24361.94</v>
      </c>
      <c r="E300" t="s">
        <v>19</v>
      </c>
      <c r="F300" t="s">
        <v>20</v>
      </c>
      <c r="G300">
        <v>1</v>
      </c>
      <c r="H300">
        <v>11</v>
      </c>
      <c r="I300" t="s">
        <v>21</v>
      </c>
      <c r="J300">
        <v>791</v>
      </c>
    </row>
    <row r="301" spans="1:10" x14ac:dyDescent="0.35">
      <c r="A301" t="s">
        <v>24</v>
      </c>
      <c r="B301" t="s">
        <v>29</v>
      </c>
      <c r="D301">
        <v>14485.51</v>
      </c>
      <c r="E301" t="s">
        <v>26</v>
      </c>
      <c r="F301" t="s">
        <v>20</v>
      </c>
      <c r="G301">
        <v>4</v>
      </c>
      <c r="H301">
        <v>137</v>
      </c>
      <c r="I301" t="s">
        <v>28</v>
      </c>
      <c r="J301">
        <v>802</v>
      </c>
    </row>
    <row r="302" spans="1:10" x14ac:dyDescent="0.35">
      <c r="A302" t="s">
        <v>24</v>
      </c>
      <c r="B302" t="s">
        <v>10</v>
      </c>
      <c r="D302">
        <v>15014</v>
      </c>
      <c r="E302" t="s">
        <v>16</v>
      </c>
      <c r="F302" t="s">
        <v>12</v>
      </c>
      <c r="G302">
        <v>2</v>
      </c>
      <c r="H302">
        <v>283</v>
      </c>
      <c r="I302" t="s">
        <v>39</v>
      </c>
      <c r="J302">
        <v>369</v>
      </c>
    </row>
    <row r="303" spans="1:10" x14ac:dyDescent="0.35">
      <c r="A303" t="s">
        <v>31</v>
      </c>
      <c r="B303" t="s">
        <v>15</v>
      </c>
      <c r="D303">
        <v>8292.98</v>
      </c>
      <c r="E303" t="s">
        <v>45</v>
      </c>
      <c r="F303" t="s">
        <v>12</v>
      </c>
      <c r="G303">
        <v>1</v>
      </c>
      <c r="H303">
        <v>179</v>
      </c>
      <c r="I303" t="s">
        <v>39</v>
      </c>
      <c r="J303">
        <v>411</v>
      </c>
    </row>
    <row r="304" spans="1:10" x14ac:dyDescent="0.35">
      <c r="A304" t="s">
        <v>9</v>
      </c>
      <c r="B304" t="s">
        <v>29</v>
      </c>
      <c r="E304" t="s">
        <v>16</v>
      </c>
      <c r="F304" t="s">
        <v>12</v>
      </c>
      <c r="G304">
        <v>1</v>
      </c>
      <c r="H304">
        <v>145</v>
      </c>
      <c r="I304" t="s">
        <v>25</v>
      </c>
      <c r="J304">
        <v>276</v>
      </c>
    </row>
    <row r="305" spans="1:10" x14ac:dyDescent="0.35">
      <c r="A305" t="s">
        <v>22</v>
      </c>
      <c r="B305" t="s">
        <v>29</v>
      </c>
      <c r="D305">
        <v>12151.41</v>
      </c>
      <c r="E305" t="s">
        <v>11</v>
      </c>
      <c r="F305" t="s">
        <v>12</v>
      </c>
      <c r="G305">
        <v>1</v>
      </c>
      <c r="H305">
        <v>35</v>
      </c>
      <c r="I305" t="s">
        <v>38</v>
      </c>
      <c r="J305">
        <v>426</v>
      </c>
    </row>
    <row r="306" spans="1:10" x14ac:dyDescent="0.35">
      <c r="A306" t="s">
        <v>22</v>
      </c>
      <c r="B306" t="s">
        <v>29</v>
      </c>
      <c r="D306">
        <v>22672.09</v>
      </c>
      <c r="E306" t="s">
        <v>11</v>
      </c>
      <c r="F306" t="s">
        <v>12</v>
      </c>
      <c r="G306">
        <v>5</v>
      </c>
      <c r="H306">
        <v>44</v>
      </c>
      <c r="I306" t="s">
        <v>23</v>
      </c>
      <c r="J306">
        <v>492</v>
      </c>
    </row>
    <row r="307" spans="1:10" x14ac:dyDescent="0.35">
      <c r="A307" t="s">
        <v>34</v>
      </c>
      <c r="B307" t="s">
        <v>10</v>
      </c>
      <c r="D307">
        <v>15235.48</v>
      </c>
      <c r="E307" t="s">
        <v>11</v>
      </c>
      <c r="F307" t="s">
        <v>12</v>
      </c>
      <c r="G307">
        <v>1</v>
      </c>
      <c r="H307">
        <v>278</v>
      </c>
      <c r="I307" t="s">
        <v>35</v>
      </c>
      <c r="J307">
        <v>916</v>
      </c>
    </row>
    <row r="308" spans="1:10" x14ac:dyDescent="0.35">
      <c r="A308" t="s">
        <v>34</v>
      </c>
      <c r="B308" t="s">
        <v>10</v>
      </c>
      <c r="D308">
        <v>17989.23</v>
      </c>
      <c r="E308" t="s">
        <v>11</v>
      </c>
      <c r="F308" t="s">
        <v>12</v>
      </c>
      <c r="G308">
        <v>5</v>
      </c>
      <c r="H308">
        <v>26</v>
      </c>
      <c r="I308" t="s">
        <v>27</v>
      </c>
      <c r="J308">
        <v>993</v>
      </c>
    </row>
    <row r="309" spans="1:10" x14ac:dyDescent="0.35">
      <c r="A309" t="s">
        <v>31</v>
      </c>
      <c r="B309" t="s">
        <v>10</v>
      </c>
      <c r="D309">
        <v>12091.96</v>
      </c>
      <c r="E309" t="s">
        <v>19</v>
      </c>
      <c r="F309" t="s">
        <v>20</v>
      </c>
      <c r="G309">
        <v>4</v>
      </c>
      <c r="H309">
        <v>97</v>
      </c>
      <c r="I309" t="s">
        <v>39</v>
      </c>
      <c r="J309">
        <v>922</v>
      </c>
    </row>
    <row r="310" spans="1:10" x14ac:dyDescent="0.35">
      <c r="A310" t="s">
        <v>18</v>
      </c>
      <c r="B310" t="s">
        <v>15</v>
      </c>
      <c r="D310">
        <v>12370.2</v>
      </c>
      <c r="E310" t="s">
        <v>19</v>
      </c>
      <c r="F310" t="s">
        <v>20</v>
      </c>
      <c r="G310">
        <v>3</v>
      </c>
      <c r="H310">
        <v>50</v>
      </c>
      <c r="I310" t="s">
        <v>21</v>
      </c>
      <c r="J310">
        <v>800</v>
      </c>
    </row>
    <row r="311" spans="1:10" x14ac:dyDescent="0.35">
      <c r="A311" t="s">
        <v>34</v>
      </c>
      <c r="B311" t="s">
        <v>10</v>
      </c>
      <c r="D311">
        <v>16299.85</v>
      </c>
      <c r="E311" t="s">
        <v>16</v>
      </c>
      <c r="F311" t="s">
        <v>12</v>
      </c>
      <c r="G311">
        <v>5</v>
      </c>
      <c r="H311">
        <v>276</v>
      </c>
      <c r="I311" t="s">
        <v>28</v>
      </c>
      <c r="J311">
        <v>558</v>
      </c>
    </row>
    <row r="312" spans="1:10" x14ac:dyDescent="0.35">
      <c r="A312" t="s">
        <v>14</v>
      </c>
      <c r="B312" t="s">
        <v>15</v>
      </c>
      <c r="D312">
        <v>17895.77</v>
      </c>
      <c r="E312" t="s">
        <v>16</v>
      </c>
      <c r="F312" t="s">
        <v>12</v>
      </c>
      <c r="G312">
        <v>5</v>
      </c>
      <c r="H312">
        <v>6</v>
      </c>
      <c r="I312" t="s">
        <v>27</v>
      </c>
      <c r="J312">
        <v>625</v>
      </c>
    </row>
    <row r="313" spans="1:10" x14ac:dyDescent="0.35">
      <c r="A313" t="s">
        <v>36</v>
      </c>
      <c r="B313" t="s">
        <v>15</v>
      </c>
      <c r="E313" t="s">
        <v>16</v>
      </c>
      <c r="F313" t="s">
        <v>12</v>
      </c>
      <c r="G313">
        <v>4</v>
      </c>
      <c r="H313">
        <v>193</v>
      </c>
      <c r="I313" t="s">
        <v>39</v>
      </c>
      <c r="J313">
        <v>947</v>
      </c>
    </row>
    <row r="314" spans="1:10" x14ac:dyDescent="0.35">
      <c r="A314" t="s">
        <v>9</v>
      </c>
      <c r="B314" t="s">
        <v>15</v>
      </c>
      <c r="D314">
        <v>24409.759999999998</v>
      </c>
      <c r="E314" t="s">
        <v>16</v>
      </c>
      <c r="F314" t="s">
        <v>12</v>
      </c>
      <c r="G314">
        <v>4</v>
      </c>
      <c r="H314">
        <v>122</v>
      </c>
      <c r="I314" t="s">
        <v>32</v>
      </c>
      <c r="J314">
        <v>614</v>
      </c>
    </row>
    <row r="315" spans="1:10" x14ac:dyDescent="0.35">
      <c r="A315" t="s">
        <v>34</v>
      </c>
      <c r="B315" t="s">
        <v>10</v>
      </c>
      <c r="D315">
        <v>21420.57</v>
      </c>
      <c r="E315" t="s">
        <v>26</v>
      </c>
      <c r="F315" t="s">
        <v>20</v>
      </c>
      <c r="G315">
        <v>4</v>
      </c>
      <c r="H315">
        <v>296</v>
      </c>
      <c r="I315" t="s">
        <v>38</v>
      </c>
      <c r="J315">
        <v>484</v>
      </c>
    </row>
    <row r="316" spans="1:10" x14ac:dyDescent="0.35">
      <c r="A316" t="s">
        <v>36</v>
      </c>
      <c r="B316" t="s">
        <v>41</v>
      </c>
      <c r="E316" t="s">
        <v>16</v>
      </c>
      <c r="F316" t="s">
        <v>12</v>
      </c>
      <c r="G316">
        <v>4</v>
      </c>
      <c r="H316">
        <v>156</v>
      </c>
      <c r="I316" t="s">
        <v>38</v>
      </c>
      <c r="J316">
        <v>987</v>
      </c>
    </row>
    <row r="317" spans="1:10" x14ac:dyDescent="0.35">
      <c r="A317" t="s">
        <v>36</v>
      </c>
      <c r="B317" t="s">
        <v>10</v>
      </c>
      <c r="D317">
        <v>15620.39</v>
      </c>
      <c r="E317" t="s">
        <v>16</v>
      </c>
      <c r="F317" t="s">
        <v>12</v>
      </c>
      <c r="G317">
        <v>5</v>
      </c>
      <c r="H317">
        <v>9</v>
      </c>
      <c r="I317" t="s">
        <v>28</v>
      </c>
      <c r="J317">
        <v>83</v>
      </c>
    </row>
    <row r="318" spans="1:10" x14ac:dyDescent="0.35">
      <c r="A318" t="s">
        <v>24</v>
      </c>
      <c r="B318" t="s">
        <v>41</v>
      </c>
      <c r="D318">
        <v>18304.86</v>
      </c>
      <c r="E318" t="s">
        <v>19</v>
      </c>
      <c r="F318" t="s">
        <v>20</v>
      </c>
      <c r="G318">
        <v>1</v>
      </c>
      <c r="H318">
        <v>41</v>
      </c>
      <c r="I318" t="s">
        <v>33</v>
      </c>
      <c r="J318">
        <v>524</v>
      </c>
    </row>
    <row r="319" spans="1:10" x14ac:dyDescent="0.35">
      <c r="A319" t="s">
        <v>36</v>
      </c>
      <c r="B319" t="s">
        <v>10</v>
      </c>
      <c r="D319">
        <v>24422.05</v>
      </c>
      <c r="E319" t="s">
        <v>26</v>
      </c>
      <c r="F319" t="s">
        <v>20</v>
      </c>
      <c r="G319">
        <v>2</v>
      </c>
      <c r="H319">
        <v>180</v>
      </c>
      <c r="I319" t="s">
        <v>33</v>
      </c>
      <c r="J319">
        <v>916</v>
      </c>
    </row>
    <row r="320" spans="1:10" x14ac:dyDescent="0.35">
      <c r="A320" t="s">
        <v>14</v>
      </c>
      <c r="B320" t="s">
        <v>15</v>
      </c>
      <c r="D320">
        <v>11975.51</v>
      </c>
      <c r="E320" t="s">
        <v>11</v>
      </c>
      <c r="F320" t="s">
        <v>12</v>
      </c>
      <c r="G320">
        <v>3</v>
      </c>
      <c r="H320">
        <v>73</v>
      </c>
      <c r="I320" t="s">
        <v>35</v>
      </c>
      <c r="J320">
        <v>466</v>
      </c>
    </row>
    <row r="321" spans="1:10" x14ac:dyDescent="0.35">
      <c r="A321" t="s">
        <v>36</v>
      </c>
      <c r="B321" t="s">
        <v>15</v>
      </c>
      <c r="D321">
        <v>18779.53</v>
      </c>
      <c r="E321" t="s">
        <v>11</v>
      </c>
      <c r="F321" t="s">
        <v>12</v>
      </c>
      <c r="G321">
        <v>4</v>
      </c>
      <c r="H321">
        <v>25</v>
      </c>
      <c r="I321" t="s">
        <v>39</v>
      </c>
      <c r="J321">
        <v>126</v>
      </c>
    </row>
    <row r="322" spans="1:10" x14ac:dyDescent="0.35">
      <c r="A322" t="s">
        <v>14</v>
      </c>
      <c r="B322" t="s">
        <v>29</v>
      </c>
      <c r="E322" t="s">
        <v>45</v>
      </c>
      <c r="F322" t="s">
        <v>12</v>
      </c>
      <c r="G322">
        <v>4</v>
      </c>
      <c r="H322">
        <v>233</v>
      </c>
      <c r="I322" t="s">
        <v>27</v>
      </c>
      <c r="J322">
        <v>493</v>
      </c>
    </row>
    <row r="323" spans="1:10" x14ac:dyDescent="0.35">
      <c r="A323" t="s">
        <v>24</v>
      </c>
      <c r="B323" t="s">
        <v>29</v>
      </c>
      <c r="D323">
        <v>13415.57</v>
      </c>
      <c r="E323" t="s">
        <v>16</v>
      </c>
      <c r="F323" t="s">
        <v>12</v>
      </c>
      <c r="G323">
        <v>1</v>
      </c>
      <c r="H323">
        <v>271</v>
      </c>
      <c r="I323" t="s">
        <v>13</v>
      </c>
      <c r="J323">
        <v>730</v>
      </c>
    </row>
    <row r="324" spans="1:10" x14ac:dyDescent="0.35">
      <c r="A324" t="s">
        <v>24</v>
      </c>
      <c r="B324" t="s">
        <v>29</v>
      </c>
      <c r="D324">
        <v>9078.26</v>
      </c>
      <c r="E324" t="s">
        <v>16</v>
      </c>
      <c r="F324" t="s">
        <v>12</v>
      </c>
      <c r="G324">
        <v>3</v>
      </c>
      <c r="H324">
        <v>262</v>
      </c>
      <c r="I324" t="s">
        <v>13</v>
      </c>
      <c r="J324">
        <v>119</v>
      </c>
    </row>
    <row r="325" spans="1:10" x14ac:dyDescent="0.35">
      <c r="A325" t="s">
        <v>24</v>
      </c>
      <c r="B325" t="s">
        <v>29</v>
      </c>
      <c r="D325">
        <v>18187.509999999998</v>
      </c>
      <c r="E325" t="s">
        <v>11</v>
      </c>
      <c r="F325" t="s">
        <v>12</v>
      </c>
      <c r="G325">
        <v>3</v>
      </c>
      <c r="H325">
        <v>195</v>
      </c>
      <c r="I325" t="s">
        <v>32</v>
      </c>
      <c r="J325">
        <v>933</v>
      </c>
    </row>
    <row r="326" spans="1:10" x14ac:dyDescent="0.35">
      <c r="A326" t="s">
        <v>31</v>
      </c>
      <c r="B326" t="s">
        <v>15</v>
      </c>
      <c r="D326">
        <v>14618.2</v>
      </c>
      <c r="E326" t="s">
        <v>26</v>
      </c>
      <c r="F326" t="s">
        <v>20</v>
      </c>
      <c r="G326">
        <v>2</v>
      </c>
      <c r="H326">
        <v>63</v>
      </c>
      <c r="I326" t="s">
        <v>21</v>
      </c>
      <c r="J326">
        <v>704</v>
      </c>
    </row>
    <row r="327" spans="1:10" x14ac:dyDescent="0.35">
      <c r="A327" t="s">
        <v>22</v>
      </c>
      <c r="B327" t="s">
        <v>15</v>
      </c>
      <c r="D327">
        <v>15434.83</v>
      </c>
      <c r="E327" t="s">
        <v>19</v>
      </c>
      <c r="F327" t="s">
        <v>20</v>
      </c>
      <c r="G327">
        <v>1</v>
      </c>
      <c r="H327">
        <v>120</v>
      </c>
      <c r="I327" t="s">
        <v>38</v>
      </c>
      <c r="J327">
        <v>893</v>
      </c>
    </row>
    <row r="328" spans="1:10" x14ac:dyDescent="0.35">
      <c r="A328" t="s">
        <v>18</v>
      </c>
      <c r="B328" t="s">
        <v>10</v>
      </c>
      <c r="D328">
        <v>11277.24</v>
      </c>
      <c r="E328" t="s">
        <v>19</v>
      </c>
      <c r="F328" t="s">
        <v>20</v>
      </c>
      <c r="G328">
        <v>5</v>
      </c>
      <c r="H328">
        <v>157</v>
      </c>
      <c r="I328" t="s">
        <v>28</v>
      </c>
      <c r="J328">
        <v>324</v>
      </c>
    </row>
    <row r="329" spans="1:10" x14ac:dyDescent="0.35">
      <c r="A329" t="s">
        <v>34</v>
      </c>
      <c r="B329" t="s">
        <v>29</v>
      </c>
      <c r="E329" t="s">
        <v>16</v>
      </c>
      <c r="F329" t="s">
        <v>12</v>
      </c>
      <c r="G329">
        <v>1</v>
      </c>
      <c r="H329">
        <v>146</v>
      </c>
      <c r="I329" t="s">
        <v>23</v>
      </c>
      <c r="J329">
        <v>991</v>
      </c>
    </row>
    <row r="330" spans="1:10" x14ac:dyDescent="0.35">
      <c r="A330" t="s">
        <v>36</v>
      </c>
      <c r="B330" t="s">
        <v>29</v>
      </c>
      <c r="D330">
        <v>22669.43</v>
      </c>
      <c r="E330" t="s">
        <v>16</v>
      </c>
      <c r="F330" t="s">
        <v>12</v>
      </c>
      <c r="G330">
        <v>1</v>
      </c>
      <c r="H330">
        <v>79</v>
      </c>
      <c r="I330" t="s">
        <v>13</v>
      </c>
      <c r="J330">
        <v>501</v>
      </c>
    </row>
    <row r="331" spans="1:10" x14ac:dyDescent="0.35">
      <c r="A331" t="s">
        <v>36</v>
      </c>
      <c r="B331" t="s">
        <v>10</v>
      </c>
      <c r="D331">
        <v>12910.1</v>
      </c>
      <c r="E331" t="s">
        <v>26</v>
      </c>
      <c r="F331" t="s">
        <v>20</v>
      </c>
      <c r="G331">
        <v>3</v>
      </c>
      <c r="H331">
        <v>164</v>
      </c>
      <c r="I331" t="s">
        <v>38</v>
      </c>
      <c r="J331">
        <v>59</v>
      </c>
    </row>
    <row r="332" spans="1:10" x14ac:dyDescent="0.35">
      <c r="A332" t="s">
        <v>31</v>
      </c>
      <c r="B332" t="s">
        <v>29</v>
      </c>
      <c r="D332">
        <v>22024.71</v>
      </c>
      <c r="E332" t="s">
        <v>16</v>
      </c>
      <c r="F332" t="s">
        <v>12</v>
      </c>
      <c r="G332">
        <v>4</v>
      </c>
      <c r="H332">
        <v>18</v>
      </c>
      <c r="I332" t="s">
        <v>23</v>
      </c>
      <c r="J332">
        <v>57</v>
      </c>
    </row>
    <row r="333" spans="1:10" x14ac:dyDescent="0.35">
      <c r="A333" t="s">
        <v>14</v>
      </c>
      <c r="B333" t="s">
        <v>10</v>
      </c>
      <c r="D333">
        <v>15330.59</v>
      </c>
      <c r="E333" t="s">
        <v>11</v>
      </c>
      <c r="F333" t="s">
        <v>12</v>
      </c>
      <c r="G333">
        <v>2</v>
      </c>
      <c r="H333">
        <v>217</v>
      </c>
      <c r="I333" t="s">
        <v>32</v>
      </c>
      <c r="J333">
        <v>326</v>
      </c>
    </row>
    <row r="334" spans="1:10" x14ac:dyDescent="0.35">
      <c r="A334" t="s">
        <v>31</v>
      </c>
      <c r="B334" t="s">
        <v>15</v>
      </c>
      <c r="D334">
        <v>18539.25</v>
      </c>
      <c r="E334" t="s">
        <v>26</v>
      </c>
      <c r="F334" t="s">
        <v>20</v>
      </c>
      <c r="G334">
        <v>2</v>
      </c>
      <c r="H334">
        <v>109</v>
      </c>
      <c r="I334" t="s">
        <v>27</v>
      </c>
      <c r="J334">
        <v>73</v>
      </c>
    </row>
    <row r="335" spans="1:10" x14ac:dyDescent="0.35">
      <c r="A335" t="s">
        <v>31</v>
      </c>
      <c r="B335" t="s">
        <v>10</v>
      </c>
      <c r="D335">
        <v>23362.97</v>
      </c>
      <c r="E335" t="s">
        <v>26</v>
      </c>
      <c r="F335" t="s">
        <v>20</v>
      </c>
      <c r="G335">
        <v>3</v>
      </c>
      <c r="H335">
        <v>110</v>
      </c>
      <c r="I335" t="s">
        <v>21</v>
      </c>
      <c r="J335">
        <v>360</v>
      </c>
    </row>
    <row r="336" spans="1:10" x14ac:dyDescent="0.35">
      <c r="A336" t="s">
        <v>22</v>
      </c>
      <c r="B336" t="s">
        <v>10</v>
      </c>
      <c r="D336">
        <v>9418.75</v>
      </c>
      <c r="E336" t="s">
        <v>11</v>
      </c>
      <c r="F336" t="s">
        <v>12</v>
      </c>
      <c r="G336">
        <v>1</v>
      </c>
      <c r="H336">
        <v>214</v>
      </c>
      <c r="I336" t="s">
        <v>35</v>
      </c>
      <c r="J336">
        <v>551</v>
      </c>
    </row>
    <row r="337" spans="1:10" x14ac:dyDescent="0.35">
      <c r="A337" t="s">
        <v>34</v>
      </c>
      <c r="B337" t="s">
        <v>10</v>
      </c>
      <c r="D337">
        <v>18495.060000000001</v>
      </c>
      <c r="E337" t="s">
        <v>26</v>
      </c>
      <c r="F337" t="s">
        <v>20</v>
      </c>
      <c r="G337">
        <v>2</v>
      </c>
      <c r="H337">
        <v>16</v>
      </c>
      <c r="I337" t="s">
        <v>13</v>
      </c>
      <c r="J337">
        <v>675</v>
      </c>
    </row>
    <row r="338" spans="1:10" x14ac:dyDescent="0.35">
      <c r="A338" t="s">
        <v>31</v>
      </c>
      <c r="B338" t="s">
        <v>40</v>
      </c>
      <c r="D338">
        <v>10496.2</v>
      </c>
      <c r="E338" t="s">
        <v>26</v>
      </c>
      <c r="F338" t="s">
        <v>20</v>
      </c>
      <c r="G338">
        <v>2</v>
      </c>
      <c r="H338">
        <v>204</v>
      </c>
      <c r="I338" t="s">
        <v>28</v>
      </c>
      <c r="J338">
        <v>809</v>
      </c>
    </row>
    <row r="339" spans="1:10" x14ac:dyDescent="0.35">
      <c r="A339" t="s">
        <v>14</v>
      </c>
      <c r="B339" t="s">
        <v>10</v>
      </c>
      <c r="D339">
        <v>10646.07</v>
      </c>
      <c r="E339" t="s">
        <v>16</v>
      </c>
      <c r="F339" t="s">
        <v>12</v>
      </c>
      <c r="G339">
        <v>3</v>
      </c>
      <c r="H339">
        <v>252</v>
      </c>
      <c r="I339" t="s">
        <v>33</v>
      </c>
      <c r="J339">
        <v>692</v>
      </c>
    </row>
    <row r="340" spans="1:10" x14ac:dyDescent="0.35">
      <c r="A340" t="s">
        <v>9</v>
      </c>
      <c r="B340" t="s">
        <v>29</v>
      </c>
      <c r="D340">
        <v>12160.87</v>
      </c>
      <c r="E340" t="s">
        <v>19</v>
      </c>
      <c r="F340" t="s">
        <v>20</v>
      </c>
      <c r="G340">
        <v>3</v>
      </c>
      <c r="H340">
        <v>120</v>
      </c>
      <c r="I340" t="s">
        <v>27</v>
      </c>
      <c r="J340">
        <v>69</v>
      </c>
    </row>
    <row r="341" spans="1:10" x14ac:dyDescent="0.35">
      <c r="A341" t="s">
        <v>31</v>
      </c>
      <c r="B341" t="s">
        <v>10</v>
      </c>
      <c r="D341">
        <v>15128.41</v>
      </c>
      <c r="E341" t="s">
        <v>19</v>
      </c>
      <c r="F341" t="s">
        <v>20</v>
      </c>
      <c r="G341">
        <v>4</v>
      </c>
      <c r="H341">
        <v>250</v>
      </c>
      <c r="I341" t="s">
        <v>32</v>
      </c>
      <c r="J341">
        <v>244</v>
      </c>
    </row>
    <row r="342" spans="1:10" x14ac:dyDescent="0.35">
      <c r="A342" t="s">
        <v>22</v>
      </c>
      <c r="B342" t="s">
        <v>10</v>
      </c>
      <c r="D342">
        <v>12679.46</v>
      </c>
      <c r="E342" t="s">
        <v>26</v>
      </c>
      <c r="F342" t="s">
        <v>20</v>
      </c>
      <c r="G342">
        <v>1</v>
      </c>
      <c r="H342">
        <v>175</v>
      </c>
      <c r="I342" t="s">
        <v>32</v>
      </c>
      <c r="J342">
        <v>629</v>
      </c>
    </row>
    <row r="343" spans="1:10" x14ac:dyDescent="0.35">
      <c r="A343" t="s">
        <v>31</v>
      </c>
      <c r="B343" t="s">
        <v>29</v>
      </c>
      <c r="E343" t="s">
        <v>16</v>
      </c>
      <c r="F343" t="s">
        <v>12</v>
      </c>
      <c r="G343">
        <v>1</v>
      </c>
      <c r="H343">
        <v>293</v>
      </c>
      <c r="I343" t="s">
        <v>33</v>
      </c>
      <c r="J343">
        <v>939</v>
      </c>
    </row>
    <row r="344" spans="1:10" x14ac:dyDescent="0.35">
      <c r="A344" t="s">
        <v>22</v>
      </c>
      <c r="B344" t="s">
        <v>10</v>
      </c>
      <c r="D344">
        <v>23129.07</v>
      </c>
      <c r="E344" t="s">
        <v>26</v>
      </c>
      <c r="F344" t="s">
        <v>20</v>
      </c>
      <c r="G344">
        <v>1</v>
      </c>
      <c r="H344">
        <v>237</v>
      </c>
      <c r="I344" t="s">
        <v>35</v>
      </c>
      <c r="J344">
        <v>961</v>
      </c>
    </row>
    <row r="345" spans="1:10" x14ac:dyDescent="0.35">
      <c r="A345" t="s">
        <v>31</v>
      </c>
      <c r="B345" t="s">
        <v>29</v>
      </c>
      <c r="E345" t="s">
        <v>16</v>
      </c>
      <c r="F345" t="s">
        <v>12</v>
      </c>
      <c r="G345">
        <v>3</v>
      </c>
      <c r="H345">
        <v>33</v>
      </c>
      <c r="I345" t="s">
        <v>35</v>
      </c>
      <c r="J345">
        <v>436</v>
      </c>
    </row>
    <row r="346" spans="1:10" x14ac:dyDescent="0.35">
      <c r="A346" t="s">
        <v>14</v>
      </c>
      <c r="B346" t="s">
        <v>10</v>
      </c>
      <c r="D346">
        <v>11464.43</v>
      </c>
      <c r="E346" t="s">
        <v>26</v>
      </c>
      <c r="F346" t="s">
        <v>20</v>
      </c>
      <c r="G346">
        <v>1</v>
      </c>
      <c r="H346">
        <v>237</v>
      </c>
      <c r="I346" t="s">
        <v>33</v>
      </c>
      <c r="J346">
        <v>795</v>
      </c>
    </row>
    <row r="347" spans="1:10" x14ac:dyDescent="0.35">
      <c r="A347" t="s">
        <v>18</v>
      </c>
      <c r="B347" t="s">
        <v>10</v>
      </c>
      <c r="D347">
        <v>24265.919999999998</v>
      </c>
      <c r="E347" t="s">
        <v>16</v>
      </c>
      <c r="F347" t="s">
        <v>12</v>
      </c>
      <c r="G347">
        <v>3</v>
      </c>
      <c r="H347">
        <v>50</v>
      </c>
      <c r="I347" t="s">
        <v>23</v>
      </c>
      <c r="J347">
        <v>892</v>
      </c>
    </row>
    <row r="348" spans="1:10" x14ac:dyDescent="0.35">
      <c r="A348" t="s">
        <v>9</v>
      </c>
      <c r="B348" t="s">
        <v>29</v>
      </c>
      <c r="D348">
        <v>23005.51</v>
      </c>
      <c r="E348" t="s">
        <v>11</v>
      </c>
      <c r="F348" t="s">
        <v>12</v>
      </c>
      <c r="G348">
        <v>4</v>
      </c>
      <c r="H348">
        <v>12</v>
      </c>
      <c r="I348" t="s">
        <v>25</v>
      </c>
      <c r="J348">
        <v>891</v>
      </c>
    </row>
    <row r="349" spans="1:10" x14ac:dyDescent="0.35">
      <c r="A349" t="s">
        <v>18</v>
      </c>
      <c r="B349" t="s">
        <v>29</v>
      </c>
      <c r="E349" t="s">
        <v>16</v>
      </c>
      <c r="F349" t="s">
        <v>12</v>
      </c>
      <c r="G349">
        <v>2</v>
      </c>
      <c r="H349">
        <v>118</v>
      </c>
      <c r="I349" t="s">
        <v>17</v>
      </c>
      <c r="J349">
        <v>76</v>
      </c>
    </row>
    <row r="350" spans="1:10" x14ac:dyDescent="0.35">
      <c r="A350" t="s">
        <v>22</v>
      </c>
      <c r="B350" t="s">
        <v>10</v>
      </c>
      <c r="D350">
        <v>17987.509999999998</v>
      </c>
      <c r="E350" t="s">
        <v>26</v>
      </c>
      <c r="F350" t="s">
        <v>20</v>
      </c>
      <c r="G350">
        <v>1</v>
      </c>
      <c r="H350">
        <v>236</v>
      </c>
      <c r="I350" t="s">
        <v>28</v>
      </c>
      <c r="J350">
        <v>299</v>
      </c>
    </row>
    <row r="351" spans="1:10" x14ac:dyDescent="0.35">
      <c r="A351" t="s">
        <v>34</v>
      </c>
      <c r="B351" t="s">
        <v>10</v>
      </c>
      <c r="D351">
        <v>10548.7</v>
      </c>
      <c r="E351" t="s">
        <v>11</v>
      </c>
      <c r="F351" t="s">
        <v>12</v>
      </c>
      <c r="G351">
        <v>5</v>
      </c>
      <c r="H351">
        <v>116</v>
      </c>
      <c r="I351" t="s">
        <v>28</v>
      </c>
      <c r="J351">
        <v>553</v>
      </c>
    </row>
    <row r="352" spans="1:10" x14ac:dyDescent="0.35">
      <c r="A352" t="s">
        <v>14</v>
      </c>
      <c r="B352" t="s">
        <v>29</v>
      </c>
      <c r="D352">
        <v>14131.6</v>
      </c>
      <c r="E352" t="s">
        <v>11</v>
      </c>
      <c r="F352" t="s">
        <v>12</v>
      </c>
      <c r="G352">
        <v>2</v>
      </c>
      <c r="H352">
        <v>35</v>
      </c>
      <c r="I352" t="s">
        <v>13</v>
      </c>
      <c r="J352">
        <v>523</v>
      </c>
    </row>
    <row r="353" spans="1:10" x14ac:dyDescent="0.35">
      <c r="A353" t="s">
        <v>18</v>
      </c>
      <c r="B353" t="s">
        <v>10</v>
      </c>
      <c r="D353">
        <v>21384.95</v>
      </c>
      <c r="E353" t="s">
        <v>11</v>
      </c>
      <c r="F353" t="s">
        <v>12</v>
      </c>
      <c r="G353">
        <v>4</v>
      </c>
      <c r="H353">
        <v>281</v>
      </c>
      <c r="I353" t="s">
        <v>32</v>
      </c>
      <c r="J353">
        <v>537</v>
      </c>
    </row>
    <row r="354" spans="1:10" x14ac:dyDescent="0.35">
      <c r="A354" t="s">
        <v>14</v>
      </c>
      <c r="B354" t="s">
        <v>10</v>
      </c>
      <c r="D354">
        <v>20837.04</v>
      </c>
      <c r="E354" t="s">
        <v>11</v>
      </c>
      <c r="F354" t="s">
        <v>12</v>
      </c>
      <c r="G354">
        <v>2</v>
      </c>
      <c r="H354">
        <v>248</v>
      </c>
      <c r="I354" t="s">
        <v>33</v>
      </c>
      <c r="J354">
        <v>903</v>
      </c>
    </row>
    <row r="355" spans="1:10" x14ac:dyDescent="0.35">
      <c r="A355" t="s">
        <v>36</v>
      </c>
      <c r="B355" t="s">
        <v>15</v>
      </c>
      <c r="D355">
        <v>8922.4599999999991</v>
      </c>
      <c r="E355" t="s">
        <v>26</v>
      </c>
      <c r="F355" t="s">
        <v>20</v>
      </c>
      <c r="G355">
        <v>4</v>
      </c>
      <c r="H355">
        <v>124</v>
      </c>
      <c r="I355" t="s">
        <v>23</v>
      </c>
      <c r="J355">
        <v>183</v>
      </c>
    </row>
    <row r="356" spans="1:10" x14ac:dyDescent="0.35">
      <c r="A356" t="s">
        <v>9</v>
      </c>
      <c r="B356" t="s">
        <v>10</v>
      </c>
      <c r="D356">
        <v>24215.03</v>
      </c>
      <c r="E356" t="s">
        <v>26</v>
      </c>
      <c r="F356" t="s">
        <v>20</v>
      </c>
      <c r="G356">
        <v>2</v>
      </c>
      <c r="H356">
        <v>173</v>
      </c>
      <c r="I356" t="s">
        <v>28</v>
      </c>
      <c r="J356">
        <v>858</v>
      </c>
    </row>
    <row r="357" spans="1:10" x14ac:dyDescent="0.35">
      <c r="A357" t="s">
        <v>9</v>
      </c>
      <c r="B357" t="s">
        <v>15</v>
      </c>
      <c r="D357">
        <v>17626.23</v>
      </c>
      <c r="E357" t="s">
        <v>19</v>
      </c>
      <c r="F357" t="s">
        <v>20</v>
      </c>
      <c r="G357">
        <v>4</v>
      </c>
      <c r="H357">
        <v>211</v>
      </c>
      <c r="I357" t="s">
        <v>27</v>
      </c>
      <c r="J357">
        <v>125</v>
      </c>
    </row>
    <row r="358" spans="1:10" x14ac:dyDescent="0.35">
      <c r="A358" t="s">
        <v>34</v>
      </c>
      <c r="B358" t="s">
        <v>15</v>
      </c>
      <c r="D358">
        <v>21334.11</v>
      </c>
      <c r="E358" t="s">
        <v>19</v>
      </c>
      <c r="F358" t="s">
        <v>20</v>
      </c>
      <c r="G358">
        <v>3</v>
      </c>
      <c r="H358">
        <v>280</v>
      </c>
      <c r="I358" t="s">
        <v>39</v>
      </c>
      <c r="J358">
        <v>217</v>
      </c>
    </row>
    <row r="359" spans="1:10" x14ac:dyDescent="0.35">
      <c r="A359" t="s">
        <v>31</v>
      </c>
      <c r="B359" t="s">
        <v>10</v>
      </c>
      <c r="D359">
        <v>21466.73</v>
      </c>
      <c r="E359" t="s">
        <v>19</v>
      </c>
      <c r="F359" t="s">
        <v>20</v>
      </c>
      <c r="G359">
        <v>4</v>
      </c>
      <c r="H359">
        <v>11</v>
      </c>
      <c r="I359" t="s">
        <v>27</v>
      </c>
      <c r="J359">
        <v>902</v>
      </c>
    </row>
    <row r="360" spans="1:10" x14ac:dyDescent="0.35">
      <c r="A360" t="s">
        <v>34</v>
      </c>
      <c r="B360" t="s">
        <v>10</v>
      </c>
      <c r="D360">
        <v>10547.77</v>
      </c>
      <c r="E360" t="s">
        <v>19</v>
      </c>
      <c r="F360" t="s">
        <v>20</v>
      </c>
      <c r="G360">
        <v>4</v>
      </c>
      <c r="H360">
        <v>186</v>
      </c>
      <c r="I360" t="s">
        <v>23</v>
      </c>
      <c r="J360">
        <v>235</v>
      </c>
    </row>
    <row r="361" spans="1:10" x14ac:dyDescent="0.35">
      <c r="A361" t="s">
        <v>31</v>
      </c>
      <c r="B361" t="s">
        <v>10</v>
      </c>
      <c r="E361" t="s">
        <v>16</v>
      </c>
      <c r="F361" t="s">
        <v>12</v>
      </c>
      <c r="G361">
        <v>4</v>
      </c>
      <c r="H361">
        <v>206</v>
      </c>
      <c r="I361" t="s">
        <v>38</v>
      </c>
      <c r="J361">
        <v>202</v>
      </c>
    </row>
    <row r="362" spans="1:10" x14ac:dyDescent="0.35">
      <c r="A362" t="s">
        <v>36</v>
      </c>
      <c r="B362" t="s">
        <v>29</v>
      </c>
      <c r="D362">
        <v>12582.69</v>
      </c>
      <c r="E362" t="s">
        <v>19</v>
      </c>
      <c r="F362" t="s">
        <v>20</v>
      </c>
      <c r="G362">
        <v>3</v>
      </c>
      <c r="H362">
        <v>130</v>
      </c>
      <c r="I362" t="s">
        <v>17</v>
      </c>
      <c r="J362">
        <v>764</v>
      </c>
    </row>
    <row r="363" spans="1:10" x14ac:dyDescent="0.35">
      <c r="A363" t="s">
        <v>24</v>
      </c>
      <c r="B363" t="s">
        <v>29</v>
      </c>
      <c r="D363">
        <v>21055.31</v>
      </c>
      <c r="E363" t="s">
        <v>26</v>
      </c>
      <c r="F363" t="s">
        <v>20</v>
      </c>
      <c r="G363">
        <v>3</v>
      </c>
      <c r="H363">
        <v>61</v>
      </c>
      <c r="I363" t="s">
        <v>13</v>
      </c>
      <c r="J363">
        <v>868</v>
      </c>
    </row>
    <row r="364" spans="1:10" x14ac:dyDescent="0.35">
      <c r="A364" t="s">
        <v>44</v>
      </c>
      <c r="B364" t="s">
        <v>47</v>
      </c>
      <c r="D364">
        <v>22255.45</v>
      </c>
      <c r="E364" t="s">
        <v>19</v>
      </c>
      <c r="F364" t="s">
        <v>20</v>
      </c>
      <c r="G364">
        <v>1</v>
      </c>
      <c r="H364">
        <v>245</v>
      </c>
      <c r="I364" t="s">
        <v>32</v>
      </c>
      <c r="J364">
        <v>770</v>
      </c>
    </row>
    <row r="365" spans="1:10" x14ac:dyDescent="0.35">
      <c r="A365" t="s">
        <v>22</v>
      </c>
      <c r="B365" t="s">
        <v>29</v>
      </c>
      <c r="D365">
        <v>14756.73</v>
      </c>
      <c r="E365" t="s">
        <v>26</v>
      </c>
      <c r="F365" t="s">
        <v>20</v>
      </c>
      <c r="G365">
        <v>3</v>
      </c>
      <c r="H365">
        <v>119</v>
      </c>
      <c r="I365" t="s">
        <v>32</v>
      </c>
      <c r="J365">
        <v>766</v>
      </c>
    </row>
    <row r="366" spans="1:10" x14ac:dyDescent="0.35">
      <c r="A366" t="s">
        <v>36</v>
      </c>
      <c r="B366" t="s">
        <v>15</v>
      </c>
      <c r="E366" t="s">
        <v>16</v>
      </c>
      <c r="F366" t="s">
        <v>12</v>
      </c>
      <c r="G366">
        <v>4</v>
      </c>
      <c r="H366">
        <v>49</v>
      </c>
      <c r="I366" t="s">
        <v>33</v>
      </c>
      <c r="J366">
        <v>358</v>
      </c>
    </row>
    <row r="367" spans="1:10" x14ac:dyDescent="0.35">
      <c r="A367" t="s">
        <v>9</v>
      </c>
      <c r="B367" t="s">
        <v>15</v>
      </c>
      <c r="D367">
        <v>16282.88</v>
      </c>
      <c r="E367" t="s">
        <v>11</v>
      </c>
      <c r="F367" t="s">
        <v>12</v>
      </c>
      <c r="G367">
        <v>2</v>
      </c>
      <c r="H367">
        <v>178</v>
      </c>
      <c r="I367" t="s">
        <v>35</v>
      </c>
      <c r="J367">
        <v>494</v>
      </c>
    </row>
    <row r="368" spans="1:10" x14ac:dyDescent="0.35">
      <c r="A368" t="s">
        <v>9</v>
      </c>
      <c r="B368" t="s">
        <v>29</v>
      </c>
      <c r="D368">
        <v>14969.9</v>
      </c>
      <c r="E368" t="s">
        <v>26</v>
      </c>
      <c r="F368" t="s">
        <v>20</v>
      </c>
      <c r="G368">
        <v>3</v>
      </c>
      <c r="H368">
        <v>150</v>
      </c>
      <c r="I368" t="s">
        <v>39</v>
      </c>
      <c r="J368">
        <v>418</v>
      </c>
    </row>
    <row r="369" spans="1:10" x14ac:dyDescent="0.35">
      <c r="A369" t="s">
        <v>9</v>
      </c>
      <c r="B369" t="s">
        <v>10</v>
      </c>
      <c r="D369">
        <v>8562.2800000000007</v>
      </c>
      <c r="E369" t="s">
        <v>16</v>
      </c>
      <c r="F369" t="s">
        <v>12</v>
      </c>
      <c r="G369">
        <v>3</v>
      </c>
      <c r="H369">
        <v>197</v>
      </c>
      <c r="I369" t="s">
        <v>33</v>
      </c>
      <c r="J369">
        <v>994</v>
      </c>
    </row>
    <row r="370" spans="1:10" x14ac:dyDescent="0.35">
      <c r="A370" t="s">
        <v>22</v>
      </c>
      <c r="B370" t="s">
        <v>15</v>
      </c>
      <c r="D370">
        <v>19428.900000000001</v>
      </c>
      <c r="E370" t="s">
        <v>19</v>
      </c>
      <c r="F370" t="s">
        <v>20</v>
      </c>
      <c r="G370">
        <v>1</v>
      </c>
      <c r="H370">
        <v>105</v>
      </c>
      <c r="I370" t="s">
        <v>39</v>
      </c>
      <c r="J370">
        <v>208</v>
      </c>
    </row>
    <row r="371" spans="1:10" x14ac:dyDescent="0.35">
      <c r="A371" t="s">
        <v>9</v>
      </c>
      <c r="B371" t="s">
        <v>10</v>
      </c>
      <c r="D371">
        <v>9089.4500000000007</v>
      </c>
      <c r="E371" t="s">
        <v>26</v>
      </c>
      <c r="F371" t="s">
        <v>20</v>
      </c>
      <c r="G371">
        <v>5</v>
      </c>
      <c r="H371">
        <v>235</v>
      </c>
      <c r="I371" t="s">
        <v>13</v>
      </c>
      <c r="J371">
        <v>659</v>
      </c>
    </row>
    <row r="372" spans="1:10" x14ac:dyDescent="0.35">
      <c r="A372" t="s">
        <v>31</v>
      </c>
      <c r="B372" t="s">
        <v>29</v>
      </c>
      <c r="D372">
        <v>18537.93</v>
      </c>
      <c r="E372" t="s">
        <v>11</v>
      </c>
      <c r="F372" t="s">
        <v>12</v>
      </c>
      <c r="G372">
        <v>5</v>
      </c>
      <c r="H372">
        <v>244</v>
      </c>
      <c r="I372" t="s">
        <v>39</v>
      </c>
      <c r="J372">
        <v>636</v>
      </c>
    </row>
    <row r="373" spans="1:10" x14ac:dyDescent="0.35">
      <c r="A373" t="s">
        <v>24</v>
      </c>
      <c r="B373" t="s">
        <v>15</v>
      </c>
      <c r="D373">
        <v>20918.09</v>
      </c>
      <c r="E373" t="s">
        <v>11</v>
      </c>
      <c r="F373" t="s">
        <v>12</v>
      </c>
      <c r="G373">
        <v>3</v>
      </c>
      <c r="H373">
        <v>194</v>
      </c>
      <c r="I373" t="s">
        <v>17</v>
      </c>
      <c r="J373">
        <v>309</v>
      </c>
    </row>
    <row r="374" spans="1:10" x14ac:dyDescent="0.35">
      <c r="A374" t="s">
        <v>9</v>
      </c>
      <c r="B374" t="s">
        <v>29</v>
      </c>
      <c r="D374">
        <v>20431.95</v>
      </c>
      <c r="E374" t="s">
        <v>11</v>
      </c>
      <c r="F374" t="s">
        <v>12</v>
      </c>
      <c r="G374">
        <v>2</v>
      </c>
      <c r="H374">
        <v>245</v>
      </c>
      <c r="I374" t="s">
        <v>21</v>
      </c>
      <c r="J374">
        <v>462</v>
      </c>
    </row>
    <row r="375" spans="1:10" x14ac:dyDescent="0.35">
      <c r="A375" t="s">
        <v>9</v>
      </c>
      <c r="B375" t="s">
        <v>10</v>
      </c>
      <c r="D375">
        <v>14981.75</v>
      </c>
      <c r="E375" t="s">
        <v>26</v>
      </c>
      <c r="F375" t="s">
        <v>20</v>
      </c>
      <c r="G375">
        <v>1</v>
      </c>
      <c r="H375">
        <v>161</v>
      </c>
      <c r="I375" t="s">
        <v>25</v>
      </c>
      <c r="J375">
        <v>428</v>
      </c>
    </row>
    <row r="376" spans="1:10" x14ac:dyDescent="0.35">
      <c r="A376" t="s">
        <v>22</v>
      </c>
      <c r="B376" t="s">
        <v>10</v>
      </c>
      <c r="D376">
        <v>21115.75</v>
      </c>
      <c r="E376" t="s">
        <v>19</v>
      </c>
      <c r="F376" t="s">
        <v>20</v>
      </c>
      <c r="G376">
        <v>3</v>
      </c>
      <c r="H376">
        <v>110</v>
      </c>
      <c r="I376" t="s">
        <v>25</v>
      </c>
      <c r="J376">
        <v>198</v>
      </c>
    </row>
    <row r="377" spans="1:10" x14ac:dyDescent="0.35">
      <c r="A377" t="s">
        <v>36</v>
      </c>
      <c r="B377" t="s">
        <v>29</v>
      </c>
      <c r="D377">
        <v>10832.4</v>
      </c>
      <c r="E377" t="s">
        <v>16</v>
      </c>
      <c r="F377" t="s">
        <v>12</v>
      </c>
      <c r="G377">
        <v>1</v>
      </c>
      <c r="H377">
        <v>106</v>
      </c>
      <c r="I377" t="s">
        <v>32</v>
      </c>
      <c r="J377">
        <v>946</v>
      </c>
    </row>
    <row r="378" spans="1:10" x14ac:dyDescent="0.35">
      <c r="A378" t="s">
        <v>31</v>
      </c>
      <c r="B378" t="s">
        <v>15</v>
      </c>
      <c r="E378" t="s">
        <v>16</v>
      </c>
      <c r="F378" t="s">
        <v>12</v>
      </c>
      <c r="G378">
        <v>4</v>
      </c>
      <c r="H378">
        <v>188</v>
      </c>
      <c r="I378" t="s">
        <v>21</v>
      </c>
      <c r="J378">
        <v>82</v>
      </c>
    </row>
    <row r="379" spans="1:10" x14ac:dyDescent="0.35">
      <c r="A379" t="s">
        <v>36</v>
      </c>
      <c r="B379" t="s">
        <v>29</v>
      </c>
      <c r="D379">
        <v>14236.48</v>
      </c>
      <c r="E379" t="s">
        <v>11</v>
      </c>
      <c r="F379" t="s">
        <v>12</v>
      </c>
      <c r="G379">
        <v>3</v>
      </c>
      <c r="H379">
        <v>153</v>
      </c>
      <c r="I379" t="s">
        <v>33</v>
      </c>
      <c r="J379">
        <v>347</v>
      </c>
    </row>
    <row r="380" spans="1:10" x14ac:dyDescent="0.35">
      <c r="A380" t="s">
        <v>18</v>
      </c>
      <c r="B380" t="s">
        <v>15</v>
      </c>
      <c r="D380">
        <v>16397.64</v>
      </c>
      <c r="E380" t="s">
        <v>11</v>
      </c>
      <c r="F380" t="s">
        <v>12</v>
      </c>
      <c r="G380">
        <v>5</v>
      </c>
      <c r="H380">
        <v>259</v>
      </c>
      <c r="I380" t="s">
        <v>25</v>
      </c>
      <c r="J380">
        <v>832</v>
      </c>
    </row>
    <row r="381" spans="1:10" x14ac:dyDescent="0.35">
      <c r="A381" t="s">
        <v>24</v>
      </c>
      <c r="B381" t="s">
        <v>29</v>
      </c>
      <c r="D381">
        <v>12702.2</v>
      </c>
      <c r="E381" t="s">
        <v>26</v>
      </c>
      <c r="F381" t="s">
        <v>20</v>
      </c>
      <c r="G381">
        <v>3</v>
      </c>
      <c r="H381">
        <v>121</v>
      </c>
      <c r="I381" t="s">
        <v>32</v>
      </c>
      <c r="J381">
        <v>825</v>
      </c>
    </row>
    <row r="382" spans="1:10" x14ac:dyDescent="0.35">
      <c r="A382" t="s">
        <v>18</v>
      </c>
      <c r="B382" t="s">
        <v>29</v>
      </c>
      <c r="D382">
        <v>22586.75</v>
      </c>
      <c r="E382" t="s">
        <v>19</v>
      </c>
      <c r="F382" t="s">
        <v>20</v>
      </c>
      <c r="G382">
        <v>2</v>
      </c>
      <c r="H382">
        <v>21</v>
      </c>
      <c r="I382" t="s">
        <v>21</v>
      </c>
      <c r="J382">
        <v>351</v>
      </c>
    </row>
    <row r="383" spans="1:10" x14ac:dyDescent="0.35">
      <c r="A383" t="s">
        <v>36</v>
      </c>
      <c r="B383" t="s">
        <v>29</v>
      </c>
      <c r="D383">
        <v>19029.05</v>
      </c>
      <c r="E383" t="s">
        <v>11</v>
      </c>
      <c r="F383" t="s">
        <v>12</v>
      </c>
      <c r="G383">
        <v>1</v>
      </c>
      <c r="H383">
        <v>11</v>
      </c>
      <c r="I383" t="s">
        <v>33</v>
      </c>
      <c r="J383">
        <v>796</v>
      </c>
    </row>
    <row r="384" spans="1:10" x14ac:dyDescent="0.35">
      <c r="A384" t="s">
        <v>9</v>
      </c>
      <c r="B384" t="s">
        <v>49</v>
      </c>
      <c r="D384">
        <v>19889.349999999999</v>
      </c>
      <c r="E384" t="s">
        <v>26</v>
      </c>
      <c r="F384" t="s">
        <v>20</v>
      </c>
      <c r="G384">
        <v>3</v>
      </c>
      <c r="H384">
        <v>56</v>
      </c>
      <c r="I384" t="s">
        <v>39</v>
      </c>
      <c r="J384">
        <v>404</v>
      </c>
    </row>
    <row r="385" spans="1:10" x14ac:dyDescent="0.35">
      <c r="A385" t="s">
        <v>18</v>
      </c>
      <c r="B385" t="s">
        <v>15</v>
      </c>
      <c r="D385">
        <v>19111.689999999999</v>
      </c>
      <c r="E385" t="s">
        <v>11</v>
      </c>
      <c r="F385" t="s">
        <v>12</v>
      </c>
      <c r="G385">
        <v>2</v>
      </c>
      <c r="H385">
        <v>23</v>
      </c>
      <c r="I385" t="s">
        <v>23</v>
      </c>
      <c r="J385">
        <v>547</v>
      </c>
    </row>
    <row r="386" spans="1:10" x14ac:dyDescent="0.35">
      <c r="A386" t="s">
        <v>22</v>
      </c>
      <c r="B386" t="s">
        <v>15</v>
      </c>
      <c r="D386">
        <v>13802.19</v>
      </c>
      <c r="E386" t="s">
        <v>19</v>
      </c>
      <c r="F386" t="s">
        <v>20</v>
      </c>
      <c r="G386">
        <v>3</v>
      </c>
      <c r="H386">
        <v>87</v>
      </c>
      <c r="I386" t="s">
        <v>23</v>
      </c>
      <c r="J386">
        <v>588</v>
      </c>
    </row>
    <row r="387" spans="1:10" x14ac:dyDescent="0.35">
      <c r="A387" t="s">
        <v>34</v>
      </c>
      <c r="B387" t="s">
        <v>50</v>
      </c>
      <c r="D387">
        <v>15265.45</v>
      </c>
      <c r="E387" t="s">
        <v>26</v>
      </c>
      <c r="F387" t="s">
        <v>20</v>
      </c>
      <c r="G387">
        <v>1</v>
      </c>
      <c r="H387">
        <v>285</v>
      </c>
      <c r="I387" t="s">
        <v>23</v>
      </c>
      <c r="J387">
        <v>649</v>
      </c>
    </row>
    <row r="388" spans="1:10" x14ac:dyDescent="0.35">
      <c r="A388" t="s">
        <v>34</v>
      </c>
      <c r="B388" t="s">
        <v>10</v>
      </c>
      <c r="D388">
        <v>10548.7</v>
      </c>
      <c r="E388" t="s">
        <v>11</v>
      </c>
      <c r="F388" t="s">
        <v>12</v>
      </c>
      <c r="G388">
        <v>5</v>
      </c>
      <c r="H388">
        <v>116</v>
      </c>
      <c r="I388" t="s">
        <v>28</v>
      </c>
      <c r="J388">
        <v>553</v>
      </c>
    </row>
    <row r="389" spans="1:10" x14ac:dyDescent="0.35">
      <c r="A389" t="s">
        <v>14</v>
      </c>
      <c r="B389" t="s">
        <v>29</v>
      </c>
      <c r="D389">
        <v>14131.6</v>
      </c>
      <c r="E389" t="s">
        <v>11</v>
      </c>
      <c r="F389" t="s">
        <v>12</v>
      </c>
      <c r="G389">
        <v>2</v>
      </c>
      <c r="H389">
        <v>35</v>
      </c>
      <c r="I389" t="s">
        <v>13</v>
      </c>
      <c r="J389">
        <v>523</v>
      </c>
    </row>
    <row r="390" spans="1:10" x14ac:dyDescent="0.35">
      <c r="A390" t="s">
        <v>18</v>
      </c>
      <c r="B390" t="s">
        <v>10</v>
      </c>
      <c r="D390">
        <v>21384.95</v>
      </c>
      <c r="E390" t="s">
        <v>11</v>
      </c>
      <c r="F390" t="s">
        <v>12</v>
      </c>
      <c r="G390">
        <v>4</v>
      </c>
      <c r="H390">
        <v>281</v>
      </c>
      <c r="I390" t="s">
        <v>32</v>
      </c>
      <c r="J390">
        <v>537</v>
      </c>
    </row>
    <row r="391" spans="1:10" x14ac:dyDescent="0.35">
      <c r="A391" t="s">
        <v>14</v>
      </c>
      <c r="B391" t="s">
        <v>10</v>
      </c>
      <c r="D391">
        <v>20837.04</v>
      </c>
      <c r="E391" t="s">
        <v>11</v>
      </c>
      <c r="F391" t="s">
        <v>12</v>
      </c>
      <c r="G391">
        <v>2</v>
      </c>
      <c r="H391">
        <v>248</v>
      </c>
      <c r="I391" t="s">
        <v>33</v>
      </c>
      <c r="J391">
        <v>903</v>
      </c>
    </row>
    <row r="392" spans="1:10" x14ac:dyDescent="0.35">
      <c r="A392" t="s">
        <v>36</v>
      </c>
      <c r="B392" t="s">
        <v>15</v>
      </c>
      <c r="D392">
        <v>8922.4599999999991</v>
      </c>
      <c r="E392" t="s">
        <v>26</v>
      </c>
      <c r="F392" t="s">
        <v>20</v>
      </c>
      <c r="G392">
        <v>4</v>
      </c>
      <c r="H392">
        <v>124</v>
      </c>
      <c r="I392" t="s">
        <v>23</v>
      </c>
      <c r="J392">
        <v>183</v>
      </c>
    </row>
    <row r="393" spans="1:10" x14ac:dyDescent="0.35">
      <c r="A393" t="s">
        <v>9</v>
      </c>
      <c r="B393" t="s">
        <v>15</v>
      </c>
      <c r="D393">
        <v>9732.8799999999992</v>
      </c>
      <c r="E393" t="s">
        <v>16</v>
      </c>
      <c r="F393" t="s">
        <v>12</v>
      </c>
      <c r="G393">
        <v>2</v>
      </c>
      <c r="H393">
        <v>129</v>
      </c>
      <c r="I393" t="s">
        <v>27</v>
      </c>
      <c r="J393">
        <v>333</v>
      </c>
    </row>
    <row r="394" spans="1:10" x14ac:dyDescent="0.35">
      <c r="A394" t="s">
        <v>34</v>
      </c>
      <c r="B394" t="s">
        <v>10</v>
      </c>
      <c r="D394">
        <v>23236.22</v>
      </c>
      <c r="E394" t="s">
        <v>11</v>
      </c>
      <c r="F394" t="s">
        <v>12</v>
      </c>
      <c r="G394">
        <v>2</v>
      </c>
      <c r="H394">
        <v>227</v>
      </c>
      <c r="I394" t="s">
        <v>39</v>
      </c>
      <c r="J394">
        <v>988</v>
      </c>
    </row>
    <row r="395" spans="1:10" x14ac:dyDescent="0.35">
      <c r="A395" t="s">
        <v>31</v>
      </c>
      <c r="B395" t="s">
        <v>29</v>
      </c>
      <c r="E395" t="s">
        <v>16</v>
      </c>
      <c r="F395" t="s">
        <v>12</v>
      </c>
      <c r="G395">
        <v>3</v>
      </c>
      <c r="H395">
        <v>145</v>
      </c>
      <c r="I395" t="s">
        <v>25</v>
      </c>
      <c r="J395">
        <v>272</v>
      </c>
    </row>
    <row r="396" spans="1:10" x14ac:dyDescent="0.35">
      <c r="A396" t="s">
        <v>24</v>
      </c>
      <c r="B396" t="s">
        <v>10</v>
      </c>
      <c r="D396">
        <v>21103.81</v>
      </c>
      <c r="E396" t="s">
        <v>11</v>
      </c>
      <c r="F396" t="s">
        <v>12</v>
      </c>
      <c r="G396">
        <v>5</v>
      </c>
      <c r="H396">
        <v>90</v>
      </c>
      <c r="I396" t="s">
        <v>13</v>
      </c>
      <c r="J396">
        <v>166</v>
      </c>
    </row>
    <row r="397" spans="1:10" x14ac:dyDescent="0.35">
      <c r="A397" t="s">
        <v>24</v>
      </c>
      <c r="B397" t="s">
        <v>15</v>
      </c>
      <c r="D397">
        <v>21291.599999999999</v>
      </c>
      <c r="E397" t="s">
        <v>16</v>
      </c>
      <c r="F397" t="s">
        <v>12</v>
      </c>
      <c r="G397">
        <v>4</v>
      </c>
      <c r="H397">
        <v>292</v>
      </c>
      <c r="I397" t="s">
        <v>35</v>
      </c>
      <c r="J397">
        <v>581</v>
      </c>
    </row>
    <row r="398" spans="1:10" x14ac:dyDescent="0.35">
      <c r="A398" t="s">
        <v>22</v>
      </c>
      <c r="B398" t="s">
        <v>15</v>
      </c>
      <c r="E398" t="s">
        <v>16</v>
      </c>
      <c r="F398" t="s">
        <v>12</v>
      </c>
      <c r="G398">
        <v>4</v>
      </c>
      <c r="H398">
        <v>266</v>
      </c>
      <c r="I398" t="s">
        <v>27</v>
      </c>
      <c r="J398">
        <v>777</v>
      </c>
    </row>
    <row r="399" spans="1:10" x14ac:dyDescent="0.35">
      <c r="A399" t="s">
        <v>18</v>
      </c>
      <c r="B399" t="s">
        <v>29</v>
      </c>
      <c r="D399">
        <v>23695.29</v>
      </c>
      <c r="E399" t="s">
        <v>16</v>
      </c>
      <c r="F399" t="s">
        <v>12</v>
      </c>
      <c r="G399">
        <v>5</v>
      </c>
      <c r="H399">
        <v>35</v>
      </c>
      <c r="I399" t="s">
        <v>25</v>
      </c>
      <c r="J399">
        <v>569</v>
      </c>
    </row>
    <row r="400" spans="1:10" x14ac:dyDescent="0.35">
      <c r="A400" t="s">
        <v>14</v>
      </c>
      <c r="B400" t="s">
        <v>10</v>
      </c>
      <c r="D400">
        <v>14612.79</v>
      </c>
      <c r="E400" t="s">
        <v>26</v>
      </c>
      <c r="F400" t="s">
        <v>20</v>
      </c>
      <c r="G400">
        <v>5</v>
      </c>
      <c r="H400">
        <v>145</v>
      </c>
      <c r="I400" t="s">
        <v>17</v>
      </c>
      <c r="J400">
        <v>185</v>
      </c>
    </row>
    <row r="401" spans="1:10" x14ac:dyDescent="0.35">
      <c r="A401" t="s">
        <v>18</v>
      </c>
      <c r="B401" t="s">
        <v>15</v>
      </c>
      <c r="D401">
        <v>15881.89</v>
      </c>
      <c r="E401" t="s">
        <v>16</v>
      </c>
      <c r="F401" t="s">
        <v>12</v>
      </c>
      <c r="G401">
        <v>3</v>
      </c>
      <c r="H401">
        <v>22</v>
      </c>
      <c r="I401" t="s">
        <v>38</v>
      </c>
      <c r="J401">
        <v>712</v>
      </c>
    </row>
    <row r="402" spans="1:10" x14ac:dyDescent="0.35">
      <c r="A402" t="s">
        <v>18</v>
      </c>
      <c r="B402" t="s">
        <v>10</v>
      </c>
      <c r="D402">
        <v>24500.9</v>
      </c>
      <c r="E402" t="s">
        <v>11</v>
      </c>
      <c r="F402" t="s">
        <v>12</v>
      </c>
      <c r="G402">
        <v>2</v>
      </c>
      <c r="H402">
        <v>62</v>
      </c>
      <c r="I402" t="s">
        <v>17</v>
      </c>
      <c r="J402">
        <v>870</v>
      </c>
    </row>
    <row r="403" spans="1:10" x14ac:dyDescent="0.35">
      <c r="A403" t="s">
        <v>24</v>
      </c>
      <c r="B403" t="s">
        <v>10</v>
      </c>
      <c r="D403">
        <v>13610.92</v>
      </c>
      <c r="E403" t="s">
        <v>11</v>
      </c>
      <c r="F403" t="s">
        <v>12</v>
      </c>
      <c r="G403">
        <v>5</v>
      </c>
      <c r="H403">
        <v>102</v>
      </c>
      <c r="I403" t="s">
        <v>32</v>
      </c>
      <c r="J403">
        <v>248</v>
      </c>
    </row>
    <row r="404" spans="1:10" x14ac:dyDescent="0.35">
      <c r="A404" t="s">
        <v>18</v>
      </c>
      <c r="B404" t="s">
        <v>15</v>
      </c>
      <c r="D404">
        <v>18536.55</v>
      </c>
      <c r="E404" t="s">
        <v>11</v>
      </c>
      <c r="F404" t="s">
        <v>12</v>
      </c>
      <c r="G404">
        <v>5</v>
      </c>
      <c r="H404">
        <v>87</v>
      </c>
      <c r="I404" t="s">
        <v>23</v>
      </c>
      <c r="J404">
        <v>428</v>
      </c>
    </row>
    <row r="405" spans="1:10" x14ac:dyDescent="0.35">
      <c r="A405" t="s">
        <v>48</v>
      </c>
      <c r="B405" t="s">
        <v>10</v>
      </c>
      <c r="D405">
        <v>14242.18</v>
      </c>
      <c r="E405" t="s">
        <v>16</v>
      </c>
      <c r="F405" t="s">
        <v>12</v>
      </c>
      <c r="G405">
        <v>1</v>
      </c>
      <c r="H405">
        <v>270</v>
      </c>
      <c r="I405" t="s">
        <v>27</v>
      </c>
      <c r="J405">
        <v>724</v>
      </c>
    </row>
    <row r="406" spans="1:10" x14ac:dyDescent="0.35">
      <c r="A406" t="s">
        <v>14</v>
      </c>
      <c r="B406" t="s">
        <v>29</v>
      </c>
      <c r="E406" t="s">
        <v>16</v>
      </c>
      <c r="F406" t="s">
        <v>12</v>
      </c>
      <c r="G406">
        <v>4</v>
      </c>
      <c r="H406">
        <v>30</v>
      </c>
      <c r="I406" t="s">
        <v>21</v>
      </c>
      <c r="J406">
        <v>129</v>
      </c>
    </row>
    <row r="407" spans="1:10" x14ac:dyDescent="0.35">
      <c r="A407" t="s">
        <v>14</v>
      </c>
      <c r="B407" t="s">
        <v>29</v>
      </c>
      <c r="D407">
        <v>8714.44</v>
      </c>
      <c r="E407" t="s">
        <v>26</v>
      </c>
      <c r="F407" t="s">
        <v>20</v>
      </c>
      <c r="G407">
        <v>3</v>
      </c>
      <c r="H407">
        <v>154</v>
      </c>
      <c r="I407" t="s">
        <v>13</v>
      </c>
      <c r="J407">
        <v>733</v>
      </c>
    </row>
    <row r="408" spans="1:10" x14ac:dyDescent="0.35">
      <c r="A408" t="s">
        <v>14</v>
      </c>
      <c r="B408" t="s">
        <v>40</v>
      </c>
      <c r="D408">
        <v>12921.74</v>
      </c>
      <c r="E408" t="s">
        <v>16</v>
      </c>
      <c r="F408" t="s">
        <v>12</v>
      </c>
      <c r="G408">
        <v>1</v>
      </c>
      <c r="H408">
        <v>159</v>
      </c>
      <c r="I408" t="s">
        <v>27</v>
      </c>
      <c r="J408">
        <v>245</v>
      </c>
    </row>
    <row r="409" spans="1:10" x14ac:dyDescent="0.35">
      <c r="A409" t="s">
        <v>18</v>
      </c>
      <c r="B409" t="s">
        <v>10</v>
      </c>
      <c r="D409">
        <v>23576.5</v>
      </c>
      <c r="E409" t="s">
        <v>16</v>
      </c>
      <c r="F409" t="s">
        <v>12</v>
      </c>
      <c r="G409">
        <v>3</v>
      </c>
      <c r="H409">
        <v>180</v>
      </c>
      <c r="I409" t="s">
        <v>17</v>
      </c>
      <c r="J409">
        <v>290</v>
      </c>
    </row>
    <row r="410" spans="1:10" x14ac:dyDescent="0.35">
      <c r="A410" t="s">
        <v>9</v>
      </c>
      <c r="B410" t="s">
        <v>40</v>
      </c>
      <c r="D410">
        <v>15292.6</v>
      </c>
      <c r="E410" t="s">
        <v>26</v>
      </c>
      <c r="F410" t="s">
        <v>20</v>
      </c>
      <c r="G410">
        <v>3</v>
      </c>
      <c r="H410">
        <v>274</v>
      </c>
      <c r="I410" t="s">
        <v>21</v>
      </c>
      <c r="J410">
        <v>487</v>
      </c>
    </row>
    <row r="411" spans="1:10" x14ac:dyDescent="0.35">
      <c r="A411" t="s">
        <v>14</v>
      </c>
      <c r="B411" t="s">
        <v>15</v>
      </c>
      <c r="E411" t="s">
        <v>16</v>
      </c>
      <c r="F411" t="s">
        <v>12</v>
      </c>
      <c r="G411">
        <v>5</v>
      </c>
      <c r="H411">
        <v>3</v>
      </c>
      <c r="I411" t="s">
        <v>39</v>
      </c>
      <c r="J411">
        <v>680</v>
      </c>
    </row>
    <row r="412" spans="1:10" x14ac:dyDescent="0.35">
      <c r="A412" t="s">
        <v>22</v>
      </c>
      <c r="B412" t="s">
        <v>15</v>
      </c>
      <c r="D412">
        <v>23456.7</v>
      </c>
      <c r="E412" t="s">
        <v>19</v>
      </c>
      <c r="F412" t="s">
        <v>20</v>
      </c>
      <c r="G412">
        <v>3</v>
      </c>
      <c r="H412">
        <v>198</v>
      </c>
      <c r="I412" t="s">
        <v>17</v>
      </c>
      <c r="J412">
        <v>930</v>
      </c>
    </row>
    <row r="413" spans="1:10" x14ac:dyDescent="0.35">
      <c r="A413" t="s">
        <v>14</v>
      </c>
      <c r="B413" t="s">
        <v>29</v>
      </c>
      <c r="D413">
        <v>16093.36</v>
      </c>
      <c r="E413" t="s">
        <v>11</v>
      </c>
      <c r="F413" t="s">
        <v>12</v>
      </c>
      <c r="G413">
        <v>3</v>
      </c>
      <c r="H413">
        <v>71</v>
      </c>
      <c r="I413" t="s">
        <v>32</v>
      </c>
      <c r="J413">
        <v>692</v>
      </c>
    </row>
    <row r="414" spans="1:10" x14ac:dyDescent="0.35">
      <c r="A414" t="s">
        <v>9</v>
      </c>
      <c r="B414" t="s">
        <v>15</v>
      </c>
      <c r="E414" t="s">
        <v>16</v>
      </c>
      <c r="F414" t="s">
        <v>12</v>
      </c>
      <c r="G414">
        <v>5</v>
      </c>
      <c r="H414">
        <v>175</v>
      </c>
      <c r="I414" t="s">
        <v>33</v>
      </c>
      <c r="J414">
        <v>244</v>
      </c>
    </row>
    <row r="415" spans="1:10" x14ac:dyDescent="0.35">
      <c r="A415" t="s">
        <v>18</v>
      </c>
      <c r="B415" t="s">
        <v>15</v>
      </c>
      <c r="E415" t="s">
        <v>16</v>
      </c>
      <c r="F415" t="s">
        <v>12</v>
      </c>
      <c r="G415">
        <v>5</v>
      </c>
      <c r="H415">
        <v>145</v>
      </c>
      <c r="I415" t="s">
        <v>13</v>
      </c>
      <c r="J415">
        <v>801</v>
      </c>
    </row>
    <row r="416" spans="1:10" x14ac:dyDescent="0.35">
      <c r="A416" t="s">
        <v>22</v>
      </c>
      <c r="B416" t="s">
        <v>15</v>
      </c>
      <c r="D416">
        <v>22656.19</v>
      </c>
      <c r="E416" t="s">
        <v>19</v>
      </c>
      <c r="F416" t="s">
        <v>20</v>
      </c>
      <c r="G416">
        <v>1</v>
      </c>
      <c r="H416">
        <v>99</v>
      </c>
      <c r="I416" t="s">
        <v>17</v>
      </c>
      <c r="J416">
        <v>430</v>
      </c>
    </row>
    <row r="417" spans="1:10" x14ac:dyDescent="0.35">
      <c r="A417" t="s">
        <v>34</v>
      </c>
      <c r="B417" t="s">
        <v>29</v>
      </c>
      <c r="D417">
        <v>18500.64</v>
      </c>
      <c r="E417" t="s">
        <v>26</v>
      </c>
      <c r="F417" t="s">
        <v>20</v>
      </c>
      <c r="G417">
        <v>1</v>
      </c>
      <c r="H417">
        <v>43</v>
      </c>
      <c r="I417" t="s">
        <v>27</v>
      </c>
      <c r="J417">
        <v>470</v>
      </c>
    </row>
    <row r="418" spans="1:10" x14ac:dyDescent="0.35">
      <c r="A418" t="s">
        <v>9</v>
      </c>
      <c r="B418" t="s">
        <v>10</v>
      </c>
      <c r="D418">
        <v>9828.74</v>
      </c>
      <c r="E418" t="s">
        <v>11</v>
      </c>
      <c r="F418" t="s">
        <v>12</v>
      </c>
      <c r="G418">
        <v>4</v>
      </c>
      <c r="H418">
        <v>15</v>
      </c>
      <c r="I418" t="s">
        <v>28</v>
      </c>
      <c r="J418">
        <v>188</v>
      </c>
    </row>
    <row r="419" spans="1:10" x14ac:dyDescent="0.35">
      <c r="A419" t="s">
        <v>24</v>
      </c>
      <c r="B419" t="s">
        <v>10</v>
      </c>
      <c r="D419">
        <v>21505.41</v>
      </c>
      <c r="E419" t="s">
        <v>11</v>
      </c>
      <c r="F419" t="s">
        <v>12</v>
      </c>
      <c r="G419">
        <v>5</v>
      </c>
      <c r="H419">
        <v>166</v>
      </c>
      <c r="I419" t="s">
        <v>25</v>
      </c>
      <c r="J419">
        <v>410</v>
      </c>
    </row>
    <row r="420" spans="1:10" x14ac:dyDescent="0.35">
      <c r="A420" t="s">
        <v>34</v>
      </c>
      <c r="B420" t="s">
        <v>29</v>
      </c>
      <c r="D420">
        <v>12962.22</v>
      </c>
      <c r="E420" t="s">
        <v>11</v>
      </c>
      <c r="F420" t="s">
        <v>12</v>
      </c>
      <c r="G420">
        <v>5</v>
      </c>
      <c r="H420">
        <v>69</v>
      </c>
      <c r="I420" t="s">
        <v>27</v>
      </c>
      <c r="J420">
        <v>592</v>
      </c>
    </row>
    <row r="421" spans="1:10" x14ac:dyDescent="0.35">
      <c r="A421" t="s">
        <v>24</v>
      </c>
      <c r="B421" t="s">
        <v>15</v>
      </c>
      <c r="D421">
        <v>18464.29</v>
      </c>
      <c r="E421" t="s">
        <v>16</v>
      </c>
      <c r="F421" t="s">
        <v>12</v>
      </c>
      <c r="G421">
        <v>4</v>
      </c>
      <c r="H421">
        <v>121</v>
      </c>
      <c r="I421" t="s">
        <v>23</v>
      </c>
      <c r="J421">
        <v>230</v>
      </c>
    </row>
    <row r="422" spans="1:10" x14ac:dyDescent="0.35">
      <c r="A422" t="s">
        <v>14</v>
      </c>
      <c r="B422" t="s">
        <v>15</v>
      </c>
      <c r="D422">
        <v>24017.8</v>
      </c>
      <c r="E422" t="s">
        <v>26</v>
      </c>
      <c r="F422" t="s">
        <v>20</v>
      </c>
      <c r="G422">
        <v>2</v>
      </c>
      <c r="H422">
        <v>241</v>
      </c>
      <c r="I422" t="s">
        <v>23</v>
      </c>
      <c r="J422">
        <v>737</v>
      </c>
    </row>
    <row r="423" spans="1:10" x14ac:dyDescent="0.35">
      <c r="A423" t="s">
        <v>31</v>
      </c>
      <c r="B423" t="s">
        <v>29</v>
      </c>
      <c r="D423">
        <v>15403.01</v>
      </c>
      <c r="E423" t="s">
        <v>11</v>
      </c>
      <c r="F423" t="s">
        <v>12</v>
      </c>
      <c r="G423">
        <v>4</v>
      </c>
      <c r="H423">
        <v>112</v>
      </c>
      <c r="I423" t="s">
        <v>28</v>
      </c>
      <c r="J423">
        <v>861</v>
      </c>
    </row>
    <row r="424" spans="1:10" x14ac:dyDescent="0.35">
      <c r="A424" t="s">
        <v>22</v>
      </c>
      <c r="B424" t="s">
        <v>15</v>
      </c>
      <c r="E424" t="s">
        <v>16</v>
      </c>
      <c r="F424" t="s">
        <v>12</v>
      </c>
      <c r="G424">
        <v>2</v>
      </c>
      <c r="H424">
        <v>203</v>
      </c>
      <c r="I424" t="s">
        <v>21</v>
      </c>
      <c r="J424">
        <v>970</v>
      </c>
    </row>
    <row r="425" spans="1:10" x14ac:dyDescent="0.35">
      <c r="A425" t="s">
        <v>24</v>
      </c>
      <c r="B425" t="s">
        <v>15</v>
      </c>
      <c r="D425">
        <v>11753.88</v>
      </c>
      <c r="E425" t="s">
        <v>26</v>
      </c>
      <c r="F425" t="s">
        <v>20</v>
      </c>
      <c r="G425">
        <v>5</v>
      </c>
      <c r="H425">
        <v>184</v>
      </c>
      <c r="I425" t="s">
        <v>13</v>
      </c>
      <c r="J425">
        <v>734</v>
      </c>
    </row>
    <row r="426" spans="1:10" x14ac:dyDescent="0.35">
      <c r="A426" t="s">
        <v>24</v>
      </c>
      <c r="B426" t="s">
        <v>15</v>
      </c>
      <c r="D426">
        <v>10169.209999999999</v>
      </c>
      <c r="E426" t="s">
        <v>16</v>
      </c>
      <c r="F426" t="s">
        <v>12</v>
      </c>
      <c r="G426">
        <v>5</v>
      </c>
      <c r="H426">
        <v>217</v>
      </c>
      <c r="I426" t="s">
        <v>23</v>
      </c>
      <c r="J426">
        <v>801</v>
      </c>
    </row>
    <row r="427" spans="1:10" x14ac:dyDescent="0.35">
      <c r="A427" t="s">
        <v>9</v>
      </c>
      <c r="B427" t="s">
        <v>49</v>
      </c>
      <c r="D427">
        <v>16287.06</v>
      </c>
      <c r="E427" t="s">
        <v>19</v>
      </c>
      <c r="F427" t="s">
        <v>20</v>
      </c>
      <c r="G427">
        <v>3</v>
      </c>
      <c r="H427">
        <v>217</v>
      </c>
      <c r="I427" t="s">
        <v>35</v>
      </c>
      <c r="J427">
        <v>343</v>
      </c>
    </row>
    <row r="428" spans="1:10" x14ac:dyDescent="0.35">
      <c r="A428" t="s">
        <v>34</v>
      </c>
      <c r="B428" t="s">
        <v>10</v>
      </c>
      <c r="D428">
        <v>19404.990000000002</v>
      </c>
      <c r="E428" t="s">
        <v>11</v>
      </c>
      <c r="F428" t="s">
        <v>12</v>
      </c>
      <c r="G428">
        <v>4</v>
      </c>
      <c r="H428">
        <v>33</v>
      </c>
      <c r="I428" t="s">
        <v>27</v>
      </c>
      <c r="J428">
        <v>154</v>
      </c>
    </row>
    <row r="429" spans="1:10" x14ac:dyDescent="0.35">
      <c r="A429" t="s">
        <v>31</v>
      </c>
      <c r="B429" t="s">
        <v>15</v>
      </c>
      <c r="D429">
        <v>17393.259999999998</v>
      </c>
      <c r="E429" t="s">
        <v>26</v>
      </c>
      <c r="F429" t="s">
        <v>20</v>
      </c>
      <c r="G429">
        <v>1</v>
      </c>
      <c r="H429">
        <v>83</v>
      </c>
      <c r="I429" t="s">
        <v>32</v>
      </c>
      <c r="J429">
        <v>534</v>
      </c>
    </row>
    <row r="430" spans="1:10" x14ac:dyDescent="0.35">
      <c r="A430" t="s">
        <v>22</v>
      </c>
      <c r="B430" t="s">
        <v>10</v>
      </c>
      <c r="D430">
        <v>22997.7</v>
      </c>
      <c r="E430" t="s">
        <v>26</v>
      </c>
      <c r="F430" t="s">
        <v>20</v>
      </c>
      <c r="G430">
        <v>2</v>
      </c>
      <c r="H430">
        <v>290</v>
      </c>
      <c r="I430" t="s">
        <v>13</v>
      </c>
      <c r="J430">
        <v>372</v>
      </c>
    </row>
    <row r="431" spans="1:10" x14ac:dyDescent="0.35">
      <c r="A431" t="s">
        <v>34</v>
      </c>
      <c r="B431" t="s">
        <v>10</v>
      </c>
      <c r="D431">
        <v>21711.67</v>
      </c>
      <c r="E431" t="s">
        <v>11</v>
      </c>
      <c r="F431" t="s">
        <v>12</v>
      </c>
      <c r="G431">
        <v>2</v>
      </c>
      <c r="H431">
        <v>17</v>
      </c>
      <c r="I431" t="s">
        <v>35</v>
      </c>
      <c r="J431">
        <v>372</v>
      </c>
    </row>
    <row r="432" spans="1:10" x14ac:dyDescent="0.35">
      <c r="A432" t="s">
        <v>31</v>
      </c>
      <c r="B432" t="s">
        <v>29</v>
      </c>
      <c r="E432" t="s">
        <v>16</v>
      </c>
      <c r="F432" t="s">
        <v>12</v>
      </c>
      <c r="G432">
        <v>1</v>
      </c>
      <c r="H432">
        <v>205</v>
      </c>
      <c r="I432" t="s">
        <v>25</v>
      </c>
      <c r="J432">
        <v>326</v>
      </c>
    </row>
    <row r="433" spans="1:10" x14ac:dyDescent="0.35">
      <c r="A433" t="s">
        <v>18</v>
      </c>
      <c r="B433" t="s">
        <v>15</v>
      </c>
      <c r="E433" t="s">
        <v>16</v>
      </c>
      <c r="F433" t="s">
        <v>12</v>
      </c>
      <c r="G433">
        <v>3</v>
      </c>
      <c r="H433">
        <v>269</v>
      </c>
      <c r="I433" t="s">
        <v>33</v>
      </c>
      <c r="J433">
        <v>140</v>
      </c>
    </row>
    <row r="434" spans="1:10" x14ac:dyDescent="0.35">
      <c r="A434" t="s">
        <v>34</v>
      </c>
      <c r="B434" t="s">
        <v>15</v>
      </c>
      <c r="E434" t="s">
        <v>16</v>
      </c>
      <c r="F434" t="s">
        <v>12</v>
      </c>
      <c r="G434">
        <v>5</v>
      </c>
      <c r="H434">
        <v>143</v>
      </c>
      <c r="I434" t="s">
        <v>27</v>
      </c>
      <c r="J434">
        <v>847</v>
      </c>
    </row>
    <row r="435" spans="1:10" x14ac:dyDescent="0.35">
      <c r="A435" t="s">
        <v>34</v>
      </c>
      <c r="B435" t="s">
        <v>29</v>
      </c>
      <c r="D435">
        <v>16910.46</v>
      </c>
      <c r="E435" t="s">
        <v>11</v>
      </c>
      <c r="F435" t="s">
        <v>12</v>
      </c>
      <c r="G435">
        <v>3</v>
      </c>
      <c r="H435">
        <v>274</v>
      </c>
      <c r="I435" t="s">
        <v>17</v>
      </c>
      <c r="J435">
        <v>276</v>
      </c>
    </row>
    <row r="436" spans="1:10" x14ac:dyDescent="0.35">
      <c r="A436" t="s">
        <v>24</v>
      </c>
      <c r="B436" t="s">
        <v>10</v>
      </c>
      <c r="D436">
        <v>12843.04</v>
      </c>
      <c r="E436" t="s">
        <v>16</v>
      </c>
      <c r="F436" t="s">
        <v>12</v>
      </c>
      <c r="G436">
        <v>5</v>
      </c>
      <c r="H436">
        <v>180</v>
      </c>
      <c r="I436" t="s">
        <v>28</v>
      </c>
      <c r="J436">
        <v>694</v>
      </c>
    </row>
    <row r="437" spans="1:10" x14ac:dyDescent="0.35">
      <c r="A437" t="s">
        <v>31</v>
      </c>
      <c r="B437" t="s">
        <v>29</v>
      </c>
      <c r="D437">
        <v>15141.85</v>
      </c>
      <c r="E437" t="s">
        <v>19</v>
      </c>
      <c r="F437" t="s">
        <v>20</v>
      </c>
      <c r="G437">
        <v>2</v>
      </c>
      <c r="H437">
        <v>95</v>
      </c>
      <c r="I437" t="s">
        <v>25</v>
      </c>
      <c r="J437">
        <v>993</v>
      </c>
    </row>
    <row r="438" spans="1:10" x14ac:dyDescent="0.35">
      <c r="A438" t="s">
        <v>31</v>
      </c>
      <c r="B438" t="s">
        <v>29</v>
      </c>
      <c r="D438">
        <v>10363.52</v>
      </c>
      <c r="E438" t="s">
        <v>11</v>
      </c>
      <c r="F438" t="s">
        <v>12</v>
      </c>
      <c r="G438">
        <v>1</v>
      </c>
      <c r="H438">
        <v>128</v>
      </c>
      <c r="I438" t="s">
        <v>28</v>
      </c>
      <c r="J438">
        <v>828</v>
      </c>
    </row>
    <row r="439" spans="1:10" x14ac:dyDescent="0.35">
      <c r="A439" t="s">
        <v>24</v>
      </c>
      <c r="B439" t="s">
        <v>10</v>
      </c>
      <c r="D439">
        <v>14404.19</v>
      </c>
      <c r="E439" t="s">
        <v>19</v>
      </c>
      <c r="F439" t="s">
        <v>20</v>
      </c>
      <c r="G439">
        <v>5</v>
      </c>
      <c r="H439">
        <v>62</v>
      </c>
      <c r="I439" t="s">
        <v>25</v>
      </c>
      <c r="J439">
        <v>348</v>
      </c>
    </row>
    <row r="440" spans="1:10" x14ac:dyDescent="0.35">
      <c r="A440" t="s">
        <v>30</v>
      </c>
      <c r="B440" t="s">
        <v>10</v>
      </c>
      <c r="D440">
        <v>16953.150000000001</v>
      </c>
      <c r="E440" t="s">
        <v>26</v>
      </c>
      <c r="F440" t="s">
        <v>20</v>
      </c>
      <c r="G440">
        <v>5</v>
      </c>
      <c r="H440">
        <v>280</v>
      </c>
      <c r="I440" t="s">
        <v>39</v>
      </c>
      <c r="J440">
        <v>748</v>
      </c>
    </row>
    <row r="441" spans="1:10" x14ac:dyDescent="0.35">
      <c r="A441" t="s">
        <v>36</v>
      </c>
      <c r="B441" t="s">
        <v>15</v>
      </c>
      <c r="D441">
        <v>9573.2999999999993</v>
      </c>
      <c r="E441" t="s">
        <v>19</v>
      </c>
      <c r="F441" t="s">
        <v>20</v>
      </c>
      <c r="G441">
        <v>5</v>
      </c>
      <c r="H441">
        <v>151</v>
      </c>
      <c r="I441" t="s">
        <v>21</v>
      </c>
      <c r="J441">
        <v>972</v>
      </c>
    </row>
    <row r="442" spans="1:10" x14ac:dyDescent="0.35">
      <c r="A442" t="s">
        <v>22</v>
      </c>
      <c r="B442" t="s">
        <v>29</v>
      </c>
      <c r="D442">
        <v>9898.98</v>
      </c>
      <c r="E442" t="s">
        <v>19</v>
      </c>
      <c r="F442" t="s">
        <v>20</v>
      </c>
      <c r="G442">
        <v>5</v>
      </c>
      <c r="H442">
        <v>45</v>
      </c>
      <c r="I442" t="s">
        <v>17</v>
      </c>
      <c r="J442">
        <v>709</v>
      </c>
    </row>
    <row r="443" spans="1:10" x14ac:dyDescent="0.35">
      <c r="A443" t="s">
        <v>36</v>
      </c>
      <c r="B443" t="s">
        <v>29</v>
      </c>
      <c r="D443">
        <v>23650.98</v>
      </c>
      <c r="E443" t="s">
        <v>26</v>
      </c>
      <c r="F443" t="s">
        <v>20</v>
      </c>
      <c r="G443">
        <v>2</v>
      </c>
      <c r="H443">
        <v>292</v>
      </c>
      <c r="I443" t="s">
        <v>23</v>
      </c>
      <c r="J443">
        <v>380</v>
      </c>
    </row>
    <row r="444" spans="1:10" x14ac:dyDescent="0.35">
      <c r="A444" t="s">
        <v>36</v>
      </c>
      <c r="B444" t="s">
        <v>15</v>
      </c>
      <c r="D444">
        <v>12448.48</v>
      </c>
      <c r="E444" t="s">
        <v>26</v>
      </c>
      <c r="F444" t="s">
        <v>20</v>
      </c>
      <c r="G444">
        <v>3</v>
      </c>
      <c r="H444">
        <v>260</v>
      </c>
      <c r="I444" t="s">
        <v>28</v>
      </c>
      <c r="J444">
        <v>982</v>
      </c>
    </row>
    <row r="445" spans="1:10" x14ac:dyDescent="0.35">
      <c r="A445" t="s">
        <v>44</v>
      </c>
      <c r="B445" t="s">
        <v>10</v>
      </c>
      <c r="D445">
        <v>8443.5499999999993</v>
      </c>
      <c r="E445" t="s">
        <v>37</v>
      </c>
      <c r="F445" t="s">
        <v>12</v>
      </c>
      <c r="G445">
        <v>2</v>
      </c>
      <c r="H445">
        <v>127</v>
      </c>
      <c r="I445" t="s">
        <v>38</v>
      </c>
      <c r="J445">
        <v>59</v>
      </c>
    </row>
    <row r="446" spans="1:10" x14ac:dyDescent="0.35">
      <c r="A446" t="s">
        <v>34</v>
      </c>
      <c r="B446" t="s">
        <v>15</v>
      </c>
      <c r="D446">
        <v>23711.13</v>
      </c>
      <c r="E446" t="s">
        <v>16</v>
      </c>
      <c r="F446" t="s">
        <v>12</v>
      </c>
      <c r="G446">
        <v>5</v>
      </c>
      <c r="H446">
        <v>274</v>
      </c>
      <c r="I446" t="s">
        <v>17</v>
      </c>
      <c r="J446">
        <v>576</v>
      </c>
    </row>
    <row r="447" spans="1:10" x14ac:dyDescent="0.35">
      <c r="A447" t="s">
        <v>18</v>
      </c>
      <c r="B447" t="s">
        <v>10</v>
      </c>
      <c r="D447">
        <v>15154.67</v>
      </c>
      <c r="E447" t="s">
        <v>19</v>
      </c>
      <c r="F447" t="s">
        <v>20</v>
      </c>
      <c r="G447">
        <v>5</v>
      </c>
      <c r="H447">
        <v>127</v>
      </c>
      <c r="I447" t="s">
        <v>25</v>
      </c>
      <c r="J447">
        <v>613</v>
      </c>
    </row>
    <row r="448" spans="1:10" x14ac:dyDescent="0.35">
      <c r="A448" t="s">
        <v>22</v>
      </c>
      <c r="B448" t="s">
        <v>15</v>
      </c>
      <c r="D448">
        <v>12307.14</v>
      </c>
      <c r="E448" t="s">
        <v>26</v>
      </c>
      <c r="F448" t="s">
        <v>20</v>
      </c>
      <c r="G448">
        <v>5</v>
      </c>
      <c r="H448">
        <v>184</v>
      </c>
      <c r="I448" t="s">
        <v>35</v>
      </c>
      <c r="J448">
        <v>289</v>
      </c>
    </row>
    <row r="449" spans="1:10" x14ac:dyDescent="0.35">
      <c r="A449" t="s">
        <v>18</v>
      </c>
      <c r="B449" t="s">
        <v>29</v>
      </c>
      <c r="D449">
        <v>13120.64</v>
      </c>
      <c r="E449" t="s">
        <v>11</v>
      </c>
      <c r="F449" t="s">
        <v>12</v>
      </c>
      <c r="G449">
        <v>5</v>
      </c>
      <c r="H449">
        <v>147</v>
      </c>
      <c r="I449" t="s">
        <v>35</v>
      </c>
      <c r="J449">
        <v>495</v>
      </c>
    </row>
    <row r="450" spans="1:10" x14ac:dyDescent="0.35">
      <c r="A450" t="s">
        <v>22</v>
      </c>
      <c r="B450" t="s">
        <v>15</v>
      </c>
      <c r="D450">
        <v>22401.43</v>
      </c>
      <c r="E450" t="s">
        <v>19</v>
      </c>
      <c r="F450" t="s">
        <v>20</v>
      </c>
      <c r="G450">
        <v>2</v>
      </c>
      <c r="H450">
        <v>8</v>
      </c>
      <c r="I450" t="s">
        <v>32</v>
      </c>
      <c r="J450">
        <v>920</v>
      </c>
    </row>
    <row r="451" spans="1:10" x14ac:dyDescent="0.35">
      <c r="A451" t="s">
        <v>24</v>
      </c>
      <c r="B451" t="s">
        <v>29</v>
      </c>
      <c r="D451">
        <v>12480.96</v>
      </c>
      <c r="E451" t="s">
        <v>26</v>
      </c>
      <c r="F451" t="s">
        <v>20</v>
      </c>
      <c r="G451">
        <v>4</v>
      </c>
      <c r="H451">
        <v>229</v>
      </c>
      <c r="I451" t="s">
        <v>32</v>
      </c>
      <c r="J451">
        <v>935</v>
      </c>
    </row>
    <row r="452" spans="1:10" x14ac:dyDescent="0.35">
      <c r="A452" t="s">
        <v>14</v>
      </c>
      <c r="B452" t="s">
        <v>29</v>
      </c>
      <c r="D452">
        <v>10921.13</v>
      </c>
      <c r="E452" t="s">
        <v>26</v>
      </c>
      <c r="F452" t="s">
        <v>20</v>
      </c>
      <c r="G452">
        <v>3</v>
      </c>
      <c r="H452">
        <v>172</v>
      </c>
      <c r="I452" t="s">
        <v>39</v>
      </c>
      <c r="J452">
        <v>208</v>
      </c>
    </row>
    <row r="453" spans="1:10" x14ac:dyDescent="0.35">
      <c r="A453" t="s">
        <v>14</v>
      </c>
      <c r="B453" t="s">
        <v>15</v>
      </c>
      <c r="D453">
        <v>10731.29</v>
      </c>
      <c r="E453" t="s">
        <v>11</v>
      </c>
      <c r="F453" t="s">
        <v>12</v>
      </c>
      <c r="G453">
        <v>2</v>
      </c>
      <c r="H453">
        <v>107</v>
      </c>
      <c r="I453" t="s">
        <v>33</v>
      </c>
      <c r="J453">
        <v>846</v>
      </c>
    </row>
    <row r="454" spans="1:10" x14ac:dyDescent="0.35">
      <c r="A454" t="s">
        <v>9</v>
      </c>
      <c r="B454" t="s">
        <v>10</v>
      </c>
      <c r="D454">
        <v>16835.05</v>
      </c>
      <c r="E454" t="s">
        <v>16</v>
      </c>
      <c r="F454" t="s">
        <v>12</v>
      </c>
      <c r="G454">
        <v>5</v>
      </c>
      <c r="H454">
        <v>180</v>
      </c>
      <c r="I454" t="s">
        <v>28</v>
      </c>
      <c r="J454">
        <v>84</v>
      </c>
    </row>
    <row r="455" spans="1:10" x14ac:dyDescent="0.35">
      <c r="A455" t="s">
        <v>36</v>
      </c>
      <c r="B455" t="s">
        <v>29</v>
      </c>
      <c r="D455">
        <v>11134.21</v>
      </c>
      <c r="E455" t="s">
        <v>19</v>
      </c>
      <c r="F455" t="s">
        <v>20</v>
      </c>
      <c r="G455">
        <v>2</v>
      </c>
      <c r="H455">
        <v>259</v>
      </c>
      <c r="I455" t="s">
        <v>27</v>
      </c>
      <c r="J455">
        <v>933</v>
      </c>
    </row>
    <row r="456" spans="1:10" x14ac:dyDescent="0.35">
      <c r="A456" t="s">
        <v>24</v>
      </c>
      <c r="B456" t="s">
        <v>29</v>
      </c>
      <c r="D456">
        <v>20350.96</v>
      </c>
      <c r="E456" t="s">
        <v>11</v>
      </c>
      <c r="F456" t="s">
        <v>12</v>
      </c>
      <c r="G456">
        <v>1</v>
      </c>
      <c r="H456">
        <v>118</v>
      </c>
      <c r="I456" t="s">
        <v>25</v>
      </c>
      <c r="J456">
        <v>357</v>
      </c>
    </row>
    <row r="457" spans="1:10" x14ac:dyDescent="0.35">
      <c r="A457" t="s">
        <v>36</v>
      </c>
      <c r="B457" t="s">
        <v>41</v>
      </c>
      <c r="D457">
        <v>19921.52</v>
      </c>
      <c r="E457" t="s">
        <v>16</v>
      </c>
      <c r="F457" t="s">
        <v>12</v>
      </c>
      <c r="G457">
        <v>5</v>
      </c>
      <c r="H457">
        <v>226</v>
      </c>
      <c r="I457" t="s">
        <v>21</v>
      </c>
      <c r="J457">
        <v>599</v>
      </c>
    </row>
    <row r="458" spans="1:10" x14ac:dyDescent="0.35">
      <c r="A458" t="s">
        <v>34</v>
      </c>
      <c r="B458" t="s">
        <v>10</v>
      </c>
      <c r="D458">
        <v>8966.6200000000008</v>
      </c>
      <c r="E458" t="s">
        <v>11</v>
      </c>
      <c r="F458" t="s">
        <v>12</v>
      </c>
      <c r="G458">
        <v>2</v>
      </c>
      <c r="H458">
        <v>126</v>
      </c>
      <c r="I458" t="s">
        <v>25</v>
      </c>
      <c r="J458">
        <v>564</v>
      </c>
    </row>
    <row r="459" spans="1:10" x14ac:dyDescent="0.35">
      <c r="A459" t="s">
        <v>24</v>
      </c>
      <c r="B459" t="s">
        <v>29</v>
      </c>
      <c r="D459">
        <v>8550.2000000000007</v>
      </c>
      <c r="E459" t="s">
        <v>19</v>
      </c>
      <c r="F459" t="s">
        <v>20</v>
      </c>
      <c r="G459">
        <v>1</v>
      </c>
      <c r="H459">
        <v>223</v>
      </c>
      <c r="I459" t="s">
        <v>39</v>
      </c>
      <c r="J459">
        <v>626</v>
      </c>
    </row>
    <row r="460" spans="1:10" x14ac:dyDescent="0.35">
      <c r="A460" t="s">
        <v>22</v>
      </c>
      <c r="B460" t="s">
        <v>29</v>
      </c>
      <c r="D460">
        <v>13356.87</v>
      </c>
      <c r="E460" t="s">
        <v>26</v>
      </c>
      <c r="F460" t="s">
        <v>20</v>
      </c>
      <c r="G460">
        <v>1</v>
      </c>
      <c r="H460">
        <v>161</v>
      </c>
      <c r="I460" t="s">
        <v>27</v>
      </c>
      <c r="J460">
        <v>183</v>
      </c>
    </row>
    <row r="461" spans="1:10" x14ac:dyDescent="0.35">
      <c r="A461" t="s">
        <v>24</v>
      </c>
      <c r="B461" t="s">
        <v>10</v>
      </c>
      <c r="D461">
        <v>10529.58</v>
      </c>
      <c r="E461" t="s">
        <v>19</v>
      </c>
      <c r="F461" t="s">
        <v>20</v>
      </c>
      <c r="G461">
        <v>1</v>
      </c>
      <c r="H461">
        <v>298</v>
      </c>
      <c r="I461" t="s">
        <v>17</v>
      </c>
      <c r="J461">
        <v>848</v>
      </c>
    </row>
    <row r="462" spans="1:10" x14ac:dyDescent="0.35">
      <c r="A462" t="s">
        <v>14</v>
      </c>
      <c r="B462" t="s">
        <v>29</v>
      </c>
      <c r="D462">
        <v>10668.33</v>
      </c>
      <c r="E462" t="s">
        <v>26</v>
      </c>
      <c r="F462" t="s">
        <v>20</v>
      </c>
      <c r="G462">
        <v>2</v>
      </c>
      <c r="H462">
        <v>98</v>
      </c>
      <c r="I462" t="s">
        <v>25</v>
      </c>
      <c r="J462">
        <v>469</v>
      </c>
    </row>
    <row r="463" spans="1:10" x14ac:dyDescent="0.35">
      <c r="A463" t="s">
        <v>22</v>
      </c>
      <c r="B463" t="s">
        <v>10</v>
      </c>
      <c r="D463">
        <v>12612.78</v>
      </c>
      <c r="E463" t="s">
        <v>26</v>
      </c>
      <c r="F463" t="s">
        <v>20</v>
      </c>
      <c r="G463">
        <v>3</v>
      </c>
      <c r="H463">
        <v>161</v>
      </c>
      <c r="I463" t="s">
        <v>13</v>
      </c>
      <c r="J463">
        <v>573</v>
      </c>
    </row>
    <row r="464" spans="1:10" x14ac:dyDescent="0.35">
      <c r="A464" t="s">
        <v>14</v>
      </c>
      <c r="B464" t="s">
        <v>10</v>
      </c>
      <c r="D464">
        <v>8342.06</v>
      </c>
      <c r="E464" t="s">
        <v>26</v>
      </c>
      <c r="F464" t="s">
        <v>20</v>
      </c>
      <c r="G464">
        <v>2</v>
      </c>
      <c r="H464">
        <v>84</v>
      </c>
      <c r="I464" t="s">
        <v>23</v>
      </c>
      <c r="J464">
        <v>265</v>
      </c>
    </row>
    <row r="465" spans="1:10" x14ac:dyDescent="0.35">
      <c r="A465" t="s">
        <v>14</v>
      </c>
      <c r="B465" t="s">
        <v>15</v>
      </c>
      <c r="D465">
        <v>11273.56</v>
      </c>
      <c r="E465" t="s">
        <v>11</v>
      </c>
      <c r="F465" t="s">
        <v>12</v>
      </c>
      <c r="G465">
        <v>1</v>
      </c>
      <c r="H465">
        <v>151</v>
      </c>
      <c r="I465" t="s">
        <v>27</v>
      </c>
      <c r="J465">
        <v>358</v>
      </c>
    </row>
    <row r="466" spans="1:10" x14ac:dyDescent="0.35">
      <c r="A466" t="s">
        <v>31</v>
      </c>
      <c r="B466" t="s">
        <v>10</v>
      </c>
      <c r="D466">
        <v>11040.96</v>
      </c>
      <c r="E466" t="s">
        <v>19</v>
      </c>
      <c r="F466" t="s">
        <v>20</v>
      </c>
      <c r="G466">
        <v>5</v>
      </c>
      <c r="H466">
        <v>214</v>
      </c>
      <c r="I466" t="s">
        <v>28</v>
      </c>
      <c r="J466">
        <v>493</v>
      </c>
    </row>
    <row r="467" spans="1:10" x14ac:dyDescent="0.35">
      <c r="A467" t="s">
        <v>31</v>
      </c>
      <c r="B467" t="s">
        <v>15</v>
      </c>
      <c r="D467">
        <v>14103.41</v>
      </c>
      <c r="E467" t="s">
        <v>11</v>
      </c>
      <c r="F467" t="s">
        <v>12</v>
      </c>
      <c r="G467">
        <v>5</v>
      </c>
      <c r="H467">
        <v>209</v>
      </c>
      <c r="I467" t="s">
        <v>21</v>
      </c>
      <c r="J467">
        <v>163</v>
      </c>
    </row>
    <row r="468" spans="1:10" x14ac:dyDescent="0.35">
      <c r="A468" t="s">
        <v>9</v>
      </c>
      <c r="B468" t="s">
        <v>10</v>
      </c>
      <c r="D468">
        <v>12565.88</v>
      </c>
      <c r="E468" t="s">
        <v>26</v>
      </c>
      <c r="F468" t="s">
        <v>20</v>
      </c>
      <c r="G468">
        <v>4</v>
      </c>
      <c r="H468">
        <v>186</v>
      </c>
      <c r="I468" t="s">
        <v>27</v>
      </c>
      <c r="J468">
        <v>834</v>
      </c>
    </row>
    <row r="469" spans="1:10" x14ac:dyDescent="0.35">
      <c r="A469" t="s">
        <v>18</v>
      </c>
      <c r="B469" t="s">
        <v>15</v>
      </c>
      <c r="D469">
        <v>20967.849999999999</v>
      </c>
      <c r="E469" t="s">
        <v>11</v>
      </c>
      <c r="F469" t="s">
        <v>12</v>
      </c>
      <c r="G469">
        <v>4</v>
      </c>
      <c r="H469">
        <v>250</v>
      </c>
      <c r="I469" t="s">
        <v>23</v>
      </c>
      <c r="J469">
        <v>696</v>
      </c>
    </row>
    <row r="470" spans="1:10" x14ac:dyDescent="0.35">
      <c r="A470" t="s">
        <v>34</v>
      </c>
      <c r="B470" t="s">
        <v>10</v>
      </c>
      <c r="D470">
        <v>10886.86</v>
      </c>
      <c r="E470" t="s">
        <v>11</v>
      </c>
      <c r="F470" t="s">
        <v>12</v>
      </c>
      <c r="G470">
        <v>1</v>
      </c>
      <c r="H470">
        <v>83</v>
      </c>
      <c r="I470" t="s">
        <v>13</v>
      </c>
      <c r="J470">
        <v>83</v>
      </c>
    </row>
    <row r="471" spans="1:10" x14ac:dyDescent="0.35">
      <c r="A471" t="s">
        <v>24</v>
      </c>
      <c r="B471" t="s">
        <v>29</v>
      </c>
      <c r="D471">
        <v>13153.35</v>
      </c>
      <c r="E471" t="s">
        <v>26</v>
      </c>
      <c r="F471" t="s">
        <v>20</v>
      </c>
      <c r="G471">
        <v>1</v>
      </c>
      <c r="H471">
        <v>155</v>
      </c>
      <c r="I471" t="s">
        <v>23</v>
      </c>
      <c r="J471">
        <v>812</v>
      </c>
    </row>
    <row r="472" spans="1:10" x14ac:dyDescent="0.35">
      <c r="A472" t="s">
        <v>14</v>
      </c>
      <c r="B472" t="s">
        <v>15</v>
      </c>
      <c r="D472">
        <v>21581.31</v>
      </c>
      <c r="E472" t="s">
        <v>19</v>
      </c>
      <c r="F472" t="s">
        <v>20</v>
      </c>
      <c r="G472">
        <v>2</v>
      </c>
      <c r="H472">
        <v>194</v>
      </c>
      <c r="I472" t="s">
        <v>13</v>
      </c>
      <c r="J472">
        <v>500</v>
      </c>
    </row>
    <row r="473" spans="1:10" x14ac:dyDescent="0.35">
      <c r="A473" t="s">
        <v>22</v>
      </c>
      <c r="B473" t="s">
        <v>29</v>
      </c>
      <c r="D473">
        <v>8714.25</v>
      </c>
      <c r="E473" t="s">
        <v>11</v>
      </c>
      <c r="F473" t="s">
        <v>12</v>
      </c>
      <c r="G473">
        <v>3</v>
      </c>
      <c r="H473">
        <v>96</v>
      </c>
      <c r="I473" t="s">
        <v>33</v>
      </c>
      <c r="J473">
        <v>810</v>
      </c>
    </row>
    <row r="474" spans="1:10" x14ac:dyDescent="0.35">
      <c r="A474" t="s">
        <v>36</v>
      </c>
      <c r="B474" t="s">
        <v>10</v>
      </c>
      <c r="D474">
        <v>12425.85</v>
      </c>
      <c r="E474" t="s">
        <v>11</v>
      </c>
      <c r="F474" t="s">
        <v>12</v>
      </c>
      <c r="G474">
        <v>2</v>
      </c>
      <c r="H474">
        <v>41</v>
      </c>
      <c r="I474" t="s">
        <v>23</v>
      </c>
      <c r="J474">
        <v>819</v>
      </c>
    </row>
    <row r="475" spans="1:10" x14ac:dyDescent="0.35">
      <c r="A475" t="s">
        <v>24</v>
      </c>
      <c r="B475" t="s">
        <v>29</v>
      </c>
      <c r="D475">
        <v>17049.77</v>
      </c>
      <c r="E475" t="s">
        <v>11</v>
      </c>
      <c r="F475" t="s">
        <v>12</v>
      </c>
      <c r="G475">
        <v>1</v>
      </c>
      <c r="H475">
        <v>193</v>
      </c>
      <c r="I475" t="s">
        <v>38</v>
      </c>
      <c r="J475">
        <v>378</v>
      </c>
    </row>
    <row r="476" spans="1:10" x14ac:dyDescent="0.35">
      <c r="A476" t="s">
        <v>22</v>
      </c>
      <c r="B476" t="s">
        <v>10</v>
      </c>
      <c r="D476">
        <v>22371.03</v>
      </c>
      <c r="E476" t="s">
        <v>16</v>
      </c>
      <c r="F476" t="s">
        <v>12</v>
      </c>
      <c r="G476">
        <v>5</v>
      </c>
      <c r="H476">
        <v>43</v>
      </c>
      <c r="I476" t="s">
        <v>28</v>
      </c>
      <c r="J476">
        <v>944</v>
      </c>
    </row>
    <row r="477" spans="1:10" x14ac:dyDescent="0.35">
      <c r="A477" t="s">
        <v>36</v>
      </c>
      <c r="B477" t="s">
        <v>29</v>
      </c>
      <c r="D477">
        <v>12377.46</v>
      </c>
      <c r="E477" t="s">
        <v>16</v>
      </c>
      <c r="F477" t="s">
        <v>12</v>
      </c>
      <c r="G477">
        <v>3</v>
      </c>
      <c r="H477">
        <v>232</v>
      </c>
      <c r="I477" t="s">
        <v>33</v>
      </c>
      <c r="J477">
        <v>54</v>
      </c>
    </row>
    <row r="478" spans="1:10" x14ac:dyDescent="0.35">
      <c r="A478" t="s">
        <v>14</v>
      </c>
      <c r="B478" t="s">
        <v>29</v>
      </c>
      <c r="D478">
        <v>8035.85</v>
      </c>
      <c r="E478" t="s">
        <v>19</v>
      </c>
      <c r="F478" t="s">
        <v>20</v>
      </c>
      <c r="G478">
        <v>3</v>
      </c>
      <c r="H478">
        <v>87</v>
      </c>
      <c r="I478" t="s">
        <v>28</v>
      </c>
      <c r="J478">
        <v>662</v>
      </c>
    </row>
    <row r="479" spans="1:10" x14ac:dyDescent="0.35">
      <c r="A479" t="s">
        <v>14</v>
      </c>
      <c r="B479" t="s">
        <v>15</v>
      </c>
      <c r="D479">
        <v>18633.310000000001</v>
      </c>
      <c r="E479" t="s">
        <v>19</v>
      </c>
      <c r="F479" t="s">
        <v>20</v>
      </c>
      <c r="G479">
        <v>5</v>
      </c>
      <c r="H479">
        <v>14</v>
      </c>
      <c r="I479" t="s">
        <v>23</v>
      </c>
      <c r="J479">
        <v>397</v>
      </c>
    </row>
    <row r="480" spans="1:10" x14ac:dyDescent="0.35">
      <c r="A480" t="s">
        <v>18</v>
      </c>
      <c r="B480" t="s">
        <v>15</v>
      </c>
      <c r="D480">
        <v>21846.37</v>
      </c>
      <c r="E480" t="s">
        <v>19</v>
      </c>
      <c r="F480" t="s">
        <v>20</v>
      </c>
      <c r="G480">
        <v>5</v>
      </c>
      <c r="H480">
        <v>56</v>
      </c>
      <c r="I480" t="s">
        <v>13</v>
      </c>
      <c r="J480">
        <v>155</v>
      </c>
    </row>
    <row r="481" spans="1:10" x14ac:dyDescent="0.35">
      <c r="A481" t="s">
        <v>22</v>
      </c>
      <c r="B481" t="s">
        <v>29</v>
      </c>
      <c r="D481">
        <v>16186.44</v>
      </c>
      <c r="E481" t="s">
        <v>16</v>
      </c>
      <c r="F481" t="s">
        <v>12</v>
      </c>
      <c r="G481">
        <v>3</v>
      </c>
      <c r="H481">
        <v>268</v>
      </c>
      <c r="I481" t="s">
        <v>33</v>
      </c>
      <c r="J481">
        <v>837</v>
      </c>
    </row>
    <row r="482" spans="1:10" x14ac:dyDescent="0.35">
      <c r="A482" t="s">
        <v>9</v>
      </c>
      <c r="B482" t="s">
        <v>10</v>
      </c>
      <c r="D482">
        <v>13244.57</v>
      </c>
      <c r="E482" t="s">
        <v>19</v>
      </c>
      <c r="F482" t="s">
        <v>20</v>
      </c>
      <c r="G482">
        <v>4</v>
      </c>
      <c r="H482">
        <v>256</v>
      </c>
      <c r="I482" t="s">
        <v>13</v>
      </c>
      <c r="J482">
        <v>162</v>
      </c>
    </row>
    <row r="483" spans="1:10" x14ac:dyDescent="0.35">
      <c r="A483" t="s">
        <v>34</v>
      </c>
      <c r="B483" t="s">
        <v>15</v>
      </c>
      <c r="D483">
        <v>14948.98</v>
      </c>
      <c r="E483" t="s">
        <v>19</v>
      </c>
      <c r="F483" t="s">
        <v>20</v>
      </c>
      <c r="G483">
        <v>1</v>
      </c>
      <c r="H483">
        <v>160</v>
      </c>
      <c r="I483" t="s">
        <v>39</v>
      </c>
      <c r="J483">
        <v>220</v>
      </c>
    </row>
    <row r="484" spans="1:10" x14ac:dyDescent="0.35">
      <c r="A484" t="s">
        <v>36</v>
      </c>
      <c r="B484" t="s">
        <v>29</v>
      </c>
      <c r="D484">
        <v>21919.759999999998</v>
      </c>
      <c r="E484" t="s">
        <v>26</v>
      </c>
      <c r="F484" t="s">
        <v>20</v>
      </c>
      <c r="G484">
        <v>2</v>
      </c>
      <c r="H484">
        <v>211</v>
      </c>
      <c r="I484" t="s">
        <v>21</v>
      </c>
      <c r="J484">
        <v>955</v>
      </c>
    </row>
    <row r="485" spans="1:10" x14ac:dyDescent="0.35">
      <c r="A485" t="s">
        <v>14</v>
      </c>
      <c r="B485" t="s">
        <v>15</v>
      </c>
      <c r="D485">
        <v>12797.32</v>
      </c>
      <c r="E485" t="s">
        <v>26</v>
      </c>
      <c r="F485" t="s">
        <v>20</v>
      </c>
      <c r="G485">
        <v>4</v>
      </c>
      <c r="H485">
        <v>245</v>
      </c>
      <c r="I485" t="s">
        <v>32</v>
      </c>
      <c r="J485">
        <v>327</v>
      </c>
    </row>
    <row r="486" spans="1:10" x14ac:dyDescent="0.35">
      <c r="A486" t="s">
        <v>31</v>
      </c>
      <c r="B486" t="s">
        <v>10</v>
      </c>
      <c r="D486">
        <v>18339.59</v>
      </c>
      <c r="E486" t="s">
        <v>26</v>
      </c>
      <c r="F486" t="s">
        <v>20</v>
      </c>
      <c r="G486">
        <v>4</v>
      </c>
      <c r="H486">
        <v>2</v>
      </c>
      <c r="I486" t="s">
        <v>27</v>
      </c>
      <c r="J486">
        <v>875</v>
      </c>
    </row>
    <row r="487" spans="1:10" x14ac:dyDescent="0.35">
      <c r="A487" t="s">
        <v>18</v>
      </c>
      <c r="B487" t="s">
        <v>29</v>
      </c>
      <c r="D487">
        <v>9812.07</v>
      </c>
      <c r="E487" t="s">
        <v>11</v>
      </c>
      <c r="F487" t="s">
        <v>12</v>
      </c>
      <c r="G487">
        <v>2</v>
      </c>
      <c r="H487">
        <v>290</v>
      </c>
      <c r="I487" t="s">
        <v>21</v>
      </c>
      <c r="J487">
        <v>564</v>
      </c>
    </row>
    <row r="488" spans="1:10" x14ac:dyDescent="0.35">
      <c r="A488" t="s">
        <v>18</v>
      </c>
      <c r="B488" t="s">
        <v>15</v>
      </c>
      <c r="D488">
        <v>16504.39</v>
      </c>
      <c r="E488" t="s">
        <v>26</v>
      </c>
      <c r="F488" t="s">
        <v>20</v>
      </c>
      <c r="G488">
        <v>5</v>
      </c>
      <c r="H488">
        <v>143</v>
      </c>
      <c r="I488" t="s">
        <v>27</v>
      </c>
      <c r="J488">
        <v>889</v>
      </c>
    </row>
    <row r="489" spans="1:10" x14ac:dyDescent="0.35">
      <c r="A489" t="s">
        <v>36</v>
      </c>
      <c r="B489" t="s">
        <v>15</v>
      </c>
      <c r="D489">
        <v>17456.29</v>
      </c>
      <c r="E489" t="s">
        <v>19</v>
      </c>
      <c r="F489" t="s">
        <v>20</v>
      </c>
      <c r="G489">
        <v>1</v>
      </c>
      <c r="H489">
        <v>178</v>
      </c>
      <c r="I489" t="s">
        <v>32</v>
      </c>
      <c r="J489">
        <v>949</v>
      </c>
    </row>
    <row r="490" spans="1:10" x14ac:dyDescent="0.35">
      <c r="A490" t="s">
        <v>9</v>
      </c>
      <c r="B490" t="s">
        <v>29</v>
      </c>
      <c r="D490">
        <v>15059.86</v>
      </c>
      <c r="E490" t="s">
        <v>11</v>
      </c>
      <c r="F490" t="s">
        <v>12</v>
      </c>
      <c r="G490">
        <v>4</v>
      </c>
      <c r="H490">
        <v>85</v>
      </c>
      <c r="I490" t="s">
        <v>33</v>
      </c>
      <c r="J490">
        <v>851</v>
      </c>
    </row>
    <row r="491" spans="1:10" x14ac:dyDescent="0.35">
      <c r="A491" t="s">
        <v>9</v>
      </c>
      <c r="B491" t="s">
        <v>10</v>
      </c>
      <c r="D491">
        <v>15950.42</v>
      </c>
      <c r="E491" t="s">
        <v>19</v>
      </c>
      <c r="F491" t="s">
        <v>20</v>
      </c>
      <c r="G491">
        <v>1</v>
      </c>
      <c r="H491">
        <v>277</v>
      </c>
      <c r="I491" t="s">
        <v>39</v>
      </c>
      <c r="J491">
        <v>261</v>
      </c>
    </row>
    <row r="492" spans="1:10" x14ac:dyDescent="0.35">
      <c r="A492" t="s">
        <v>18</v>
      </c>
      <c r="B492" t="s">
        <v>29</v>
      </c>
      <c r="D492">
        <v>22249.78</v>
      </c>
      <c r="E492" t="s">
        <v>19</v>
      </c>
      <c r="F492" t="s">
        <v>20</v>
      </c>
      <c r="G492">
        <v>1</v>
      </c>
      <c r="H492">
        <v>299</v>
      </c>
      <c r="I492" t="s">
        <v>17</v>
      </c>
      <c r="J492">
        <v>537</v>
      </c>
    </row>
    <row r="493" spans="1:10" x14ac:dyDescent="0.35">
      <c r="A493" t="s">
        <v>9</v>
      </c>
      <c r="B493" t="s">
        <v>15</v>
      </c>
      <c r="D493">
        <v>17356.71</v>
      </c>
      <c r="E493" t="s">
        <v>26</v>
      </c>
      <c r="F493" t="s">
        <v>20</v>
      </c>
      <c r="G493">
        <v>2</v>
      </c>
      <c r="H493">
        <v>35</v>
      </c>
      <c r="I493" t="s">
        <v>39</v>
      </c>
      <c r="J493">
        <v>915</v>
      </c>
    </row>
    <row r="494" spans="1:10" x14ac:dyDescent="0.35">
      <c r="A494" t="s">
        <v>36</v>
      </c>
      <c r="B494" t="s">
        <v>15</v>
      </c>
      <c r="D494">
        <v>11382.35</v>
      </c>
      <c r="E494" t="s">
        <v>26</v>
      </c>
      <c r="F494" t="s">
        <v>20</v>
      </c>
      <c r="G494">
        <v>3</v>
      </c>
      <c r="H494">
        <v>59</v>
      </c>
      <c r="I494" t="s">
        <v>23</v>
      </c>
      <c r="J494">
        <v>78</v>
      </c>
    </row>
    <row r="495" spans="1:10" x14ac:dyDescent="0.35">
      <c r="A495" t="s">
        <v>14</v>
      </c>
      <c r="B495" t="s">
        <v>15</v>
      </c>
      <c r="D495">
        <v>15036.55</v>
      </c>
      <c r="E495" t="s">
        <v>26</v>
      </c>
      <c r="F495" t="s">
        <v>20</v>
      </c>
      <c r="G495">
        <v>1</v>
      </c>
      <c r="H495">
        <v>109</v>
      </c>
      <c r="I495" t="s">
        <v>23</v>
      </c>
      <c r="J495">
        <v>567</v>
      </c>
    </row>
    <row r="496" spans="1:10" x14ac:dyDescent="0.35">
      <c r="A496" t="s">
        <v>18</v>
      </c>
      <c r="B496" t="s">
        <v>15</v>
      </c>
      <c r="D496">
        <v>15545.97</v>
      </c>
      <c r="E496" t="s">
        <v>16</v>
      </c>
      <c r="F496" t="s">
        <v>12</v>
      </c>
      <c r="G496">
        <v>2</v>
      </c>
      <c r="H496">
        <v>279</v>
      </c>
      <c r="I496" t="s">
        <v>35</v>
      </c>
      <c r="J496">
        <v>136</v>
      </c>
    </row>
    <row r="497" spans="1:10" x14ac:dyDescent="0.35">
      <c r="A497" t="s">
        <v>36</v>
      </c>
      <c r="B497" t="s">
        <v>10</v>
      </c>
      <c r="D497">
        <v>18231.990000000002</v>
      </c>
      <c r="E497" t="s">
        <v>26</v>
      </c>
      <c r="F497" t="s">
        <v>20</v>
      </c>
      <c r="G497">
        <v>1</v>
      </c>
      <c r="H497">
        <v>238</v>
      </c>
      <c r="I497" t="s">
        <v>39</v>
      </c>
      <c r="J497">
        <v>279</v>
      </c>
    </row>
    <row r="498" spans="1:10" x14ac:dyDescent="0.35">
      <c r="A498" t="s">
        <v>31</v>
      </c>
      <c r="B498" t="s">
        <v>29</v>
      </c>
      <c r="E498" t="s">
        <v>16</v>
      </c>
      <c r="F498" t="s">
        <v>12</v>
      </c>
      <c r="G498">
        <v>2</v>
      </c>
      <c r="H498">
        <v>164</v>
      </c>
      <c r="I498" t="s">
        <v>32</v>
      </c>
      <c r="J498">
        <v>125</v>
      </c>
    </row>
    <row r="499" spans="1:10" x14ac:dyDescent="0.35">
      <c r="A499" t="s">
        <v>9</v>
      </c>
      <c r="B499" t="s">
        <v>15</v>
      </c>
      <c r="D499">
        <v>8805.99</v>
      </c>
      <c r="E499" t="s">
        <v>16</v>
      </c>
      <c r="F499" t="s">
        <v>12</v>
      </c>
      <c r="G499">
        <v>2</v>
      </c>
      <c r="H499">
        <v>110</v>
      </c>
      <c r="I499" t="s">
        <v>21</v>
      </c>
      <c r="J499">
        <v>370</v>
      </c>
    </row>
    <row r="500" spans="1:10" x14ac:dyDescent="0.35">
      <c r="A500" t="s">
        <v>9</v>
      </c>
      <c r="B500" t="s">
        <v>29</v>
      </c>
      <c r="E500" t="s">
        <v>16</v>
      </c>
      <c r="F500" t="s">
        <v>12</v>
      </c>
      <c r="G500">
        <v>4</v>
      </c>
      <c r="H500">
        <v>268</v>
      </c>
      <c r="I500" t="s">
        <v>33</v>
      </c>
      <c r="J500">
        <v>147</v>
      </c>
    </row>
    <row r="501" spans="1:10" x14ac:dyDescent="0.35">
      <c r="A501" t="s">
        <v>18</v>
      </c>
      <c r="B501" t="s">
        <v>15</v>
      </c>
      <c r="D501">
        <v>12358.46</v>
      </c>
      <c r="E501" t="s">
        <v>19</v>
      </c>
      <c r="F501" t="s">
        <v>20</v>
      </c>
      <c r="G501">
        <v>5</v>
      </c>
      <c r="H501">
        <v>221</v>
      </c>
      <c r="I501" t="s">
        <v>28</v>
      </c>
      <c r="J501">
        <v>279</v>
      </c>
    </row>
    <row r="502" spans="1:10" x14ac:dyDescent="0.35">
      <c r="A502" t="s">
        <v>24</v>
      </c>
      <c r="B502" t="s">
        <v>15</v>
      </c>
      <c r="D502">
        <v>9974.0300000000007</v>
      </c>
      <c r="E502" t="s">
        <v>11</v>
      </c>
      <c r="F502" t="s">
        <v>12</v>
      </c>
      <c r="G502">
        <v>4</v>
      </c>
      <c r="H502">
        <v>63</v>
      </c>
      <c r="I502" t="s">
        <v>23</v>
      </c>
      <c r="J502">
        <v>477</v>
      </c>
    </row>
    <row r="503" spans="1:10" x14ac:dyDescent="0.35">
      <c r="A503" t="s">
        <v>22</v>
      </c>
      <c r="B503" t="s">
        <v>15</v>
      </c>
      <c r="D503">
        <v>19980.55</v>
      </c>
      <c r="E503" t="s">
        <v>26</v>
      </c>
      <c r="F503" t="s">
        <v>20</v>
      </c>
      <c r="G503">
        <v>3</v>
      </c>
      <c r="H503">
        <v>243</v>
      </c>
      <c r="I503" t="s">
        <v>13</v>
      </c>
      <c r="J503">
        <v>150</v>
      </c>
    </row>
    <row r="504" spans="1:10" x14ac:dyDescent="0.35">
      <c r="A504" t="s">
        <v>31</v>
      </c>
      <c r="B504" t="s">
        <v>10</v>
      </c>
      <c r="E504" t="s">
        <v>16</v>
      </c>
      <c r="F504" t="s">
        <v>12</v>
      </c>
      <c r="G504">
        <v>3</v>
      </c>
      <c r="H504">
        <v>185</v>
      </c>
      <c r="I504" t="s">
        <v>32</v>
      </c>
      <c r="J504">
        <v>129</v>
      </c>
    </row>
    <row r="505" spans="1:10" x14ac:dyDescent="0.35">
      <c r="A505" t="s">
        <v>22</v>
      </c>
      <c r="B505" t="s">
        <v>29</v>
      </c>
      <c r="D505">
        <v>9992.16</v>
      </c>
      <c r="E505" t="s">
        <v>16</v>
      </c>
      <c r="F505" t="s">
        <v>12</v>
      </c>
      <c r="G505">
        <v>2</v>
      </c>
      <c r="H505">
        <v>286</v>
      </c>
      <c r="I505" t="s">
        <v>21</v>
      </c>
      <c r="J505">
        <v>877</v>
      </c>
    </row>
    <row r="506" spans="1:10" x14ac:dyDescent="0.35">
      <c r="A506" t="s">
        <v>24</v>
      </c>
      <c r="B506" t="s">
        <v>15</v>
      </c>
      <c r="D506">
        <v>8074.12</v>
      </c>
      <c r="E506" t="s">
        <v>26</v>
      </c>
      <c r="F506" t="s">
        <v>20</v>
      </c>
      <c r="G506">
        <v>2</v>
      </c>
      <c r="H506">
        <v>70</v>
      </c>
      <c r="I506" t="s">
        <v>39</v>
      </c>
      <c r="J506">
        <v>776</v>
      </c>
    </row>
    <row r="507" spans="1:10" x14ac:dyDescent="0.35">
      <c r="A507" t="s">
        <v>31</v>
      </c>
      <c r="B507" t="s">
        <v>15</v>
      </c>
      <c r="D507">
        <v>17590.939999999999</v>
      </c>
      <c r="E507" t="s">
        <v>26</v>
      </c>
      <c r="F507" t="s">
        <v>20</v>
      </c>
      <c r="G507">
        <v>2</v>
      </c>
      <c r="H507">
        <v>226</v>
      </c>
      <c r="I507" t="s">
        <v>28</v>
      </c>
      <c r="J507">
        <v>274</v>
      </c>
    </row>
    <row r="508" spans="1:10" x14ac:dyDescent="0.35">
      <c r="A508" t="s">
        <v>31</v>
      </c>
      <c r="B508" t="s">
        <v>29</v>
      </c>
      <c r="D508">
        <v>17688.259999999998</v>
      </c>
      <c r="E508" t="s">
        <v>11</v>
      </c>
      <c r="F508" t="s">
        <v>12</v>
      </c>
      <c r="G508">
        <v>4</v>
      </c>
      <c r="H508">
        <v>236</v>
      </c>
      <c r="I508" t="s">
        <v>13</v>
      </c>
      <c r="J508">
        <v>873</v>
      </c>
    </row>
    <row r="509" spans="1:10" x14ac:dyDescent="0.35">
      <c r="A509" t="s">
        <v>18</v>
      </c>
      <c r="B509" t="s">
        <v>10</v>
      </c>
      <c r="D509">
        <v>16136.65</v>
      </c>
      <c r="E509" t="s">
        <v>16</v>
      </c>
      <c r="F509" t="s">
        <v>12</v>
      </c>
      <c r="G509">
        <v>4</v>
      </c>
      <c r="H509">
        <v>288</v>
      </c>
      <c r="I509" t="s">
        <v>33</v>
      </c>
      <c r="J509">
        <v>813</v>
      </c>
    </row>
    <row r="510" spans="1:10" x14ac:dyDescent="0.35">
      <c r="A510" t="s">
        <v>36</v>
      </c>
      <c r="B510" t="s">
        <v>15</v>
      </c>
      <c r="D510">
        <v>8630.75</v>
      </c>
      <c r="E510" t="s">
        <v>26</v>
      </c>
      <c r="F510" t="s">
        <v>20</v>
      </c>
      <c r="G510">
        <v>1</v>
      </c>
      <c r="H510">
        <v>173</v>
      </c>
      <c r="I510" t="s">
        <v>39</v>
      </c>
      <c r="J510">
        <v>425</v>
      </c>
    </row>
    <row r="511" spans="1:10" x14ac:dyDescent="0.35">
      <c r="A511" t="s">
        <v>9</v>
      </c>
      <c r="B511" t="s">
        <v>10</v>
      </c>
      <c r="D511">
        <v>19463.38</v>
      </c>
      <c r="E511" t="s">
        <v>45</v>
      </c>
      <c r="F511" t="s">
        <v>12</v>
      </c>
      <c r="G511">
        <v>2</v>
      </c>
      <c r="H511">
        <v>250</v>
      </c>
      <c r="I511" t="s">
        <v>28</v>
      </c>
      <c r="J511">
        <v>923</v>
      </c>
    </row>
    <row r="512" spans="1:10" x14ac:dyDescent="0.35">
      <c r="A512" t="s">
        <v>36</v>
      </c>
      <c r="B512" t="s">
        <v>29</v>
      </c>
      <c r="D512">
        <v>19195.259999999998</v>
      </c>
      <c r="E512" t="s">
        <v>26</v>
      </c>
      <c r="F512" t="s">
        <v>20</v>
      </c>
      <c r="G512">
        <v>5</v>
      </c>
      <c r="H512">
        <v>90</v>
      </c>
      <c r="I512" t="s">
        <v>35</v>
      </c>
      <c r="J512">
        <v>899</v>
      </c>
    </row>
    <row r="513" spans="1:10" x14ac:dyDescent="0.35">
      <c r="A513" t="s">
        <v>36</v>
      </c>
      <c r="B513" t="s">
        <v>10</v>
      </c>
      <c r="D513">
        <v>14071.42</v>
      </c>
      <c r="E513" t="s">
        <v>16</v>
      </c>
      <c r="F513" t="s">
        <v>12</v>
      </c>
      <c r="G513">
        <v>2</v>
      </c>
      <c r="H513">
        <v>130</v>
      </c>
      <c r="I513" t="s">
        <v>33</v>
      </c>
      <c r="J513">
        <v>288</v>
      </c>
    </row>
    <row r="514" spans="1:10" x14ac:dyDescent="0.35">
      <c r="A514" t="s">
        <v>22</v>
      </c>
      <c r="B514" t="s">
        <v>10</v>
      </c>
      <c r="D514">
        <v>10515.09</v>
      </c>
      <c r="E514" t="s">
        <v>11</v>
      </c>
      <c r="F514" t="s">
        <v>12</v>
      </c>
      <c r="G514">
        <v>1</v>
      </c>
      <c r="H514">
        <v>257</v>
      </c>
      <c r="I514" t="s">
        <v>27</v>
      </c>
      <c r="J514">
        <v>376</v>
      </c>
    </row>
    <row r="515" spans="1:10" x14ac:dyDescent="0.35">
      <c r="A515" t="s">
        <v>34</v>
      </c>
      <c r="B515" t="s">
        <v>15</v>
      </c>
      <c r="D515">
        <v>13518.69</v>
      </c>
      <c r="E515" t="s">
        <v>26</v>
      </c>
      <c r="F515" t="s">
        <v>20</v>
      </c>
      <c r="G515">
        <v>1</v>
      </c>
      <c r="H515">
        <v>185</v>
      </c>
      <c r="I515" t="s">
        <v>23</v>
      </c>
      <c r="J515">
        <v>383</v>
      </c>
    </row>
    <row r="516" spans="1:10" x14ac:dyDescent="0.35">
      <c r="A516" t="s">
        <v>18</v>
      </c>
      <c r="B516" t="s">
        <v>15</v>
      </c>
      <c r="D516">
        <v>16531.62</v>
      </c>
      <c r="E516" t="s">
        <v>19</v>
      </c>
      <c r="F516" t="s">
        <v>20</v>
      </c>
      <c r="G516">
        <v>2</v>
      </c>
      <c r="H516">
        <v>22</v>
      </c>
      <c r="I516" t="s">
        <v>27</v>
      </c>
      <c r="J516">
        <v>937</v>
      </c>
    </row>
    <row r="517" spans="1:10" x14ac:dyDescent="0.35">
      <c r="A517" t="s">
        <v>18</v>
      </c>
      <c r="B517" t="s">
        <v>15</v>
      </c>
      <c r="D517">
        <v>24524.400000000001</v>
      </c>
      <c r="E517" t="s">
        <v>26</v>
      </c>
      <c r="F517" t="s">
        <v>20</v>
      </c>
      <c r="G517">
        <v>5</v>
      </c>
      <c r="H517">
        <v>64</v>
      </c>
      <c r="I517" t="s">
        <v>17</v>
      </c>
      <c r="J517">
        <v>130</v>
      </c>
    </row>
    <row r="518" spans="1:10" x14ac:dyDescent="0.35">
      <c r="A518" t="s">
        <v>44</v>
      </c>
      <c r="B518" t="s">
        <v>10</v>
      </c>
      <c r="D518">
        <v>24267.05</v>
      </c>
      <c r="E518" t="s">
        <v>37</v>
      </c>
      <c r="F518" t="s">
        <v>12</v>
      </c>
      <c r="G518">
        <v>2</v>
      </c>
      <c r="H518">
        <v>185</v>
      </c>
      <c r="I518" t="s">
        <v>25</v>
      </c>
      <c r="J518">
        <v>145</v>
      </c>
    </row>
    <row r="519" spans="1:10" x14ac:dyDescent="0.35">
      <c r="A519" t="s">
        <v>14</v>
      </c>
      <c r="B519" t="s">
        <v>10</v>
      </c>
      <c r="D519">
        <v>18184.41</v>
      </c>
      <c r="E519" t="s">
        <v>26</v>
      </c>
      <c r="F519" t="s">
        <v>20</v>
      </c>
      <c r="G519">
        <v>3</v>
      </c>
      <c r="H519">
        <v>142</v>
      </c>
      <c r="I519" t="s">
        <v>21</v>
      </c>
      <c r="J519">
        <v>635</v>
      </c>
    </row>
    <row r="520" spans="1:10" x14ac:dyDescent="0.35">
      <c r="A520" t="s">
        <v>18</v>
      </c>
      <c r="B520" t="s">
        <v>15</v>
      </c>
      <c r="D520">
        <v>24411.65</v>
      </c>
      <c r="E520" t="s">
        <v>11</v>
      </c>
      <c r="F520" t="s">
        <v>12</v>
      </c>
      <c r="G520">
        <v>3</v>
      </c>
      <c r="H520">
        <v>177</v>
      </c>
      <c r="I520" t="s">
        <v>33</v>
      </c>
      <c r="J520">
        <v>901</v>
      </c>
    </row>
    <row r="521" spans="1:10" x14ac:dyDescent="0.35">
      <c r="A521" t="s">
        <v>22</v>
      </c>
      <c r="B521" t="s">
        <v>15</v>
      </c>
      <c r="D521">
        <v>23848.99</v>
      </c>
      <c r="E521" t="s">
        <v>11</v>
      </c>
      <c r="F521" t="s">
        <v>12</v>
      </c>
      <c r="G521">
        <v>4</v>
      </c>
      <c r="H521">
        <v>89</v>
      </c>
      <c r="I521" t="s">
        <v>27</v>
      </c>
      <c r="J521">
        <v>750</v>
      </c>
    </row>
    <row r="522" spans="1:10" x14ac:dyDescent="0.35">
      <c r="A522" t="s">
        <v>24</v>
      </c>
      <c r="B522" t="s">
        <v>29</v>
      </c>
      <c r="D522">
        <v>23796.3</v>
      </c>
      <c r="E522" t="s">
        <v>26</v>
      </c>
      <c r="F522" t="s">
        <v>20</v>
      </c>
      <c r="G522">
        <v>3</v>
      </c>
      <c r="H522">
        <v>219</v>
      </c>
      <c r="I522" t="s">
        <v>28</v>
      </c>
      <c r="J522">
        <v>663</v>
      </c>
    </row>
    <row r="523" spans="1:10" x14ac:dyDescent="0.35">
      <c r="A523" t="s">
        <v>36</v>
      </c>
      <c r="B523" t="s">
        <v>29</v>
      </c>
      <c r="D523">
        <v>16737.46</v>
      </c>
      <c r="E523" t="s">
        <v>11</v>
      </c>
      <c r="F523" t="s">
        <v>12</v>
      </c>
      <c r="G523">
        <v>1</v>
      </c>
      <c r="H523">
        <v>201</v>
      </c>
      <c r="I523" t="s">
        <v>17</v>
      </c>
      <c r="J523">
        <v>873</v>
      </c>
    </row>
    <row r="524" spans="1:10" x14ac:dyDescent="0.35">
      <c r="A524" t="s">
        <v>14</v>
      </c>
      <c r="B524" t="s">
        <v>10</v>
      </c>
      <c r="D524">
        <v>21593.93</v>
      </c>
      <c r="E524" t="s">
        <v>16</v>
      </c>
      <c r="F524" t="s">
        <v>12</v>
      </c>
      <c r="G524">
        <v>2</v>
      </c>
      <c r="H524">
        <v>71</v>
      </c>
      <c r="I524" t="s">
        <v>33</v>
      </c>
      <c r="J524">
        <v>960</v>
      </c>
    </row>
    <row r="525" spans="1:10" x14ac:dyDescent="0.35">
      <c r="A525" t="s">
        <v>14</v>
      </c>
      <c r="B525" t="s">
        <v>15</v>
      </c>
      <c r="D525">
        <v>24967.08</v>
      </c>
      <c r="E525" t="s">
        <v>19</v>
      </c>
      <c r="F525" t="s">
        <v>20</v>
      </c>
      <c r="G525">
        <v>1</v>
      </c>
      <c r="H525">
        <v>258</v>
      </c>
      <c r="I525" t="s">
        <v>25</v>
      </c>
      <c r="J525">
        <v>635</v>
      </c>
    </row>
    <row r="526" spans="1:10" x14ac:dyDescent="0.35">
      <c r="A526" t="s">
        <v>9</v>
      </c>
      <c r="B526" t="s">
        <v>10</v>
      </c>
      <c r="D526">
        <v>12494.78</v>
      </c>
      <c r="E526" t="s">
        <v>43</v>
      </c>
      <c r="F526" t="s">
        <v>20</v>
      </c>
      <c r="G526">
        <v>2</v>
      </c>
      <c r="H526">
        <v>207</v>
      </c>
      <c r="I526" t="s">
        <v>35</v>
      </c>
      <c r="J526">
        <v>441</v>
      </c>
    </row>
    <row r="527" spans="1:10" x14ac:dyDescent="0.35">
      <c r="A527" t="s">
        <v>22</v>
      </c>
      <c r="B527" t="s">
        <v>15</v>
      </c>
      <c r="D527">
        <v>23603.06</v>
      </c>
      <c r="E527" t="s">
        <v>26</v>
      </c>
      <c r="F527" t="s">
        <v>20</v>
      </c>
      <c r="G527">
        <v>3</v>
      </c>
      <c r="H527">
        <v>178</v>
      </c>
      <c r="I527" t="s">
        <v>33</v>
      </c>
      <c r="J527">
        <v>576</v>
      </c>
    </row>
    <row r="528" spans="1:10" x14ac:dyDescent="0.35">
      <c r="A528" t="s">
        <v>22</v>
      </c>
      <c r="B528" t="s">
        <v>10</v>
      </c>
      <c r="D528">
        <v>17192.27</v>
      </c>
      <c r="E528" t="s">
        <v>19</v>
      </c>
      <c r="F528" t="s">
        <v>20</v>
      </c>
      <c r="G528">
        <v>5</v>
      </c>
      <c r="H528">
        <v>8</v>
      </c>
      <c r="I528" t="s">
        <v>28</v>
      </c>
      <c r="J528">
        <v>495</v>
      </c>
    </row>
    <row r="529" spans="1:10" x14ac:dyDescent="0.35">
      <c r="A529" t="s">
        <v>18</v>
      </c>
      <c r="B529" t="s">
        <v>10</v>
      </c>
      <c r="D529">
        <v>18875.259999999998</v>
      </c>
      <c r="E529" t="s">
        <v>16</v>
      </c>
      <c r="F529" t="s">
        <v>12</v>
      </c>
      <c r="G529">
        <v>2</v>
      </c>
      <c r="H529">
        <v>123</v>
      </c>
      <c r="I529" t="s">
        <v>13</v>
      </c>
      <c r="J529">
        <v>562</v>
      </c>
    </row>
    <row r="530" spans="1:10" x14ac:dyDescent="0.35">
      <c r="A530" t="s">
        <v>9</v>
      </c>
      <c r="B530" t="s">
        <v>15</v>
      </c>
      <c r="D530">
        <v>20019.3</v>
      </c>
      <c r="E530" t="s">
        <v>26</v>
      </c>
      <c r="F530" t="s">
        <v>20</v>
      </c>
      <c r="G530">
        <v>5</v>
      </c>
      <c r="H530">
        <v>289</v>
      </c>
      <c r="I530" t="s">
        <v>27</v>
      </c>
      <c r="J530">
        <v>81</v>
      </c>
    </row>
    <row r="531" spans="1:10" x14ac:dyDescent="0.35">
      <c r="A531" t="s">
        <v>36</v>
      </c>
      <c r="B531" t="s">
        <v>29</v>
      </c>
      <c r="D531">
        <v>8088.36</v>
      </c>
      <c r="E531" t="s">
        <v>19</v>
      </c>
      <c r="F531" t="s">
        <v>20</v>
      </c>
      <c r="G531">
        <v>4</v>
      </c>
      <c r="H531">
        <v>33</v>
      </c>
      <c r="I531" t="s">
        <v>17</v>
      </c>
      <c r="J531">
        <v>69</v>
      </c>
    </row>
    <row r="532" spans="1:10" x14ac:dyDescent="0.35">
      <c r="A532" t="s">
        <v>31</v>
      </c>
      <c r="B532" t="s">
        <v>29</v>
      </c>
      <c r="D532">
        <v>12205.44</v>
      </c>
      <c r="E532" t="s">
        <v>26</v>
      </c>
      <c r="F532" t="s">
        <v>20</v>
      </c>
      <c r="G532">
        <v>5</v>
      </c>
      <c r="H532">
        <v>96</v>
      </c>
      <c r="I532" t="s">
        <v>35</v>
      </c>
      <c r="J532">
        <v>358</v>
      </c>
    </row>
    <row r="533" spans="1:10" x14ac:dyDescent="0.35">
      <c r="A533" t="s">
        <v>14</v>
      </c>
      <c r="B533" t="s">
        <v>29</v>
      </c>
      <c r="D533">
        <v>19565.03</v>
      </c>
      <c r="E533" t="s">
        <v>16</v>
      </c>
      <c r="F533" t="s">
        <v>12</v>
      </c>
      <c r="G533">
        <v>3</v>
      </c>
      <c r="H533">
        <v>275</v>
      </c>
      <c r="I533" t="s">
        <v>39</v>
      </c>
      <c r="J533">
        <v>557</v>
      </c>
    </row>
    <row r="534" spans="1:10" x14ac:dyDescent="0.35">
      <c r="A534" t="s">
        <v>36</v>
      </c>
      <c r="B534" t="s">
        <v>10</v>
      </c>
      <c r="D534">
        <v>19560.04</v>
      </c>
      <c r="E534" t="s">
        <v>11</v>
      </c>
      <c r="F534" t="s">
        <v>12</v>
      </c>
      <c r="G534">
        <v>5</v>
      </c>
      <c r="H534">
        <v>290</v>
      </c>
      <c r="I534" t="s">
        <v>13</v>
      </c>
      <c r="J534">
        <v>168</v>
      </c>
    </row>
    <row r="535" spans="1:10" x14ac:dyDescent="0.35">
      <c r="A535" t="s">
        <v>31</v>
      </c>
      <c r="B535" t="s">
        <v>10</v>
      </c>
      <c r="D535">
        <v>14803.32</v>
      </c>
      <c r="E535" t="s">
        <v>26</v>
      </c>
      <c r="F535" t="s">
        <v>20</v>
      </c>
      <c r="G535">
        <v>3</v>
      </c>
      <c r="H535">
        <v>196</v>
      </c>
      <c r="I535" t="s">
        <v>38</v>
      </c>
      <c r="J535">
        <v>429</v>
      </c>
    </row>
    <row r="536" spans="1:10" x14ac:dyDescent="0.35">
      <c r="A536" t="s">
        <v>31</v>
      </c>
      <c r="B536" t="s">
        <v>10</v>
      </c>
      <c r="D536">
        <v>13181.75</v>
      </c>
      <c r="E536" t="s">
        <v>11</v>
      </c>
      <c r="F536" t="s">
        <v>12</v>
      </c>
      <c r="G536">
        <v>3</v>
      </c>
      <c r="H536">
        <v>182</v>
      </c>
      <c r="I536" t="s">
        <v>13</v>
      </c>
      <c r="J536">
        <v>184</v>
      </c>
    </row>
    <row r="537" spans="1:10" x14ac:dyDescent="0.35">
      <c r="A537" t="s">
        <v>18</v>
      </c>
      <c r="B537" t="s">
        <v>29</v>
      </c>
      <c r="D537">
        <v>13724.85</v>
      </c>
      <c r="E537" t="s">
        <v>16</v>
      </c>
      <c r="F537" t="s">
        <v>12</v>
      </c>
      <c r="G537">
        <v>5</v>
      </c>
      <c r="H537">
        <v>87</v>
      </c>
      <c r="I537" t="s">
        <v>13</v>
      </c>
      <c r="J537">
        <v>689</v>
      </c>
    </row>
    <row r="538" spans="1:10" x14ac:dyDescent="0.35">
      <c r="A538" t="s">
        <v>36</v>
      </c>
      <c r="B538" t="s">
        <v>10</v>
      </c>
      <c r="D538">
        <v>14711.76</v>
      </c>
      <c r="E538" t="s">
        <v>16</v>
      </c>
      <c r="F538" t="s">
        <v>12</v>
      </c>
      <c r="G538">
        <v>3</v>
      </c>
      <c r="H538">
        <v>4</v>
      </c>
      <c r="I538" t="s">
        <v>35</v>
      </c>
      <c r="J538">
        <v>218</v>
      </c>
    </row>
    <row r="539" spans="1:10" x14ac:dyDescent="0.35">
      <c r="A539" t="s">
        <v>18</v>
      </c>
      <c r="B539" t="s">
        <v>15</v>
      </c>
      <c r="D539">
        <v>16464.490000000002</v>
      </c>
      <c r="E539" t="s">
        <v>16</v>
      </c>
      <c r="F539" t="s">
        <v>12</v>
      </c>
      <c r="G539">
        <v>3</v>
      </c>
      <c r="H539">
        <v>222</v>
      </c>
      <c r="I539" t="s">
        <v>39</v>
      </c>
      <c r="J539">
        <v>606</v>
      </c>
    </row>
    <row r="540" spans="1:10" x14ac:dyDescent="0.35">
      <c r="A540" t="s">
        <v>36</v>
      </c>
      <c r="B540" t="s">
        <v>10</v>
      </c>
      <c r="D540">
        <v>10019.74</v>
      </c>
      <c r="E540" t="s">
        <v>26</v>
      </c>
      <c r="F540" t="s">
        <v>20</v>
      </c>
      <c r="G540">
        <v>3</v>
      </c>
      <c r="H540">
        <v>136</v>
      </c>
      <c r="I540" t="s">
        <v>25</v>
      </c>
      <c r="J540">
        <v>664</v>
      </c>
    </row>
    <row r="541" spans="1:10" x14ac:dyDescent="0.35">
      <c r="A541" t="s">
        <v>9</v>
      </c>
      <c r="B541" t="s">
        <v>15</v>
      </c>
      <c r="D541">
        <v>22800.78</v>
      </c>
      <c r="E541" t="s">
        <v>16</v>
      </c>
      <c r="F541" t="s">
        <v>12</v>
      </c>
      <c r="G541">
        <v>2</v>
      </c>
      <c r="H541">
        <v>82</v>
      </c>
      <c r="I541" t="s">
        <v>28</v>
      </c>
      <c r="J541">
        <v>419</v>
      </c>
    </row>
    <row r="542" spans="1:10" x14ac:dyDescent="0.35">
      <c r="A542" t="s">
        <v>18</v>
      </c>
      <c r="B542" t="s">
        <v>15</v>
      </c>
      <c r="D542">
        <v>21960.7</v>
      </c>
      <c r="E542" t="s">
        <v>19</v>
      </c>
      <c r="F542" t="s">
        <v>20</v>
      </c>
      <c r="G542">
        <v>2</v>
      </c>
      <c r="H542">
        <v>175</v>
      </c>
      <c r="I542" t="s">
        <v>23</v>
      </c>
      <c r="J542">
        <v>569</v>
      </c>
    </row>
    <row r="543" spans="1:10" x14ac:dyDescent="0.35">
      <c r="A543" t="s">
        <v>36</v>
      </c>
      <c r="B543" t="s">
        <v>15</v>
      </c>
      <c r="D543">
        <v>8671.36</v>
      </c>
      <c r="E543" t="s">
        <v>11</v>
      </c>
      <c r="F543" t="s">
        <v>12</v>
      </c>
      <c r="G543">
        <v>2</v>
      </c>
      <c r="H543">
        <v>228</v>
      </c>
      <c r="I543" t="s">
        <v>38</v>
      </c>
      <c r="J543">
        <v>828</v>
      </c>
    </row>
    <row r="544" spans="1:10" x14ac:dyDescent="0.35">
      <c r="A544" t="s">
        <v>31</v>
      </c>
      <c r="B544" t="s">
        <v>29</v>
      </c>
      <c r="D544">
        <v>22596.28</v>
      </c>
      <c r="E544" t="s">
        <v>19</v>
      </c>
      <c r="F544" t="s">
        <v>20</v>
      </c>
      <c r="G544">
        <v>5</v>
      </c>
      <c r="H544">
        <v>207</v>
      </c>
      <c r="I544" t="s">
        <v>13</v>
      </c>
      <c r="J544">
        <v>283</v>
      </c>
    </row>
    <row r="545" spans="1:10" x14ac:dyDescent="0.35">
      <c r="A545" t="s">
        <v>18</v>
      </c>
      <c r="B545" t="s">
        <v>10</v>
      </c>
      <c r="E545" t="s">
        <v>16</v>
      </c>
      <c r="F545" t="s">
        <v>12</v>
      </c>
      <c r="G545">
        <v>5</v>
      </c>
      <c r="H545">
        <v>235</v>
      </c>
      <c r="I545" t="s">
        <v>21</v>
      </c>
      <c r="J545">
        <v>982</v>
      </c>
    </row>
    <row r="546" spans="1:10" x14ac:dyDescent="0.35">
      <c r="A546" t="s">
        <v>36</v>
      </c>
      <c r="B546" t="s">
        <v>10</v>
      </c>
      <c r="D546">
        <v>18413.400000000001</v>
      </c>
      <c r="E546" t="s">
        <v>26</v>
      </c>
      <c r="F546" t="s">
        <v>20</v>
      </c>
      <c r="G546">
        <v>3</v>
      </c>
      <c r="H546">
        <v>2</v>
      </c>
      <c r="I546" t="s">
        <v>17</v>
      </c>
      <c r="J546">
        <v>664</v>
      </c>
    </row>
    <row r="547" spans="1:10" x14ac:dyDescent="0.35">
      <c r="A547" t="s">
        <v>36</v>
      </c>
      <c r="B547" t="s">
        <v>29</v>
      </c>
      <c r="D547">
        <v>18941.78</v>
      </c>
      <c r="E547" t="s">
        <v>26</v>
      </c>
      <c r="F547" t="s">
        <v>20</v>
      </c>
      <c r="G547">
        <v>3</v>
      </c>
      <c r="H547">
        <v>175</v>
      </c>
      <c r="I547" t="s">
        <v>21</v>
      </c>
      <c r="J547">
        <v>608</v>
      </c>
    </row>
    <row r="548" spans="1:10" x14ac:dyDescent="0.35">
      <c r="A548" t="s">
        <v>18</v>
      </c>
      <c r="B548" t="s">
        <v>29</v>
      </c>
      <c r="D548">
        <v>19046.68</v>
      </c>
      <c r="E548" t="s">
        <v>19</v>
      </c>
      <c r="F548" t="s">
        <v>20</v>
      </c>
      <c r="G548">
        <v>5</v>
      </c>
      <c r="H548">
        <v>283</v>
      </c>
      <c r="I548" t="s">
        <v>35</v>
      </c>
      <c r="J548">
        <v>71</v>
      </c>
    </row>
    <row r="549" spans="1:10" x14ac:dyDescent="0.35">
      <c r="A549" t="s">
        <v>22</v>
      </c>
      <c r="B549" t="s">
        <v>10</v>
      </c>
      <c r="D549">
        <v>15927.38</v>
      </c>
      <c r="E549" t="s">
        <v>11</v>
      </c>
      <c r="F549" t="s">
        <v>12</v>
      </c>
      <c r="G549">
        <v>4</v>
      </c>
      <c r="H549">
        <v>89</v>
      </c>
      <c r="I549" t="s">
        <v>27</v>
      </c>
      <c r="J549">
        <v>667</v>
      </c>
    </row>
    <row r="550" spans="1:10" x14ac:dyDescent="0.35">
      <c r="A550" t="s">
        <v>22</v>
      </c>
      <c r="B550" t="s">
        <v>10</v>
      </c>
      <c r="D550">
        <v>20125.669999999998</v>
      </c>
      <c r="E550" t="s">
        <v>19</v>
      </c>
      <c r="F550" t="s">
        <v>20</v>
      </c>
      <c r="G550">
        <v>2</v>
      </c>
      <c r="H550">
        <v>138</v>
      </c>
      <c r="I550" t="s">
        <v>25</v>
      </c>
      <c r="J550">
        <v>593</v>
      </c>
    </row>
    <row r="551" spans="1:10" x14ac:dyDescent="0.35">
      <c r="A551" t="s">
        <v>9</v>
      </c>
      <c r="B551" t="s">
        <v>10</v>
      </c>
      <c r="E551" t="s">
        <v>16</v>
      </c>
      <c r="F551" t="s">
        <v>12</v>
      </c>
      <c r="G551">
        <v>5</v>
      </c>
      <c r="H551">
        <v>234</v>
      </c>
      <c r="I551" t="s">
        <v>25</v>
      </c>
      <c r="J551">
        <v>475</v>
      </c>
    </row>
    <row r="552" spans="1:10" x14ac:dyDescent="0.35">
      <c r="A552" t="s">
        <v>18</v>
      </c>
      <c r="B552" t="s">
        <v>15</v>
      </c>
      <c r="D552">
        <v>23101.040000000001</v>
      </c>
      <c r="E552" t="s">
        <v>11</v>
      </c>
      <c r="F552" t="s">
        <v>12</v>
      </c>
      <c r="G552">
        <v>3</v>
      </c>
      <c r="H552">
        <v>166</v>
      </c>
      <c r="I552" t="s">
        <v>28</v>
      </c>
      <c r="J552">
        <v>88</v>
      </c>
    </row>
    <row r="553" spans="1:10" x14ac:dyDescent="0.35">
      <c r="A553" t="s">
        <v>14</v>
      </c>
      <c r="B553" t="s">
        <v>15</v>
      </c>
      <c r="D553">
        <v>10028.67</v>
      </c>
      <c r="E553" t="s">
        <v>19</v>
      </c>
      <c r="F553" t="s">
        <v>20</v>
      </c>
      <c r="G553">
        <v>5</v>
      </c>
      <c r="H553">
        <v>258</v>
      </c>
      <c r="I553" t="s">
        <v>32</v>
      </c>
      <c r="J553">
        <v>733</v>
      </c>
    </row>
    <row r="554" spans="1:10" x14ac:dyDescent="0.35">
      <c r="A554" t="s">
        <v>14</v>
      </c>
      <c r="B554" t="s">
        <v>29</v>
      </c>
      <c r="D554">
        <v>9695.77</v>
      </c>
      <c r="E554" t="s">
        <v>19</v>
      </c>
      <c r="F554" t="s">
        <v>20</v>
      </c>
      <c r="G554">
        <v>3</v>
      </c>
      <c r="H554">
        <v>103</v>
      </c>
      <c r="I554" t="s">
        <v>27</v>
      </c>
      <c r="J554">
        <v>312</v>
      </c>
    </row>
    <row r="555" spans="1:10" x14ac:dyDescent="0.35">
      <c r="A555" t="s">
        <v>34</v>
      </c>
      <c r="B555" t="s">
        <v>29</v>
      </c>
      <c r="D555">
        <v>23721.15</v>
      </c>
      <c r="E555" t="s">
        <v>19</v>
      </c>
      <c r="F555" t="s">
        <v>20</v>
      </c>
      <c r="G555">
        <v>5</v>
      </c>
      <c r="H555">
        <v>84</v>
      </c>
      <c r="I555" t="s">
        <v>38</v>
      </c>
      <c r="J555">
        <v>415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605C-910E-4AB5-AE56-B2C9743DCDE1}">
  <dimension ref="A1:S552"/>
  <sheetViews>
    <sheetView topLeftCell="H1" zoomScale="75" zoomScaleNormal="75" workbookViewId="0">
      <selection activeCell="U1" sqref="U1"/>
    </sheetView>
  </sheetViews>
  <sheetFormatPr defaultRowHeight="14.5" x14ac:dyDescent="0.35"/>
  <cols>
    <col min="1" max="1" width="13.7265625" style="1" bestFit="1" customWidth="1"/>
    <col min="2" max="2" width="11.81640625" style="1" customWidth="1"/>
    <col min="3" max="3" width="19.7265625" customWidth="1"/>
    <col min="4" max="4" width="6.81640625" style="1" bestFit="1" customWidth="1"/>
    <col min="5" max="5" width="9.453125" style="1" customWidth="1"/>
    <col min="6" max="6" width="16.6328125" style="3" customWidth="1"/>
    <col min="7" max="7" width="19" style="3" customWidth="1"/>
    <col min="8" max="8" width="12.54296875" style="1" customWidth="1"/>
    <col min="9" max="9" width="11.7265625" style="3" bestFit="1" customWidth="1"/>
    <col min="10" max="10" width="14.81640625" style="2" customWidth="1"/>
    <col min="11" max="11" width="21.36328125" style="6" customWidth="1"/>
    <col min="12" max="12" width="14.81640625" style="23" customWidth="1"/>
    <col min="13" max="13" width="14.90625" customWidth="1"/>
    <col min="14" max="14" width="16.36328125" style="27" customWidth="1"/>
    <col min="15" max="16" width="19.26953125" customWidth="1"/>
    <col min="17" max="17" width="15.1796875" customWidth="1"/>
    <col min="18" max="18" width="24.81640625" customWidth="1"/>
  </cols>
  <sheetData>
    <row r="1" spans="1:19" x14ac:dyDescent="0.35">
      <c r="A1" s="8" t="s">
        <v>52</v>
      </c>
      <c r="B1" s="8" t="s">
        <v>1</v>
      </c>
      <c r="C1" s="9" t="s">
        <v>2</v>
      </c>
      <c r="D1" s="8" t="s">
        <v>58</v>
      </c>
      <c r="E1" s="8" t="s">
        <v>4</v>
      </c>
      <c r="F1" s="10" t="s">
        <v>5</v>
      </c>
      <c r="G1" s="10" t="s">
        <v>6</v>
      </c>
      <c r="H1" s="8" t="s">
        <v>7</v>
      </c>
      <c r="I1" s="10" t="s">
        <v>8</v>
      </c>
      <c r="J1" s="9" t="s">
        <v>55</v>
      </c>
      <c r="K1" s="11" t="s">
        <v>61</v>
      </c>
      <c r="L1" s="21" t="s">
        <v>59</v>
      </c>
      <c r="M1" s="25" t="s">
        <v>57</v>
      </c>
      <c r="N1" s="27" t="s">
        <v>60</v>
      </c>
      <c r="O1" s="24" t="s">
        <v>62</v>
      </c>
      <c r="P1" s="24" t="s">
        <v>68</v>
      </c>
      <c r="Q1" t="s">
        <v>63</v>
      </c>
    </row>
    <row r="2" spans="1:19" x14ac:dyDescent="0.35">
      <c r="A2" s="12" t="s">
        <v>9</v>
      </c>
      <c r="B2" s="12" t="s">
        <v>40</v>
      </c>
      <c r="C2" s="13">
        <v>12870.72</v>
      </c>
      <c r="D2" s="12" t="s">
        <v>11</v>
      </c>
      <c r="E2" s="12" t="s">
        <v>12</v>
      </c>
      <c r="F2" s="14">
        <v>2</v>
      </c>
      <c r="G2" s="14">
        <v>137</v>
      </c>
      <c r="H2" s="12" t="s">
        <v>13</v>
      </c>
      <c r="I2" s="14">
        <v>969</v>
      </c>
      <c r="J2" s="13">
        <f>'Rice Sales(Cleaned Data)'!$C2*'Rice Sales(Cleaned Data)'!$I2</f>
        <v>12471727.68</v>
      </c>
      <c r="K2" s="18">
        <f>IF(D2="Kumasi", I2/$R$2, IF(D2="Accra", I2/$R$4, IF(D2="Lagos", I2/$R$7, IF(D2="Abuja", I2/$R$10, ""))))</f>
        <v>1.2376901559566233E-2</v>
      </c>
      <c r="L2" s="22">
        <f t="shared" ref="L2:L65" si="0">AVERAGEIFS($C$2:$C$546,$D$2:$D$546,D2)</f>
        <v>15962.131690140846</v>
      </c>
      <c r="M2" s="6">
        <f>(C2 - L2)/ L2</f>
        <v>-0.19367160665954694</v>
      </c>
      <c r="N2" s="27">
        <f>MIN(G2/I2,1)</f>
        <v>0.14138286893704852</v>
      </c>
      <c r="O2" s="24">
        <f t="shared" ref="O2:O65" si="1">AVERAGEIFS($F$2:$F$546,$D$2:$D$546,D2,$A$2:$A$546,A2)</f>
        <v>2.8333333333333335</v>
      </c>
      <c r="P2" s="24">
        <f>IF(K2&lt;0.5%,1,IF(K2&lt;=0.7%,2,3)) + IF(N2&lt;50%,1,IF(N2&lt;=70%,2,3)) + IF(I2&lt;500,1,IF(I2&lt;=700,2,3))</f>
        <v>7</v>
      </c>
      <c r="Q2" t="str">
        <f t="shared" ref="Q2:Q65" si="2">IF(P2&lt;=3,"Emerging Player",IF(P2&lt;=5,"Established Contender","Market Leader"))</f>
        <v>Market Leader</v>
      </c>
      <c r="R2">
        <f>SUMIF('Rice Sales(Cleaned Data)'!D2:D546, "Kumasi",'Rice Sales(Cleaned Data)'!I2:I546)</f>
        <v>78291</v>
      </c>
      <c r="S2" t="s">
        <v>67</v>
      </c>
    </row>
    <row r="3" spans="1:19" x14ac:dyDescent="0.35">
      <c r="A3" s="15" t="s">
        <v>14</v>
      </c>
      <c r="B3" s="15" t="s">
        <v>51</v>
      </c>
      <c r="C3" s="16">
        <v>9771.94</v>
      </c>
      <c r="D3" s="15" t="s">
        <v>16</v>
      </c>
      <c r="E3" s="15" t="s">
        <v>12</v>
      </c>
      <c r="F3" s="17">
        <v>2</v>
      </c>
      <c r="G3" s="17">
        <v>298</v>
      </c>
      <c r="H3" s="15" t="s">
        <v>17</v>
      </c>
      <c r="I3" s="17">
        <v>230</v>
      </c>
      <c r="J3" s="16">
        <f>'Rice Sales(Cleaned Data)'!$C3*'Rice Sales(Cleaned Data)'!$I3</f>
        <v>2247546.2000000002</v>
      </c>
      <c r="K3" s="18">
        <f t="shared" ref="K3:K65" si="3">IF(D3="Kumasi", I3/$R$2, IF(D3="Accra", I3/$R$4, IF(D3="Lagos", I3/$R$7, IF(D3="Abuja", I3/$R$10, ""))))</f>
        <v>3.132704068429153E-3</v>
      </c>
      <c r="L3" s="22">
        <f t="shared" si="0"/>
        <v>16709.716737588646</v>
      </c>
      <c r="M3" s="6">
        <f t="shared" ref="M3:M65" si="4">(C3 - L3)/ L3</f>
        <v>-0.41519415598362952</v>
      </c>
      <c r="N3" s="27">
        <f>MIN(G3/I3,1)</f>
        <v>1</v>
      </c>
      <c r="O3" s="24">
        <f t="shared" si="1"/>
        <v>2.9473684210526314</v>
      </c>
      <c r="P3" s="24">
        <f t="shared" ref="P3:P65" si="5">IF(K3&lt;0.5%,1,IF(K3&lt;=0.7%,2,3)) + IF(N3&lt;50%,1,IF(N3&lt;=70%,2,3)) + IF(I3&lt;500,1,IF(I3&lt;=700,2,3))</f>
        <v>5</v>
      </c>
      <c r="Q3" t="str">
        <f t="shared" si="2"/>
        <v>Established Contender</v>
      </c>
    </row>
    <row r="4" spans="1:19" x14ac:dyDescent="0.35">
      <c r="A4" s="12" t="s">
        <v>18</v>
      </c>
      <c r="B4" s="12" t="s">
        <v>51</v>
      </c>
      <c r="C4" s="13">
        <v>15698.12</v>
      </c>
      <c r="D4" s="12" t="s">
        <v>19</v>
      </c>
      <c r="E4" s="12" t="s">
        <v>20</v>
      </c>
      <c r="F4" s="14">
        <v>2</v>
      </c>
      <c r="G4" s="14">
        <v>200</v>
      </c>
      <c r="H4" s="12" t="s">
        <v>21</v>
      </c>
      <c r="I4" s="14">
        <v>509</v>
      </c>
      <c r="J4" s="13">
        <f>'Rice Sales(Cleaned Data)'!$C4*'Rice Sales(Cleaned Data)'!$I4</f>
        <v>7990343.0800000001</v>
      </c>
      <c r="K4" s="18">
        <f t="shared" si="3"/>
        <v>7.3697622563924361E-3</v>
      </c>
      <c r="L4" s="22">
        <f t="shared" si="0"/>
        <v>16689.417086614172</v>
      </c>
      <c r="M4" s="6">
        <f t="shared" si="4"/>
        <v>-5.9396747140392697E-2</v>
      </c>
      <c r="N4" s="27">
        <f>MIN(G4/I4,1)</f>
        <v>0.39292730844793711</v>
      </c>
      <c r="O4" s="24">
        <f t="shared" si="1"/>
        <v>3</v>
      </c>
      <c r="P4" s="24">
        <f t="shared" si="5"/>
        <v>6</v>
      </c>
      <c r="Q4" t="str">
        <f t="shared" si="2"/>
        <v>Market Leader</v>
      </c>
      <c r="R4">
        <f>SUMIF('Rice Sales(Cleaned Data)'!D2:D546, "Accra",'Rice Sales(Cleaned Data)'!I2:I546)</f>
        <v>73419</v>
      </c>
      <c r="S4" t="s">
        <v>16</v>
      </c>
    </row>
    <row r="5" spans="1:19" x14ac:dyDescent="0.35">
      <c r="A5" s="15" t="s">
        <v>18</v>
      </c>
      <c r="B5" s="15" t="s">
        <v>40</v>
      </c>
      <c r="C5" s="16">
        <v>12591.07</v>
      </c>
      <c r="D5" s="15" t="s">
        <v>11</v>
      </c>
      <c r="E5" s="15" t="s">
        <v>12</v>
      </c>
      <c r="F5" s="17">
        <v>3</v>
      </c>
      <c r="G5" s="17">
        <v>257</v>
      </c>
      <c r="H5" s="15" t="s">
        <v>21</v>
      </c>
      <c r="I5" s="17">
        <v>364</v>
      </c>
      <c r="J5" s="16">
        <f>'Rice Sales(Cleaned Data)'!$C5*'Rice Sales(Cleaned Data)'!$I5</f>
        <v>4583149.4799999995</v>
      </c>
      <c r="K5" s="18">
        <f t="shared" si="3"/>
        <v>4.6493211224789563E-3</v>
      </c>
      <c r="L5" s="22">
        <f t="shared" si="0"/>
        <v>15962.131690140846</v>
      </c>
      <c r="M5" s="6">
        <f t="shared" si="4"/>
        <v>-0.21119119648806137</v>
      </c>
      <c r="N5" s="27">
        <f t="shared" ref="N5:N65" si="6">MIN(G5/I5,1)</f>
        <v>0.70604395604395609</v>
      </c>
      <c r="O5" s="24">
        <f t="shared" si="1"/>
        <v>3.04</v>
      </c>
      <c r="P5" s="24">
        <f t="shared" si="5"/>
        <v>5</v>
      </c>
      <c r="Q5" t="str">
        <f t="shared" si="2"/>
        <v>Established Contender</v>
      </c>
    </row>
    <row r="6" spans="1:19" x14ac:dyDescent="0.35">
      <c r="A6" s="12" t="s">
        <v>22</v>
      </c>
      <c r="B6" s="12" t="s">
        <v>40</v>
      </c>
      <c r="C6" s="13">
        <v>15636.29</v>
      </c>
      <c r="D6" s="12" t="s">
        <v>11</v>
      </c>
      <c r="E6" s="12" t="s">
        <v>12</v>
      </c>
      <c r="F6" s="14">
        <v>2</v>
      </c>
      <c r="G6" s="14">
        <v>219</v>
      </c>
      <c r="H6" s="12" t="s">
        <v>23</v>
      </c>
      <c r="I6" s="14">
        <v>351</v>
      </c>
      <c r="J6" s="13">
        <f>'Rice Sales(Cleaned Data)'!$C6*'Rice Sales(Cleaned Data)'!$I6</f>
        <v>5488337.79</v>
      </c>
      <c r="K6" s="18">
        <f t="shared" si="3"/>
        <v>4.4832739395332796E-3</v>
      </c>
      <c r="L6" s="22">
        <f t="shared" si="0"/>
        <v>15962.131690140846</v>
      </c>
      <c r="M6" s="6">
        <f t="shared" si="4"/>
        <v>-2.041341948971042E-2</v>
      </c>
      <c r="N6" s="27">
        <f t="shared" si="6"/>
        <v>0.62393162393162394</v>
      </c>
      <c r="O6" s="24">
        <f t="shared" si="1"/>
        <v>2.95</v>
      </c>
      <c r="P6" s="24">
        <f t="shared" si="5"/>
        <v>4</v>
      </c>
      <c r="Q6" t="str">
        <f t="shared" si="2"/>
        <v>Established Contender</v>
      </c>
    </row>
    <row r="7" spans="1:19" x14ac:dyDescent="0.35">
      <c r="A7" s="15" t="s">
        <v>24</v>
      </c>
      <c r="B7" s="15" t="s">
        <v>51</v>
      </c>
      <c r="C7" s="16">
        <v>18464.29</v>
      </c>
      <c r="D7" s="15" t="s">
        <v>16</v>
      </c>
      <c r="E7" s="15" t="s">
        <v>12</v>
      </c>
      <c r="F7" s="17">
        <v>3</v>
      </c>
      <c r="G7" s="17">
        <v>18</v>
      </c>
      <c r="H7" s="15" t="s">
        <v>25</v>
      </c>
      <c r="I7" s="17">
        <v>768</v>
      </c>
      <c r="J7" s="16">
        <f>'Rice Sales(Cleaned Data)'!$C7*'Rice Sales(Cleaned Data)'!$I7</f>
        <v>14180574.720000001</v>
      </c>
      <c r="K7" s="18">
        <f t="shared" si="3"/>
        <v>1.0460507498059086E-2</v>
      </c>
      <c r="L7" s="22">
        <f t="shared" si="0"/>
        <v>16709.716737588646</v>
      </c>
      <c r="M7" s="6">
        <f t="shared" si="4"/>
        <v>0.10500317210431391</v>
      </c>
      <c r="N7" s="27">
        <f>MIN(G7/I7,1)</f>
        <v>2.34375E-2</v>
      </c>
      <c r="O7" s="24">
        <f t="shared" si="1"/>
        <v>3.4615384615384617</v>
      </c>
      <c r="P7" s="24">
        <f t="shared" si="5"/>
        <v>7</v>
      </c>
      <c r="Q7" t="str">
        <f t="shared" si="2"/>
        <v>Market Leader</v>
      </c>
      <c r="R7">
        <f>SUMIF('Rice Sales(Cleaned Data)'!D2:D546, "Lagos",'Rice Sales(Cleaned Data)'!I2:I546)</f>
        <v>69066</v>
      </c>
      <c r="S7" t="s">
        <v>19</v>
      </c>
    </row>
    <row r="8" spans="1:19" x14ac:dyDescent="0.35">
      <c r="A8" s="12" t="s">
        <v>22</v>
      </c>
      <c r="B8" s="12" t="s">
        <v>51</v>
      </c>
      <c r="C8" s="13">
        <v>23776.28</v>
      </c>
      <c r="D8" s="12" t="s">
        <v>26</v>
      </c>
      <c r="E8" s="12" t="s">
        <v>20</v>
      </c>
      <c r="F8" s="14">
        <v>1</v>
      </c>
      <c r="G8" s="14">
        <v>145</v>
      </c>
      <c r="H8" s="12" t="s">
        <v>27</v>
      </c>
      <c r="I8" s="14">
        <v>869</v>
      </c>
      <c r="J8" s="13">
        <f>'Rice Sales(Cleaned Data)'!$C8*'Rice Sales(Cleaned Data)'!$I8</f>
        <v>20661587.32</v>
      </c>
      <c r="K8" s="18">
        <f t="shared" si="3"/>
        <v>1.2109641727400677E-2</v>
      </c>
      <c r="L8" s="22">
        <f t="shared" si="0"/>
        <v>16260.5997037037</v>
      </c>
      <c r="M8" s="6">
        <f t="shared" si="4"/>
        <v>0.46220191341309769</v>
      </c>
      <c r="N8" s="27">
        <f t="shared" si="6"/>
        <v>0.16685845799769849</v>
      </c>
      <c r="O8" s="24">
        <f t="shared" si="1"/>
        <v>2.5454545454545454</v>
      </c>
      <c r="P8" s="24">
        <f t="shared" si="5"/>
        <v>7</v>
      </c>
      <c r="Q8" t="str">
        <f t="shared" si="2"/>
        <v>Market Leader</v>
      </c>
    </row>
    <row r="9" spans="1:19" x14ac:dyDescent="0.35">
      <c r="A9" s="15" t="s">
        <v>14</v>
      </c>
      <c r="B9" s="15" t="s">
        <v>40</v>
      </c>
      <c r="C9" s="16">
        <v>19870.3</v>
      </c>
      <c r="D9" s="15" t="s">
        <v>19</v>
      </c>
      <c r="E9" s="15" t="s">
        <v>20</v>
      </c>
      <c r="F9" s="17">
        <v>2</v>
      </c>
      <c r="G9" s="17">
        <v>1</v>
      </c>
      <c r="H9" s="15" t="s">
        <v>28</v>
      </c>
      <c r="I9" s="17">
        <v>232</v>
      </c>
      <c r="J9" s="16">
        <f>'Rice Sales(Cleaned Data)'!$C9*'Rice Sales(Cleaned Data)'!$I9</f>
        <v>4609909.5999999996</v>
      </c>
      <c r="K9" s="18">
        <f t="shared" si="3"/>
        <v>3.359105782874352E-3</v>
      </c>
      <c r="L9" s="22">
        <f t="shared" si="0"/>
        <v>16689.417086614172</v>
      </c>
      <c r="M9" s="6">
        <f>(C9 - L9)/ L9</f>
        <v>0.19059281081404991</v>
      </c>
      <c r="N9" s="27">
        <f t="shared" si="6"/>
        <v>4.3103448275862068E-3</v>
      </c>
      <c r="O9" s="24">
        <f t="shared" si="1"/>
        <v>2.8571428571428572</v>
      </c>
      <c r="P9" s="24">
        <f t="shared" si="5"/>
        <v>3</v>
      </c>
      <c r="Q9" t="str">
        <f t="shared" si="2"/>
        <v>Emerging Player</v>
      </c>
    </row>
    <row r="10" spans="1:19" x14ac:dyDescent="0.35">
      <c r="A10" s="12" t="s">
        <v>24</v>
      </c>
      <c r="B10" s="12" t="s">
        <v>50</v>
      </c>
      <c r="C10" s="13">
        <v>13942.97</v>
      </c>
      <c r="D10" s="12" t="s">
        <v>19</v>
      </c>
      <c r="E10" s="12" t="s">
        <v>20</v>
      </c>
      <c r="F10" s="14">
        <v>4</v>
      </c>
      <c r="G10" s="14">
        <v>90</v>
      </c>
      <c r="H10" s="12" t="s">
        <v>17</v>
      </c>
      <c r="I10" s="14">
        <v>728</v>
      </c>
      <c r="J10" s="13">
        <f>'Rice Sales(Cleaned Data)'!$C10*'Rice Sales(Cleaned Data)'!$I10</f>
        <v>10150482.16</v>
      </c>
      <c r="K10" s="18">
        <f t="shared" si="3"/>
        <v>1.0540642284191932E-2</v>
      </c>
      <c r="L10" s="22">
        <f t="shared" si="0"/>
        <v>16689.417086614172</v>
      </c>
      <c r="M10" s="6">
        <f t="shared" si="4"/>
        <v>-0.1645621936560609</v>
      </c>
      <c r="N10" s="27">
        <f t="shared" si="6"/>
        <v>0.12362637362637363</v>
      </c>
      <c r="O10" s="24">
        <f t="shared" si="1"/>
        <v>2.7058823529411766</v>
      </c>
      <c r="P10" s="24">
        <f t="shared" si="5"/>
        <v>7</v>
      </c>
      <c r="Q10" t="str">
        <f t="shared" si="2"/>
        <v>Market Leader</v>
      </c>
      <c r="R10">
        <f>SUMIF('Rice Sales(Cleaned Data)'!D2:D546, "Abuja",'Rice Sales(Cleaned Data)'!I2:I546)</f>
        <v>71761</v>
      </c>
      <c r="S10" t="s">
        <v>26</v>
      </c>
    </row>
    <row r="11" spans="1:19" x14ac:dyDescent="0.35">
      <c r="A11" s="15" t="s">
        <v>18</v>
      </c>
      <c r="B11" s="15" t="s">
        <v>40</v>
      </c>
      <c r="C11" s="16">
        <v>14739.78</v>
      </c>
      <c r="D11" s="15" t="s">
        <v>19</v>
      </c>
      <c r="E11" s="15" t="s">
        <v>20</v>
      </c>
      <c r="F11" s="17">
        <v>3</v>
      </c>
      <c r="G11" s="17">
        <v>61</v>
      </c>
      <c r="H11" s="15" t="s">
        <v>28</v>
      </c>
      <c r="I11" s="17">
        <v>641</v>
      </c>
      <c r="J11" s="16">
        <f>'Rice Sales(Cleaned Data)'!$C11*'Rice Sales(Cleaned Data)'!$I11</f>
        <v>9448198.9800000004</v>
      </c>
      <c r="K11" s="18">
        <f t="shared" si="3"/>
        <v>9.2809776156140503E-3</v>
      </c>
      <c r="L11" s="22">
        <f t="shared" si="0"/>
        <v>16689.417086614172</v>
      </c>
      <c r="M11" s="6">
        <f t="shared" si="4"/>
        <v>-0.11681876463965224</v>
      </c>
      <c r="N11" s="27">
        <f t="shared" si="6"/>
        <v>9.5163806552262087E-2</v>
      </c>
      <c r="O11" s="24">
        <f t="shared" si="1"/>
        <v>3</v>
      </c>
      <c r="P11" s="24">
        <f t="shared" si="5"/>
        <v>6</v>
      </c>
      <c r="Q11" t="str">
        <f t="shared" si="2"/>
        <v>Market Leader</v>
      </c>
    </row>
    <row r="12" spans="1:19" x14ac:dyDescent="0.35">
      <c r="A12" s="12" t="s">
        <v>31</v>
      </c>
      <c r="B12" s="12" t="s">
        <v>40</v>
      </c>
      <c r="C12" s="13">
        <v>18802.21</v>
      </c>
      <c r="D12" s="12" t="s">
        <v>16</v>
      </c>
      <c r="E12" s="12" t="s">
        <v>12</v>
      </c>
      <c r="F12" s="14">
        <v>3</v>
      </c>
      <c r="G12" s="14">
        <v>65</v>
      </c>
      <c r="H12" s="12" t="s">
        <v>32</v>
      </c>
      <c r="I12" s="14">
        <v>437</v>
      </c>
      <c r="J12" s="13">
        <f>'Rice Sales(Cleaned Data)'!$C12*'Rice Sales(Cleaned Data)'!$I12</f>
        <v>8216565.7699999996</v>
      </c>
      <c r="K12" s="18">
        <f t="shared" si="3"/>
        <v>5.9521377300153907E-3</v>
      </c>
      <c r="L12" s="22">
        <f t="shared" si="0"/>
        <v>16709.716737588646</v>
      </c>
      <c r="M12" s="6">
        <f t="shared" si="4"/>
        <v>0.12522613610225197</v>
      </c>
      <c r="N12" s="27">
        <f t="shared" si="6"/>
        <v>0.14874141876430205</v>
      </c>
      <c r="O12" s="24">
        <f t="shared" si="1"/>
        <v>2.375</v>
      </c>
      <c r="P12" s="24">
        <f t="shared" si="5"/>
        <v>4</v>
      </c>
      <c r="Q12" t="str">
        <f t="shared" si="2"/>
        <v>Established Contender</v>
      </c>
    </row>
    <row r="13" spans="1:19" x14ac:dyDescent="0.35">
      <c r="A13" s="15" t="s">
        <v>22</v>
      </c>
      <c r="B13" s="15" t="s">
        <v>51</v>
      </c>
      <c r="C13" s="16">
        <v>9667.98</v>
      </c>
      <c r="D13" s="15" t="s">
        <v>16</v>
      </c>
      <c r="E13" s="15" t="s">
        <v>12</v>
      </c>
      <c r="F13" s="17">
        <v>3</v>
      </c>
      <c r="G13" s="17">
        <v>220</v>
      </c>
      <c r="H13" s="15" t="s">
        <v>27</v>
      </c>
      <c r="I13" s="17">
        <v>277</v>
      </c>
      <c r="J13" s="16">
        <f>'Rice Sales(Cleaned Data)'!$C13*'Rice Sales(Cleaned Data)'!$I13</f>
        <v>2678030.46</v>
      </c>
      <c r="K13" s="18">
        <f t="shared" si="3"/>
        <v>3.7728653345864148E-3</v>
      </c>
      <c r="L13" s="22">
        <f t="shared" si="0"/>
        <v>16709.716737588646</v>
      </c>
      <c r="M13" s="6">
        <f t="shared" si="4"/>
        <v>-0.42141568574577937</v>
      </c>
      <c r="N13" s="27">
        <f t="shared" si="6"/>
        <v>0.79422382671480141</v>
      </c>
      <c r="O13" s="24">
        <f t="shared" si="1"/>
        <v>2.9230769230769229</v>
      </c>
      <c r="P13" s="24">
        <f t="shared" si="5"/>
        <v>5</v>
      </c>
      <c r="Q13" t="str">
        <f t="shared" si="2"/>
        <v>Established Contender</v>
      </c>
    </row>
    <row r="14" spans="1:19" x14ac:dyDescent="0.35">
      <c r="A14" s="12" t="s">
        <v>18</v>
      </c>
      <c r="B14" s="12" t="s">
        <v>50</v>
      </c>
      <c r="C14" s="13">
        <v>21812.240000000002</v>
      </c>
      <c r="D14" s="12" t="s">
        <v>19</v>
      </c>
      <c r="E14" s="12" t="s">
        <v>20</v>
      </c>
      <c r="F14" s="14">
        <v>5</v>
      </c>
      <c r="G14" s="14">
        <v>61</v>
      </c>
      <c r="H14" s="12" t="s">
        <v>33</v>
      </c>
      <c r="I14" s="14">
        <v>786</v>
      </c>
      <c r="J14" s="13">
        <f>'Rice Sales(Cleaned Data)'!$C14*'Rice Sales(Cleaned Data)'!$I14</f>
        <v>17144420.640000001</v>
      </c>
      <c r="K14" s="18">
        <f t="shared" si="3"/>
        <v>1.1380418729910521E-2</v>
      </c>
      <c r="L14" s="22">
        <f t="shared" si="0"/>
        <v>16689.417086614172</v>
      </c>
      <c r="M14" s="6">
        <f t="shared" si="4"/>
        <v>0.30695037980053924</v>
      </c>
      <c r="N14" s="27">
        <f t="shared" si="6"/>
        <v>7.7608142493638677E-2</v>
      </c>
      <c r="O14" s="24">
        <f t="shared" si="1"/>
        <v>3</v>
      </c>
      <c r="P14" s="24">
        <f t="shared" si="5"/>
        <v>7</v>
      </c>
      <c r="Q14" t="str">
        <f t="shared" si="2"/>
        <v>Market Leader</v>
      </c>
    </row>
    <row r="15" spans="1:19" x14ac:dyDescent="0.35">
      <c r="A15" s="15" t="s">
        <v>18</v>
      </c>
      <c r="B15" s="15" t="s">
        <v>51</v>
      </c>
      <c r="C15" s="16">
        <v>9690.94</v>
      </c>
      <c r="D15" s="15" t="s">
        <v>16</v>
      </c>
      <c r="E15" s="15" t="s">
        <v>12</v>
      </c>
      <c r="F15" s="17">
        <v>4</v>
      </c>
      <c r="G15" s="17">
        <v>283</v>
      </c>
      <c r="H15" s="15" t="s">
        <v>13</v>
      </c>
      <c r="I15" s="17">
        <v>284</v>
      </c>
      <c r="J15" s="16">
        <f>'Rice Sales(Cleaned Data)'!$C15*'Rice Sales(Cleaned Data)'!$I15</f>
        <v>2752226.96</v>
      </c>
      <c r="K15" s="18">
        <f t="shared" si="3"/>
        <v>3.8682085018864327E-3</v>
      </c>
      <c r="L15" s="22">
        <f t="shared" si="0"/>
        <v>16709.716737588646</v>
      </c>
      <c r="M15" s="6">
        <f t="shared" si="4"/>
        <v>-0.42004163492489666</v>
      </c>
      <c r="N15" s="27">
        <f t="shared" si="6"/>
        <v>0.99647887323943662</v>
      </c>
      <c r="O15" s="24">
        <f t="shared" si="1"/>
        <v>2.925925925925926</v>
      </c>
      <c r="P15" s="24">
        <f t="shared" si="5"/>
        <v>5</v>
      </c>
      <c r="Q15" t="str">
        <f t="shared" si="2"/>
        <v>Established Contender</v>
      </c>
    </row>
    <row r="16" spans="1:19" x14ac:dyDescent="0.35">
      <c r="A16" s="12" t="s">
        <v>34</v>
      </c>
      <c r="B16" s="12" t="s">
        <v>50</v>
      </c>
      <c r="C16" s="13">
        <v>12657.75</v>
      </c>
      <c r="D16" s="12" t="s">
        <v>19</v>
      </c>
      <c r="E16" s="12" t="s">
        <v>20</v>
      </c>
      <c r="F16" s="14">
        <v>4</v>
      </c>
      <c r="G16" s="14">
        <v>144</v>
      </c>
      <c r="H16" s="12" t="s">
        <v>35</v>
      </c>
      <c r="I16" s="14">
        <v>68</v>
      </c>
      <c r="J16" s="13">
        <f>'Rice Sales(Cleaned Data)'!$C16*'Rice Sales(Cleaned Data)'!$I16</f>
        <v>860727</v>
      </c>
      <c r="K16" s="18">
        <f t="shared" si="3"/>
        <v>9.8456548808386192E-4</v>
      </c>
      <c r="L16" s="22">
        <f t="shared" si="0"/>
        <v>16689.417086614172</v>
      </c>
      <c r="M16" s="6">
        <f t="shared" si="4"/>
        <v>-0.24157027568373196</v>
      </c>
      <c r="N16" s="27">
        <f t="shared" si="6"/>
        <v>1</v>
      </c>
      <c r="O16" s="24">
        <f t="shared" si="1"/>
        <v>3.263157894736842</v>
      </c>
      <c r="P16" s="24">
        <f t="shared" si="5"/>
        <v>5</v>
      </c>
      <c r="Q16" t="str">
        <f t="shared" si="2"/>
        <v>Established Contender</v>
      </c>
    </row>
    <row r="17" spans="1:17" x14ac:dyDescent="0.35">
      <c r="A17" s="15" t="s">
        <v>36</v>
      </c>
      <c r="B17" s="15" t="s">
        <v>40</v>
      </c>
      <c r="C17" s="16">
        <v>13963.21</v>
      </c>
      <c r="D17" s="15" t="s">
        <v>11</v>
      </c>
      <c r="E17" s="15" t="s">
        <v>12</v>
      </c>
      <c r="F17" s="17">
        <v>3</v>
      </c>
      <c r="G17" s="17">
        <v>151</v>
      </c>
      <c r="H17" s="15" t="s">
        <v>38</v>
      </c>
      <c r="I17" s="17">
        <v>966</v>
      </c>
      <c r="J17" s="16">
        <f>'Rice Sales(Cleaned Data)'!$C17*'Rice Sales(Cleaned Data)'!$I17</f>
        <v>13488460.859999999</v>
      </c>
      <c r="K17" s="18">
        <f t="shared" si="3"/>
        <v>1.2338582978886462E-2</v>
      </c>
      <c r="L17" s="22">
        <f t="shared" si="0"/>
        <v>15962.131690140846</v>
      </c>
      <c r="M17" s="6">
        <f t="shared" si="4"/>
        <v>-0.12522899378004124</v>
      </c>
      <c r="N17" s="27">
        <f t="shared" si="6"/>
        <v>0.15631469979296067</v>
      </c>
      <c r="O17" s="24">
        <f t="shared" si="1"/>
        <v>2.6923076923076925</v>
      </c>
      <c r="P17" s="24">
        <f t="shared" si="5"/>
        <v>7</v>
      </c>
      <c r="Q17" t="str">
        <f t="shared" si="2"/>
        <v>Market Leader</v>
      </c>
    </row>
    <row r="18" spans="1:17" x14ac:dyDescent="0.35">
      <c r="A18" s="12" t="s">
        <v>9</v>
      </c>
      <c r="B18" s="12" t="s">
        <v>40</v>
      </c>
      <c r="C18" s="13">
        <v>9939.0300000000007</v>
      </c>
      <c r="D18" s="12" t="s">
        <v>26</v>
      </c>
      <c r="E18" s="12" t="s">
        <v>20</v>
      </c>
      <c r="F18" s="14">
        <v>3</v>
      </c>
      <c r="G18" s="14">
        <v>240</v>
      </c>
      <c r="H18" s="12" t="s">
        <v>28</v>
      </c>
      <c r="I18" s="14">
        <v>104</v>
      </c>
      <c r="J18" s="13">
        <f>'Rice Sales(Cleaned Data)'!$C18*'Rice Sales(Cleaned Data)'!$I18</f>
        <v>1033659.1200000001</v>
      </c>
      <c r="K18" s="18">
        <f t="shared" si="3"/>
        <v>1.449255166455317E-3</v>
      </c>
      <c r="L18" s="22">
        <f t="shared" si="0"/>
        <v>16260.5997037037</v>
      </c>
      <c r="M18" s="6">
        <f t="shared" si="4"/>
        <v>-0.38876608605424473</v>
      </c>
      <c r="N18" s="27">
        <f t="shared" si="6"/>
        <v>1</v>
      </c>
      <c r="O18" s="24">
        <f t="shared" si="1"/>
        <v>2.75</v>
      </c>
      <c r="P18" s="24">
        <f t="shared" si="5"/>
        <v>5</v>
      </c>
      <c r="Q18" t="str">
        <f t="shared" si="2"/>
        <v>Established Contender</v>
      </c>
    </row>
    <row r="19" spans="1:17" x14ac:dyDescent="0.35">
      <c r="A19" s="15" t="s">
        <v>18</v>
      </c>
      <c r="B19" s="15" t="s">
        <v>51</v>
      </c>
      <c r="C19" s="16">
        <v>14593.37</v>
      </c>
      <c r="D19" s="15" t="s">
        <v>19</v>
      </c>
      <c r="E19" s="15" t="s">
        <v>20</v>
      </c>
      <c r="F19" s="17">
        <v>3</v>
      </c>
      <c r="G19" s="17">
        <v>104</v>
      </c>
      <c r="H19" s="15" t="s">
        <v>27</v>
      </c>
      <c r="I19" s="17">
        <v>425</v>
      </c>
      <c r="J19" s="16">
        <f>'Rice Sales(Cleaned Data)'!$C19*'Rice Sales(Cleaned Data)'!$I19</f>
        <v>6202182.25</v>
      </c>
      <c r="K19" s="18">
        <f t="shared" si="3"/>
        <v>6.1535343005241364E-3</v>
      </c>
      <c r="L19" s="22">
        <f t="shared" si="0"/>
        <v>16689.417086614172</v>
      </c>
      <c r="M19" s="6">
        <f t="shared" si="4"/>
        <v>-0.12559138978528592</v>
      </c>
      <c r="N19" s="27">
        <f t="shared" si="6"/>
        <v>0.24470588235294119</v>
      </c>
      <c r="O19" s="24">
        <f t="shared" si="1"/>
        <v>3</v>
      </c>
      <c r="P19" s="24">
        <f t="shared" si="5"/>
        <v>4</v>
      </c>
      <c r="Q19" t="str">
        <f t="shared" si="2"/>
        <v>Established Contender</v>
      </c>
    </row>
    <row r="20" spans="1:17" x14ac:dyDescent="0.35">
      <c r="A20" s="12" t="s">
        <v>18</v>
      </c>
      <c r="B20" s="12" t="s">
        <v>51</v>
      </c>
      <c r="C20" s="13">
        <v>24711</v>
      </c>
      <c r="D20" s="12" t="s">
        <v>26</v>
      </c>
      <c r="E20" s="12" t="s">
        <v>20</v>
      </c>
      <c r="F20" s="14">
        <v>4</v>
      </c>
      <c r="G20" s="14">
        <v>211</v>
      </c>
      <c r="H20" s="12" t="s">
        <v>33</v>
      </c>
      <c r="I20" s="14">
        <v>55</v>
      </c>
      <c r="J20" s="13">
        <f>'Rice Sales(Cleaned Data)'!$C20*'Rice Sales(Cleaned Data)'!$I20</f>
        <v>1359105</v>
      </c>
      <c r="K20" s="18">
        <f t="shared" si="3"/>
        <v>7.664330207215619E-4</v>
      </c>
      <c r="L20" s="22">
        <f t="shared" si="0"/>
        <v>16260.5997037037</v>
      </c>
      <c r="M20" s="6">
        <f t="shared" si="4"/>
        <v>0.5196856481481148</v>
      </c>
      <c r="N20" s="27">
        <f t="shared" si="6"/>
        <v>1</v>
      </c>
      <c r="O20" s="24">
        <f t="shared" si="1"/>
        <v>3.7777777777777777</v>
      </c>
      <c r="P20" s="24">
        <f t="shared" si="5"/>
        <v>5</v>
      </c>
      <c r="Q20" t="str">
        <f t="shared" si="2"/>
        <v>Established Contender</v>
      </c>
    </row>
    <row r="21" spans="1:17" x14ac:dyDescent="0.35">
      <c r="A21" s="15" t="s">
        <v>31</v>
      </c>
      <c r="B21" s="15" t="s">
        <v>50</v>
      </c>
      <c r="C21" s="16">
        <v>20610.3</v>
      </c>
      <c r="D21" s="15" t="s">
        <v>19</v>
      </c>
      <c r="E21" s="15" t="s">
        <v>20</v>
      </c>
      <c r="F21" s="17">
        <v>5</v>
      </c>
      <c r="G21" s="17">
        <v>184</v>
      </c>
      <c r="H21" s="15" t="s">
        <v>39</v>
      </c>
      <c r="I21" s="17">
        <v>977</v>
      </c>
      <c r="J21" s="16">
        <f>'Rice Sales(Cleaned Data)'!$C21*'Rice Sales(Cleaned Data)'!$I21</f>
        <v>20136263.099999998</v>
      </c>
      <c r="K21" s="18">
        <f t="shared" si="3"/>
        <v>1.4145889439087249E-2</v>
      </c>
      <c r="L21" s="22">
        <f t="shared" si="0"/>
        <v>16689.417086614172</v>
      </c>
      <c r="M21" s="6">
        <f t="shared" si="4"/>
        <v>0.23493228631277902</v>
      </c>
      <c r="N21" s="27">
        <f t="shared" si="6"/>
        <v>0.18833162743091095</v>
      </c>
      <c r="O21" s="24">
        <f t="shared" si="1"/>
        <v>3.7272727272727271</v>
      </c>
      <c r="P21" s="24">
        <f t="shared" si="5"/>
        <v>7</v>
      </c>
      <c r="Q21" t="str">
        <f t="shared" si="2"/>
        <v>Market Leader</v>
      </c>
    </row>
    <row r="22" spans="1:17" x14ac:dyDescent="0.35">
      <c r="A22" s="12" t="s">
        <v>24</v>
      </c>
      <c r="B22" s="12" t="s">
        <v>50</v>
      </c>
      <c r="C22" s="13">
        <v>16324.31</v>
      </c>
      <c r="D22" s="12" t="s">
        <v>26</v>
      </c>
      <c r="E22" s="12" t="s">
        <v>20</v>
      </c>
      <c r="F22" s="14">
        <v>3</v>
      </c>
      <c r="G22" s="14">
        <v>271</v>
      </c>
      <c r="H22" s="12" t="s">
        <v>35</v>
      </c>
      <c r="I22" s="14">
        <v>982</v>
      </c>
      <c r="J22" s="13">
        <f>'Rice Sales(Cleaned Data)'!$C22*'Rice Sales(Cleaned Data)'!$I22</f>
        <v>16030472.42</v>
      </c>
      <c r="K22" s="18">
        <f t="shared" si="3"/>
        <v>1.3684313206337704E-2</v>
      </c>
      <c r="L22" s="22">
        <f t="shared" si="0"/>
        <v>16260.5997037037</v>
      </c>
      <c r="M22" s="6">
        <f t="shared" si="4"/>
        <v>3.918077897323095E-3</v>
      </c>
      <c r="N22" s="27">
        <f t="shared" si="6"/>
        <v>0.27596741344195519</v>
      </c>
      <c r="O22" s="24">
        <f t="shared" si="1"/>
        <v>3.0526315789473686</v>
      </c>
      <c r="P22" s="24">
        <f t="shared" si="5"/>
        <v>7</v>
      </c>
      <c r="Q22" t="str">
        <f t="shared" si="2"/>
        <v>Market Leader</v>
      </c>
    </row>
    <row r="23" spans="1:17" x14ac:dyDescent="0.35">
      <c r="A23" s="15" t="s">
        <v>18</v>
      </c>
      <c r="B23" s="15" t="s">
        <v>51</v>
      </c>
      <c r="C23" s="16">
        <v>15748.5</v>
      </c>
      <c r="D23" s="15" t="s">
        <v>26</v>
      </c>
      <c r="E23" s="15" t="s">
        <v>20</v>
      </c>
      <c r="F23" s="17">
        <v>2</v>
      </c>
      <c r="G23" s="17">
        <v>51</v>
      </c>
      <c r="H23" s="15" t="s">
        <v>33</v>
      </c>
      <c r="I23" s="17">
        <v>249</v>
      </c>
      <c r="J23" s="16">
        <f>'Rice Sales(Cleaned Data)'!$C23*'Rice Sales(Cleaned Data)'!$I23</f>
        <v>3921376.5</v>
      </c>
      <c r="K23" s="18">
        <f t="shared" si="3"/>
        <v>3.4698513119939801E-3</v>
      </c>
      <c r="L23" s="22">
        <f t="shared" si="0"/>
        <v>16260.5997037037</v>
      </c>
      <c r="M23" s="6">
        <f t="shared" si="4"/>
        <v>-3.1493285182283767E-2</v>
      </c>
      <c r="N23" s="27">
        <f t="shared" si="6"/>
        <v>0.20481927710843373</v>
      </c>
      <c r="O23" s="24">
        <f t="shared" si="1"/>
        <v>3.7777777777777777</v>
      </c>
      <c r="P23" s="24">
        <f t="shared" si="5"/>
        <v>3</v>
      </c>
      <c r="Q23" t="str">
        <f t="shared" si="2"/>
        <v>Emerging Player</v>
      </c>
    </row>
    <row r="24" spans="1:17" x14ac:dyDescent="0.35">
      <c r="A24" s="12" t="s">
        <v>24</v>
      </c>
      <c r="B24" s="12" t="s">
        <v>51</v>
      </c>
      <c r="C24" s="13">
        <v>23426.18</v>
      </c>
      <c r="D24" s="12" t="s">
        <v>19</v>
      </c>
      <c r="E24" s="12" t="s">
        <v>20</v>
      </c>
      <c r="F24" s="14">
        <v>3</v>
      </c>
      <c r="G24" s="14">
        <v>87</v>
      </c>
      <c r="H24" s="12" t="s">
        <v>27</v>
      </c>
      <c r="I24" s="14">
        <v>969</v>
      </c>
      <c r="J24" s="13">
        <f>'Rice Sales(Cleaned Data)'!$C24*'Rice Sales(Cleaned Data)'!$I24</f>
        <v>22699968.420000002</v>
      </c>
      <c r="K24" s="18">
        <f t="shared" si="3"/>
        <v>1.4030058205195031E-2</v>
      </c>
      <c r="L24" s="22">
        <f t="shared" si="0"/>
        <v>16689.417086614172</v>
      </c>
      <c r="M24" s="6">
        <f t="shared" si="4"/>
        <v>0.40365477586326737</v>
      </c>
      <c r="N24" s="27">
        <f t="shared" si="6"/>
        <v>8.9783281733746126E-2</v>
      </c>
      <c r="O24" s="24">
        <f t="shared" si="1"/>
        <v>2.7058823529411766</v>
      </c>
      <c r="P24" s="24">
        <f t="shared" si="5"/>
        <v>7</v>
      </c>
      <c r="Q24" t="str">
        <f t="shared" si="2"/>
        <v>Market Leader</v>
      </c>
    </row>
    <row r="25" spans="1:17" x14ac:dyDescent="0.35">
      <c r="A25" s="15" t="s">
        <v>34</v>
      </c>
      <c r="B25" s="15" t="s">
        <v>40</v>
      </c>
      <c r="C25" s="16">
        <v>16299.85</v>
      </c>
      <c r="D25" s="15" t="s">
        <v>16</v>
      </c>
      <c r="E25" s="15" t="s">
        <v>12</v>
      </c>
      <c r="F25" s="17">
        <v>2</v>
      </c>
      <c r="G25" s="17">
        <v>291</v>
      </c>
      <c r="H25" s="15" t="s">
        <v>23</v>
      </c>
      <c r="I25" s="17">
        <v>816</v>
      </c>
      <c r="J25" s="16">
        <f>'Rice Sales(Cleaned Data)'!$C25*'Rice Sales(Cleaned Data)'!$I25</f>
        <v>13300677.6</v>
      </c>
      <c r="K25" s="18">
        <f t="shared" si="3"/>
        <v>1.1114289216687778E-2</v>
      </c>
      <c r="L25" s="22">
        <f t="shared" si="0"/>
        <v>16709.716737588646</v>
      </c>
      <c r="M25" s="6">
        <f t="shared" si="4"/>
        <v>-2.4528646656627438E-2</v>
      </c>
      <c r="N25" s="27">
        <f t="shared" si="6"/>
        <v>0.35661764705882354</v>
      </c>
      <c r="O25" s="24">
        <f t="shared" si="1"/>
        <v>3.5</v>
      </c>
      <c r="P25" s="24">
        <f t="shared" si="5"/>
        <v>7</v>
      </c>
      <c r="Q25" t="str">
        <f t="shared" si="2"/>
        <v>Market Leader</v>
      </c>
    </row>
    <row r="26" spans="1:17" x14ac:dyDescent="0.35">
      <c r="A26" s="12" t="s">
        <v>24</v>
      </c>
      <c r="B26" s="12" t="s">
        <v>40</v>
      </c>
      <c r="C26" s="13">
        <v>21483.83</v>
      </c>
      <c r="D26" s="12" t="s">
        <v>11</v>
      </c>
      <c r="E26" s="12" t="s">
        <v>12</v>
      </c>
      <c r="F26" s="14">
        <v>4</v>
      </c>
      <c r="G26" s="14">
        <v>81</v>
      </c>
      <c r="H26" s="12" t="s">
        <v>32</v>
      </c>
      <c r="I26" s="14">
        <v>880</v>
      </c>
      <c r="J26" s="13">
        <f>'Rice Sales(Cleaned Data)'!$C26*'Rice Sales(Cleaned Data)'!$I26</f>
        <v>18905770.400000002</v>
      </c>
      <c r="K26" s="18">
        <f t="shared" si="3"/>
        <v>1.1240116999399676E-2</v>
      </c>
      <c r="L26" s="22">
        <f t="shared" si="0"/>
        <v>15962.131690140846</v>
      </c>
      <c r="M26" s="6">
        <f t="shared" si="4"/>
        <v>0.34592486874855705</v>
      </c>
      <c r="N26" s="27">
        <f t="shared" si="6"/>
        <v>9.2045454545454541E-2</v>
      </c>
      <c r="O26" s="24">
        <f t="shared" si="1"/>
        <v>3.5263157894736841</v>
      </c>
      <c r="P26" s="24">
        <f t="shared" si="5"/>
        <v>7</v>
      </c>
      <c r="Q26" t="str">
        <f t="shared" si="2"/>
        <v>Market Leader</v>
      </c>
    </row>
    <row r="27" spans="1:17" x14ac:dyDescent="0.35">
      <c r="A27" s="15" t="s">
        <v>22</v>
      </c>
      <c r="B27" s="15" t="s">
        <v>51</v>
      </c>
      <c r="C27" s="16">
        <v>21536.62</v>
      </c>
      <c r="D27" s="15" t="s">
        <v>19</v>
      </c>
      <c r="E27" s="15" t="s">
        <v>20</v>
      </c>
      <c r="F27" s="17">
        <v>2</v>
      </c>
      <c r="G27" s="17">
        <v>59</v>
      </c>
      <c r="H27" s="15" t="s">
        <v>39</v>
      </c>
      <c r="I27" s="17">
        <v>832</v>
      </c>
      <c r="J27" s="16">
        <f>'Rice Sales(Cleaned Data)'!$C27*'Rice Sales(Cleaned Data)'!$I27</f>
        <v>17918467.84</v>
      </c>
      <c r="K27" s="18">
        <f t="shared" si="3"/>
        <v>1.2046448324790781E-2</v>
      </c>
      <c r="L27" s="22">
        <f t="shared" si="0"/>
        <v>16689.417086614172</v>
      </c>
      <c r="M27" s="6">
        <f t="shared" si="4"/>
        <v>0.29043572272356649</v>
      </c>
      <c r="N27" s="27">
        <f t="shared" si="6"/>
        <v>7.0913461538461536E-2</v>
      </c>
      <c r="O27" s="24">
        <f t="shared" si="1"/>
        <v>3</v>
      </c>
      <c r="P27" s="24">
        <f t="shared" si="5"/>
        <v>7</v>
      </c>
      <c r="Q27" t="str">
        <f t="shared" si="2"/>
        <v>Market Leader</v>
      </c>
    </row>
    <row r="28" spans="1:17" x14ac:dyDescent="0.35">
      <c r="A28" s="12" t="s">
        <v>22</v>
      </c>
      <c r="B28" s="12" t="s">
        <v>40</v>
      </c>
      <c r="C28" s="13">
        <v>8245.9</v>
      </c>
      <c r="D28" s="12" t="s">
        <v>26</v>
      </c>
      <c r="E28" s="12" t="s">
        <v>20</v>
      </c>
      <c r="F28" s="14">
        <v>5</v>
      </c>
      <c r="G28" s="14">
        <v>182</v>
      </c>
      <c r="H28" s="12" t="s">
        <v>28</v>
      </c>
      <c r="I28" s="14">
        <v>159</v>
      </c>
      <c r="J28" s="13">
        <f>'Rice Sales(Cleaned Data)'!$C28*'Rice Sales(Cleaned Data)'!$I28</f>
        <v>1311098.0999999999</v>
      </c>
      <c r="K28" s="18">
        <f t="shared" si="3"/>
        <v>2.215688187176879E-3</v>
      </c>
      <c r="L28" s="22">
        <f t="shared" si="0"/>
        <v>16260.5997037037</v>
      </c>
      <c r="M28" s="6">
        <f t="shared" si="4"/>
        <v>-0.49289078199730729</v>
      </c>
      <c r="N28" s="27">
        <f t="shared" si="6"/>
        <v>1</v>
      </c>
      <c r="O28" s="24">
        <f t="shared" si="1"/>
        <v>2.5454545454545454</v>
      </c>
      <c r="P28" s="24">
        <f t="shared" si="5"/>
        <v>5</v>
      </c>
      <c r="Q28" t="str">
        <f t="shared" si="2"/>
        <v>Established Contender</v>
      </c>
    </row>
    <row r="29" spans="1:17" x14ac:dyDescent="0.35">
      <c r="A29" s="15" t="s">
        <v>22</v>
      </c>
      <c r="B29" s="15" t="s">
        <v>40</v>
      </c>
      <c r="C29" s="16">
        <v>10757.87</v>
      </c>
      <c r="D29" s="15" t="s">
        <v>26</v>
      </c>
      <c r="E29" s="15" t="s">
        <v>20</v>
      </c>
      <c r="F29" s="17">
        <v>1</v>
      </c>
      <c r="G29" s="17">
        <v>49</v>
      </c>
      <c r="H29" s="15" t="s">
        <v>32</v>
      </c>
      <c r="I29" s="17">
        <v>294</v>
      </c>
      <c r="J29" s="16">
        <f>'Rice Sales(Cleaned Data)'!$C29*'Rice Sales(Cleaned Data)'!$I29</f>
        <v>3162813.7800000003</v>
      </c>
      <c r="K29" s="18">
        <f t="shared" si="3"/>
        <v>4.0969328744025306E-3</v>
      </c>
      <c r="L29" s="22">
        <f t="shared" si="0"/>
        <v>16260.5997037037</v>
      </c>
      <c r="M29" s="6">
        <f t="shared" si="4"/>
        <v>-0.3384087797481623</v>
      </c>
      <c r="N29" s="27">
        <f t="shared" si="6"/>
        <v>0.16666666666666666</v>
      </c>
      <c r="O29" s="24">
        <f t="shared" si="1"/>
        <v>2.5454545454545454</v>
      </c>
      <c r="P29" s="24">
        <f t="shared" si="5"/>
        <v>3</v>
      </c>
      <c r="Q29" t="str">
        <f t="shared" si="2"/>
        <v>Emerging Player</v>
      </c>
    </row>
    <row r="30" spans="1:17" x14ac:dyDescent="0.35">
      <c r="A30" s="12" t="s">
        <v>31</v>
      </c>
      <c r="B30" s="12" t="s">
        <v>40</v>
      </c>
      <c r="C30" s="13">
        <v>21654.04</v>
      </c>
      <c r="D30" s="12" t="s">
        <v>11</v>
      </c>
      <c r="E30" s="12" t="s">
        <v>12</v>
      </c>
      <c r="F30" s="14">
        <v>3</v>
      </c>
      <c r="G30" s="14">
        <v>113</v>
      </c>
      <c r="H30" s="12" t="s">
        <v>38</v>
      </c>
      <c r="I30" s="14">
        <v>676</v>
      </c>
      <c r="J30" s="13">
        <f>'Rice Sales(Cleaned Data)'!$C30*'Rice Sales(Cleaned Data)'!$I30</f>
        <v>14638131.040000001</v>
      </c>
      <c r="K30" s="18">
        <f t="shared" si="3"/>
        <v>8.6344535131752057E-3</v>
      </c>
      <c r="L30" s="22">
        <f t="shared" si="0"/>
        <v>15962.131690140846</v>
      </c>
      <c r="M30" s="6">
        <f t="shared" si="4"/>
        <v>0.35658823146878388</v>
      </c>
      <c r="N30" s="27">
        <f t="shared" si="6"/>
        <v>0.16715976331360946</v>
      </c>
      <c r="O30" s="24">
        <f t="shared" si="1"/>
        <v>2.9285714285714284</v>
      </c>
      <c r="P30" s="24">
        <f t="shared" si="5"/>
        <v>6</v>
      </c>
      <c r="Q30" t="str">
        <f t="shared" si="2"/>
        <v>Market Leader</v>
      </c>
    </row>
    <row r="31" spans="1:17" x14ac:dyDescent="0.35">
      <c r="A31" s="15" t="s">
        <v>22</v>
      </c>
      <c r="B31" s="15" t="s">
        <v>50</v>
      </c>
      <c r="C31" s="16">
        <v>12514.2</v>
      </c>
      <c r="D31" s="15" t="s">
        <v>19</v>
      </c>
      <c r="E31" s="15" t="s">
        <v>20</v>
      </c>
      <c r="F31" s="17">
        <v>3</v>
      </c>
      <c r="G31" s="17">
        <v>222</v>
      </c>
      <c r="H31" s="15" t="s">
        <v>23</v>
      </c>
      <c r="I31" s="17">
        <v>717</v>
      </c>
      <c r="J31" s="16">
        <f>'Rice Sales(Cleaned Data)'!$C31*'Rice Sales(Cleaned Data)'!$I31</f>
        <v>8972681.4000000004</v>
      </c>
      <c r="K31" s="18">
        <f t="shared" si="3"/>
        <v>1.0381374337590132E-2</v>
      </c>
      <c r="L31" s="22">
        <f t="shared" si="0"/>
        <v>16689.417086614172</v>
      </c>
      <c r="M31" s="6">
        <f t="shared" si="4"/>
        <v>-0.25017153474838405</v>
      </c>
      <c r="N31" s="27">
        <f t="shared" si="6"/>
        <v>0.30962343096234307</v>
      </c>
      <c r="O31" s="24">
        <f t="shared" si="1"/>
        <v>3</v>
      </c>
      <c r="P31" s="24">
        <f t="shared" si="5"/>
        <v>7</v>
      </c>
      <c r="Q31" t="str">
        <f t="shared" si="2"/>
        <v>Market Leader</v>
      </c>
    </row>
    <row r="32" spans="1:17" x14ac:dyDescent="0.35">
      <c r="A32" s="12" t="s">
        <v>14</v>
      </c>
      <c r="B32" s="12" t="s">
        <v>50</v>
      </c>
      <c r="C32" s="13">
        <v>8992.19</v>
      </c>
      <c r="D32" s="12" t="s">
        <v>16</v>
      </c>
      <c r="E32" s="12" t="s">
        <v>12</v>
      </c>
      <c r="F32" s="14">
        <v>4</v>
      </c>
      <c r="G32" s="14">
        <v>248</v>
      </c>
      <c r="H32" s="12" t="s">
        <v>38</v>
      </c>
      <c r="I32" s="14">
        <v>52</v>
      </c>
      <c r="J32" s="13">
        <f>'Rice Sales(Cleaned Data)'!$C32*'Rice Sales(Cleaned Data)'!$I32</f>
        <v>467593.88</v>
      </c>
      <c r="K32" s="18">
        <f t="shared" si="3"/>
        <v>7.0826352851441723E-4</v>
      </c>
      <c r="L32" s="22">
        <f t="shared" si="0"/>
        <v>16709.716737588646</v>
      </c>
      <c r="M32" s="6">
        <f t="shared" si="4"/>
        <v>-0.46185862147070422</v>
      </c>
      <c r="N32" s="27">
        <f t="shared" si="6"/>
        <v>1</v>
      </c>
      <c r="O32" s="24">
        <f t="shared" si="1"/>
        <v>2.9473684210526314</v>
      </c>
      <c r="P32" s="24">
        <f t="shared" si="5"/>
        <v>5</v>
      </c>
      <c r="Q32" t="str">
        <f t="shared" si="2"/>
        <v>Established Contender</v>
      </c>
    </row>
    <row r="33" spans="1:17" x14ac:dyDescent="0.35">
      <c r="A33" s="15" t="s">
        <v>18</v>
      </c>
      <c r="B33" s="15" t="s">
        <v>50</v>
      </c>
      <c r="C33" s="16">
        <v>14685.58</v>
      </c>
      <c r="D33" s="15" t="s">
        <v>11</v>
      </c>
      <c r="E33" s="15" t="s">
        <v>12</v>
      </c>
      <c r="F33" s="17">
        <v>4</v>
      </c>
      <c r="G33" s="17">
        <v>259</v>
      </c>
      <c r="H33" s="15" t="s">
        <v>25</v>
      </c>
      <c r="I33" s="17">
        <v>963</v>
      </c>
      <c r="J33" s="16">
        <f>'Rice Sales(Cleaned Data)'!$C33*'Rice Sales(Cleaned Data)'!$I33</f>
        <v>14142213.539999999</v>
      </c>
      <c r="K33" s="18">
        <f t="shared" si="3"/>
        <v>1.230026439820669E-2</v>
      </c>
      <c r="L33" s="22">
        <f t="shared" si="0"/>
        <v>15962.131690140846</v>
      </c>
      <c r="M33" s="6">
        <f t="shared" si="4"/>
        <v>-7.9973760079258091E-2</v>
      </c>
      <c r="N33" s="27">
        <f t="shared" si="6"/>
        <v>0.26895119418483904</v>
      </c>
      <c r="O33" s="24">
        <f t="shared" si="1"/>
        <v>3.04</v>
      </c>
      <c r="P33" s="24">
        <f t="shared" si="5"/>
        <v>7</v>
      </c>
      <c r="Q33" t="str">
        <f t="shared" si="2"/>
        <v>Market Leader</v>
      </c>
    </row>
    <row r="34" spans="1:17" x14ac:dyDescent="0.35">
      <c r="A34" s="12" t="s">
        <v>14</v>
      </c>
      <c r="B34" s="12" t="s">
        <v>50</v>
      </c>
      <c r="C34" s="13">
        <v>13487.78</v>
      </c>
      <c r="D34" s="12" t="s">
        <v>16</v>
      </c>
      <c r="E34" s="12" t="s">
        <v>12</v>
      </c>
      <c r="F34" s="14">
        <v>2</v>
      </c>
      <c r="G34" s="14">
        <v>177</v>
      </c>
      <c r="H34" s="12" t="s">
        <v>25</v>
      </c>
      <c r="I34" s="14">
        <v>499</v>
      </c>
      <c r="J34" s="13">
        <f>'Rice Sales(Cleaned Data)'!$C34*'Rice Sales(Cleaned Data)'!$I34</f>
        <v>6730402.2200000007</v>
      </c>
      <c r="K34" s="18">
        <f t="shared" si="3"/>
        <v>6.7966057832441196E-3</v>
      </c>
      <c r="L34" s="22">
        <f t="shared" si="0"/>
        <v>16709.716737588646</v>
      </c>
      <c r="M34" s="6">
        <f t="shared" si="4"/>
        <v>-0.19281815414266548</v>
      </c>
      <c r="N34" s="27">
        <f t="shared" si="6"/>
        <v>0.35470941883767537</v>
      </c>
      <c r="O34" s="24">
        <f t="shared" si="1"/>
        <v>2.9473684210526314</v>
      </c>
      <c r="P34" s="24">
        <f t="shared" si="5"/>
        <v>4</v>
      </c>
      <c r="Q34" t="str">
        <f t="shared" si="2"/>
        <v>Established Contender</v>
      </c>
    </row>
    <row r="35" spans="1:17" x14ac:dyDescent="0.35">
      <c r="A35" s="15" t="s">
        <v>18</v>
      </c>
      <c r="B35" s="15" t="s">
        <v>50</v>
      </c>
      <c r="C35" s="16">
        <v>23070.6</v>
      </c>
      <c r="D35" s="15" t="s">
        <v>16</v>
      </c>
      <c r="E35" s="15" t="s">
        <v>12</v>
      </c>
      <c r="F35" s="17">
        <v>1</v>
      </c>
      <c r="G35" s="17">
        <v>137</v>
      </c>
      <c r="H35" s="15" t="s">
        <v>13</v>
      </c>
      <c r="I35" s="17">
        <v>686</v>
      </c>
      <c r="J35" s="16">
        <f>'Rice Sales(Cleaned Data)'!$C35*'Rice Sales(Cleaned Data)'!$I35</f>
        <v>15826431.6</v>
      </c>
      <c r="K35" s="18">
        <f t="shared" si="3"/>
        <v>9.343630395401736E-3</v>
      </c>
      <c r="L35" s="22">
        <f t="shared" si="0"/>
        <v>16709.716737588646</v>
      </c>
      <c r="M35" s="6">
        <f t="shared" si="4"/>
        <v>0.38066972422713147</v>
      </c>
      <c r="N35" s="27">
        <f t="shared" si="6"/>
        <v>0.19970845481049562</v>
      </c>
      <c r="O35" s="24">
        <f t="shared" si="1"/>
        <v>2.925925925925926</v>
      </c>
      <c r="P35" s="24">
        <f t="shared" si="5"/>
        <v>6</v>
      </c>
      <c r="Q35" t="str">
        <f t="shared" si="2"/>
        <v>Market Leader</v>
      </c>
    </row>
    <row r="36" spans="1:17" x14ac:dyDescent="0.35">
      <c r="A36" s="12" t="s">
        <v>22</v>
      </c>
      <c r="B36" s="12" t="s">
        <v>40</v>
      </c>
      <c r="C36" s="13">
        <v>21049.599999999999</v>
      </c>
      <c r="D36" s="12" t="s">
        <v>11</v>
      </c>
      <c r="E36" s="12" t="s">
        <v>12</v>
      </c>
      <c r="F36" s="14">
        <v>2</v>
      </c>
      <c r="G36" s="14">
        <v>20</v>
      </c>
      <c r="H36" s="12" t="s">
        <v>25</v>
      </c>
      <c r="I36" s="14">
        <v>613</v>
      </c>
      <c r="J36" s="13">
        <f>'Rice Sales(Cleaned Data)'!$C36*'Rice Sales(Cleaned Data)'!$I36</f>
        <v>12903404.799999999</v>
      </c>
      <c r="K36" s="18">
        <f t="shared" si="3"/>
        <v>7.8297633189000019E-3</v>
      </c>
      <c r="L36" s="22">
        <f t="shared" si="0"/>
        <v>15962.131690140846</v>
      </c>
      <c r="M36" s="6">
        <f t="shared" si="4"/>
        <v>0.31872110872268222</v>
      </c>
      <c r="N36" s="27">
        <f t="shared" si="6"/>
        <v>3.2626427406199018E-2</v>
      </c>
      <c r="O36" s="24">
        <f t="shared" si="1"/>
        <v>2.95</v>
      </c>
      <c r="P36" s="24">
        <f t="shared" si="5"/>
        <v>6</v>
      </c>
      <c r="Q36" t="str">
        <f t="shared" si="2"/>
        <v>Market Leader</v>
      </c>
    </row>
    <row r="37" spans="1:17" x14ac:dyDescent="0.35">
      <c r="A37" s="15" t="s">
        <v>14</v>
      </c>
      <c r="B37" s="15" t="s">
        <v>50</v>
      </c>
      <c r="C37" s="16">
        <v>10025.219999999999</v>
      </c>
      <c r="D37" s="15" t="s">
        <v>16</v>
      </c>
      <c r="E37" s="15" t="s">
        <v>12</v>
      </c>
      <c r="F37" s="17">
        <v>2</v>
      </c>
      <c r="G37" s="17">
        <v>185</v>
      </c>
      <c r="H37" s="15" t="s">
        <v>39</v>
      </c>
      <c r="I37" s="17">
        <v>186</v>
      </c>
      <c r="J37" s="16">
        <f>'Rice Sales(Cleaned Data)'!$C37*'Rice Sales(Cleaned Data)'!$I37</f>
        <v>1864690.92</v>
      </c>
      <c r="K37" s="18">
        <f t="shared" si="3"/>
        <v>2.5334041596861848E-3</v>
      </c>
      <c r="L37" s="22">
        <f t="shared" si="0"/>
        <v>16709.716737588646</v>
      </c>
      <c r="M37" s="6">
        <f t="shared" si="4"/>
        <v>-0.40003650825222042</v>
      </c>
      <c r="N37" s="27">
        <f t="shared" si="6"/>
        <v>0.9946236559139785</v>
      </c>
      <c r="O37" s="24">
        <f t="shared" si="1"/>
        <v>2.9473684210526314</v>
      </c>
      <c r="P37" s="24">
        <f t="shared" si="5"/>
        <v>5</v>
      </c>
      <c r="Q37" t="str">
        <f t="shared" si="2"/>
        <v>Established Contender</v>
      </c>
    </row>
    <row r="38" spans="1:17" x14ac:dyDescent="0.35">
      <c r="A38" s="12" t="s">
        <v>18</v>
      </c>
      <c r="B38" s="12" t="s">
        <v>51</v>
      </c>
      <c r="C38" s="13">
        <v>10694.89</v>
      </c>
      <c r="D38" s="12" t="s">
        <v>11</v>
      </c>
      <c r="E38" s="12" t="s">
        <v>12</v>
      </c>
      <c r="F38" s="14">
        <v>4</v>
      </c>
      <c r="G38" s="14">
        <v>36</v>
      </c>
      <c r="H38" s="12" t="s">
        <v>17</v>
      </c>
      <c r="I38" s="14">
        <v>644</v>
      </c>
      <c r="J38" s="13">
        <f>'Rice Sales(Cleaned Data)'!$C38*'Rice Sales(Cleaned Data)'!$I38</f>
        <v>6887509.1599999992</v>
      </c>
      <c r="K38" s="18">
        <f t="shared" si="3"/>
        <v>8.2257219859243075E-3</v>
      </c>
      <c r="L38" s="22">
        <f t="shared" si="0"/>
        <v>15962.131690140846</v>
      </c>
      <c r="M38" s="6">
        <f t="shared" si="4"/>
        <v>-0.32998360071131388</v>
      </c>
      <c r="N38" s="27">
        <f t="shared" si="6"/>
        <v>5.5900621118012424E-2</v>
      </c>
      <c r="O38" s="24">
        <f t="shared" si="1"/>
        <v>3.04</v>
      </c>
      <c r="P38" s="24">
        <f t="shared" si="5"/>
        <v>6</v>
      </c>
      <c r="Q38" t="str">
        <f t="shared" si="2"/>
        <v>Market Leader</v>
      </c>
    </row>
    <row r="39" spans="1:17" x14ac:dyDescent="0.35">
      <c r="A39" s="15" t="s">
        <v>34</v>
      </c>
      <c r="B39" s="15" t="s">
        <v>51</v>
      </c>
      <c r="C39" s="16">
        <v>23711.13</v>
      </c>
      <c r="D39" s="15" t="s">
        <v>16</v>
      </c>
      <c r="E39" s="15" t="s">
        <v>12</v>
      </c>
      <c r="F39" s="17">
        <v>1</v>
      </c>
      <c r="G39" s="17">
        <v>194</v>
      </c>
      <c r="H39" s="15" t="s">
        <v>32</v>
      </c>
      <c r="I39" s="17">
        <v>769</v>
      </c>
      <c r="J39" s="16">
        <f>'Rice Sales(Cleaned Data)'!$C39*'Rice Sales(Cleaned Data)'!$I39</f>
        <v>18233858.970000003</v>
      </c>
      <c r="K39" s="18">
        <f t="shared" si="3"/>
        <v>1.0474127950530517E-2</v>
      </c>
      <c r="L39" s="22">
        <f t="shared" si="0"/>
        <v>16709.716737588646</v>
      </c>
      <c r="M39" s="6">
        <f t="shared" si="4"/>
        <v>0.41900251047712966</v>
      </c>
      <c r="N39" s="27">
        <f t="shared" si="6"/>
        <v>0.25227568270481143</v>
      </c>
      <c r="O39" s="24">
        <f t="shared" si="1"/>
        <v>3.5</v>
      </c>
      <c r="P39" s="24">
        <f t="shared" si="5"/>
        <v>7</v>
      </c>
      <c r="Q39" t="str">
        <f t="shared" si="2"/>
        <v>Market Leader</v>
      </c>
    </row>
    <row r="40" spans="1:17" x14ac:dyDescent="0.35">
      <c r="A40" s="12" t="s">
        <v>18</v>
      </c>
      <c r="B40" s="12" t="s">
        <v>51</v>
      </c>
      <c r="C40" s="13">
        <v>17450.25</v>
      </c>
      <c r="D40" s="12" t="s">
        <v>19</v>
      </c>
      <c r="E40" s="12" t="s">
        <v>20</v>
      </c>
      <c r="F40" s="14">
        <v>1</v>
      </c>
      <c r="G40" s="14">
        <v>67</v>
      </c>
      <c r="H40" s="12" t="s">
        <v>27</v>
      </c>
      <c r="I40" s="14">
        <v>828</v>
      </c>
      <c r="J40" s="13">
        <f>'Rice Sales(Cleaned Data)'!$C40*'Rice Sales(Cleaned Data)'!$I40</f>
        <v>14448807</v>
      </c>
      <c r="K40" s="18">
        <f t="shared" si="3"/>
        <v>1.198853270784467E-2</v>
      </c>
      <c r="L40" s="22">
        <f t="shared" si="0"/>
        <v>16689.417086614172</v>
      </c>
      <c r="M40" s="6">
        <f t="shared" si="4"/>
        <v>4.558774638067243E-2</v>
      </c>
      <c r="N40" s="27">
        <f t="shared" si="6"/>
        <v>8.0917874396135264E-2</v>
      </c>
      <c r="O40" s="24">
        <f t="shared" si="1"/>
        <v>3</v>
      </c>
      <c r="P40" s="24">
        <f t="shared" si="5"/>
        <v>7</v>
      </c>
      <c r="Q40" t="str">
        <f t="shared" si="2"/>
        <v>Market Leader</v>
      </c>
    </row>
    <row r="41" spans="1:17" x14ac:dyDescent="0.35">
      <c r="A41" s="15" t="s">
        <v>24</v>
      </c>
      <c r="B41" s="15" t="s">
        <v>51</v>
      </c>
      <c r="C41" s="16">
        <v>10843.43</v>
      </c>
      <c r="D41" s="15" t="s">
        <v>19</v>
      </c>
      <c r="E41" s="15" t="s">
        <v>20</v>
      </c>
      <c r="F41" s="17">
        <v>1</v>
      </c>
      <c r="G41" s="17">
        <v>125</v>
      </c>
      <c r="H41" s="15" t="s">
        <v>28</v>
      </c>
      <c r="I41" s="17">
        <v>161</v>
      </c>
      <c r="J41" s="16">
        <f>'Rice Sales(Cleaned Data)'!$C41*'Rice Sales(Cleaned Data)'!$I41</f>
        <v>1745792.23</v>
      </c>
      <c r="K41" s="18">
        <f t="shared" si="3"/>
        <v>2.3311035820809079E-3</v>
      </c>
      <c r="L41" s="22">
        <f t="shared" si="0"/>
        <v>16689.417086614172</v>
      </c>
      <c r="M41" s="6">
        <f t="shared" si="4"/>
        <v>-0.35028108269299435</v>
      </c>
      <c r="N41" s="27">
        <f t="shared" si="6"/>
        <v>0.77639751552795033</v>
      </c>
      <c r="O41" s="24">
        <f t="shared" si="1"/>
        <v>2.7058823529411766</v>
      </c>
      <c r="P41" s="24">
        <f t="shared" si="5"/>
        <v>5</v>
      </c>
      <c r="Q41" t="str">
        <f t="shared" si="2"/>
        <v>Established Contender</v>
      </c>
    </row>
    <row r="42" spans="1:17" x14ac:dyDescent="0.35">
      <c r="A42" s="12" t="s">
        <v>22</v>
      </c>
      <c r="B42" s="12" t="s">
        <v>50</v>
      </c>
      <c r="C42" s="13">
        <v>22447.87</v>
      </c>
      <c r="D42" s="12" t="s">
        <v>26</v>
      </c>
      <c r="E42" s="12" t="s">
        <v>20</v>
      </c>
      <c r="F42" s="14">
        <v>5</v>
      </c>
      <c r="G42" s="14">
        <v>56</v>
      </c>
      <c r="H42" s="12" t="s">
        <v>13</v>
      </c>
      <c r="I42" s="14">
        <v>277</v>
      </c>
      <c r="J42" s="13">
        <f>'Rice Sales(Cleaned Data)'!$C42*'Rice Sales(Cleaned Data)'!$I42</f>
        <v>6218059.9899999993</v>
      </c>
      <c r="K42" s="18">
        <f t="shared" si="3"/>
        <v>3.8600353952704114E-3</v>
      </c>
      <c r="L42" s="22">
        <f t="shared" si="0"/>
        <v>16260.5997037037</v>
      </c>
      <c r="M42" s="6">
        <f t="shared" si="4"/>
        <v>0.38050689452044112</v>
      </c>
      <c r="N42" s="27">
        <f t="shared" si="6"/>
        <v>0.20216606498194944</v>
      </c>
      <c r="O42" s="24">
        <f t="shared" si="1"/>
        <v>2.5454545454545454</v>
      </c>
      <c r="P42" s="24">
        <f t="shared" si="5"/>
        <v>3</v>
      </c>
      <c r="Q42" t="str">
        <f t="shared" si="2"/>
        <v>Emerging Player</v>
      </c>
    </row>
    <row r="43" spans="1:17" x14ac:dyDescent="0.35">
      <c r="A43" s="15" t="s">
        <v>18</v>
      </c>
      <c r="B43" s="15" t="s">
        <v>51</v>
      </c>
      <c r="C43" s="16">
        <v>8511.3799999999992</v>
      </c>
      <c r="D43" s="15" t="s">
        <v>16</v>
      </c>
      <c r="E43" s="15" t="s">
        <v>12</v>
      </c>
      <c r="F43" s="17">
        <v>4</v>
      </c>
      <c r="G43" s="17">
        <v>254</v>
      </c>
      <c r="H43" s="15" t="s">
        <v>23</v>
      </c>
      <c r="I43" s="17">
        <v>404</v>
      </c>
      <c r="J43" s="16">
        <f>'Rice Sales(Cleaned Data)'!$C43*'Rice Sales(Cleaned Data)'!$I43</f>
        <v>3438597.5199999996</v>
      </c>
      <c r="K43" s="18">
        <f t="shared" si="3"/>
        <v>5.5026627984581643E-3</v>
      </c>
      <c r="L43" s="22">
        <f t="shared" si="0"/>
        <v>16709.716737588646</v>
      </c>
      <c r="M43" s="6">
        <f t="shared" si="4"/>
        <v>-0.49063289739355187</v>
      </c>
      <c r="N43" s="27">
        <f t="shared" si="6"/>
        <v>0.62871287128712872</v>
      </c>
      <c r="O43" s="24">
        <f t="shared" si="1"/>
        <v>2.925925925925926</v>
      </c>
      <c r="P43" s="24">
        <f t="shared" si="5"/>
        <v>5</v>
      </c>
      <c r="Q43" t="str">
        <f t="shared" si="2"/>
        <v>Established Contender</v>
      </c>
    </row>
    <row r="44" spans="1:17" x14ac:dyDescent="0.35">
      <c r="A44" s="12" t="s">
        <v>24</v>
      </c>
      <c r="B44" s="12" t="s">
        <v>40</v>
      </c>
      <c r="C44" s="13">
        <v>10748.49</v>
      </c>
      <c r="D44" s="12" t="s">
        <v>16</v>
      </c>
      <c r="E44" s="12" t="s">
        <v>12</v>
      </c>
      <c r="F44" s="14">
        <v>5</v>
      </c>
      <c r="G44" s="14">
        <v>285</v>
      </c>
      <c r="H44" s="12" t="s">
        <v>23</v>
      </c>
      <c r="I44" s="14">
        <v>455</v>
      </c>
      <c r="J44" s="13">
        <f>'Rice Sales(Cleaned Data)'!$C44*'Rice Sales(Cleaned Data)'!$I44</f>
        <v>4890562.95</v>
      </c>
      <c r="K44" s="18">
        <f t="shared" si="3"/>
        <v>6.1973058745011514E-3</v>
      </c>
      <c r="L44" s="22">
        <f t="shared" si="0"/>
        <v>16709.716737588646</v>
      </c>
      <c r="M44" s="6">
        <f t="shared" si="4"/>
        <v>-0.35675211203184654</v>
      </c>
      <c r="N44" s="27">
        <f t="shared" si="6"/>
        <v>0.62637362637362637</v>
      </c>
      <c r="O44" s="24">
        <f t="shared" si="1"/>
        <v>3.4615384615384617</v>
      </c>
      <c r="P44" s="24">
        <f t="shared" si="5"/>
        <v>5</v>
      </c>
      <c r="Q44" t="str">
        <f t="shared" si="2"/>
        <v>Established Contender</v>
      </c>
    </row>
    <row r="45" spans="1:17" x14ac:dyDescent="0.35">
      <c r="A45" s="15" t="s">
        <v>31</v>
      </c>
      <c r="B45" s="15" t="s">
        <v>40</v>
      </c>
      <c r="C45" s="16">
        <v>13084.34</v>
      </c>
      <c r="D45" s="15" t="s">
        <v>26</v>
      </c>
      <c r="E45" s="15" t="s">
        <v>20</v>
      </c>
      <c r="F45" s="17">
        <v>4</v>
      </c>
      <c r="G45" s="17">
        <v>40</v>
      </c>
      <c r="H45" s="15" t="s">
        <v>21</v>
      </c>
      <c r="I45" s="17">
        <v>660</v>
      </c>
      <c r="J45" s="16">
        <f>'Rice Sales(Cleaned Data)'!$C45*'Rice Sales(Cleaned Data)'!$I45</f>
        <v>8635664.4000000004</v>
      </c>
      <c r="K45" s="18">
        <f t="shared" si="3"/>
        <v>9.1971962486587424E-3</v>
      </c>
      <c r="L45" s="22">
        <f t="shared" si="0"/>
        <v>16260.5997037037</v>
      </c>
      <c r="M45" s="6">
        <f t="shared" si="4"/>
        <v>-0.19533472083321984</v>
      </c>
      <c r="N45" s="27">
        <f t="shared" si="6"/>
        <v>6.0606060606060608E-2</v>
      </c>
      <c r="O45" s="24">
        <f t="shared" si="1"/>
        <v>2.9333333333333331</v>
      </c>
      <c r="P45" s="24">
        <f t="shared" si="5"/>
        <v>6</v>
      </c>
      <c r="Q45" t="str">
        <f t="shared" si="2"/>
        <v>Market Leader</v>
      </c>
    </row>
    <row r="46" spans="1:17" x14ac:dyDescent="0.35">
      <c r="A46" s="12" t="s">
        <v>34</v>
      </c>
      <c r="B46" s="12" t="s">
        <v>51</v>
      </c>
      <c r="C46" s="13">
        <v>9411.86</v>
      </c>
      <c r="D46" s="12" t="s">
        <v>19</v>
      </c>
      <c r="E46" s="12" t="s">
        <v>20</v>
      </c>
      <c r="F46" s="14">
        <v>5</v>
      </c>
      <c r="G46" s="14">
        <v>230</v>
      </c>
      <c r="H46" s="12" t="s">
        <v>33</v>
      </c>
      <c r="I46" s="14">
        <v>119</v>
      </c>
      <c r="J46" s="13">
        <f>'Rice Sales(Cleaned Data)'!$C46*'Rice Sales(Cleaned Data)'!$I46</f>
        <v>1120011.3400000001</v>
      </c>
      <c r="K46" s="18">
        <f t="shared" si="3"/>
        <v>1.7229896041467581E-3</v>
      </c>
      <c r="L46" s="22">
        <f t="shared" si="0"/>
        <v>16689.417086614172</v>
      </c>
      <c r="M46" s="6">
        <f t="shared" si="4"/>
        <v>-0.43605819477369112</v>
      </c>
      <c r="N46" s="27">
        <f t="shared" si="6"/>
        <v>1</v>
      </c>
      <c r="O46" s="24">
        <f t="shared" si="1"/>
        <v>3.263157894736842</v>
      </c>
      <c r="P46" s="24">
        <f t="shared" si="5"/>
        <v>5</v>
      </c>
      <c r="Q46" t="str">
        <f t="shared" si="2"/>
        <v>Established Contender</v>
      </c>
    </row>
    <row r="47" spans="1:17" x14ac:dyDescent="0.35">
      <c r="A47" s="15" t="s">
        <v>22</v>
      </c>
      <c r="B47" s="15" t="s">
        <v>50</v>
      </c>
      <c r="C47" s="16">
        <v>24421.01</v>
      </c>
      <c r="D47" s="15" t="s">
        <v>26</v>
      </c>
      <c r="E47" s="15" t="s">
        <v>20</v>
      </c>
      <c r="F47" s="17">
        <v>2</v>
      </c>
      <c r="G47" s="17">
        <v>44</v>
      </c>
      <c r="H47" s="15" t="s">
        <v>25</v>
      </c>
      <c r="I47" s="17">
        <v>133</v>
      </c>
      <c r="J47" s="16">
        <f>'Rice Sales(Cleaned Data)'!$C47*'Rice Sales(Cleaned Data)'!$I47</f>
        <v>3247994.3299999996</v>
      </c>
      <c r="K47" s="18">
        <f t="shared" si="3"/>
        <v>1.8533743955630496E-3</v>
      </c>
      <c r="L47" s="22">
        <f t="shared" si="0"/>
        <v>16260.5997037037</v>
      </c>
      <c r="M47" s="6">
        <f t="shared" si="4"/>
        <v>0.50185174255520171</v>
      </c>
      <c r="N47" s="27">
        <f t="shared" si="6"/>
        <v>0.33082706766917291</v>
      </c>
      <c r="O47" s="24">
        <f t="shared" si="1"/>
        <v>2.5454545454545454</v>
      </c>
      <c r="P47" s="24">
        <f t="shared" si="5"/>
        <v>3</v>
      </c>
      <c r="Q47" t="str">
        <f t="shared" si="2"/>
        <v>Emerging Player</v>
      </c>
    </row>
    <row r="48" spans="1:17" x14ac:dyDescent="0.35">
      <c r="A48" s="12" t="s">
        <v>34</v>
      </c>
      <c r="B48" s="12" t="s">
        <v>50</v>
      </c>
      <c r="C48" s="13">
        <v>20512.43</v>
      </c>
      <c r="D48" s="12" t="s">
        <v>16</v>
      </c>
      <c r="E48" s="12" t="s">
        <v>12</v>
      </c>
      <c r="F48" s="14">
        <v>5</v>
      </c>
      <c r="G48" s="14">
        <v>42</v>
      </c>
      <c r="H48" s="12" t="s">
        <v>17</v>
      </c>
      <c r="I48" s="14">
        <v>305</v>
      </c>
      <c r="J48" s="13">
        <f>'Rice Sales(Cleaned Data)'!$C48*'Rice Sales(Cleaned Data)'!$I48</f>
        <v>6256291.1500000004</v>
      </c>
      <c r="K48" s="18">
        <f t="shared" si="3"/>
        <v>4.1542380037864861E-3</v>
      </c>
      <c r="L48" s="22">
        <f t="shared" si="0"/>
        <v>16709.716737588646</v>
      </c>
      <c r="M48" s="6">
        <f t="shared" si="4"/>
        <v>0.22757496863230003</v>
      </c>
      <c r="N48" s="27">
        <f t="shared" si="6"/>
        <v>0.13770491803278689</v>
      </c>
      <c r="O48" s="24">
        <f t="shared" si="1"/>
        <v>3.5</v>
      </c>
      <c r="P48" s="24">
        <f t="shared" si="5"/>
        <v>3</v>
      </c>
      <c r="Q48" t="str">
        <f t="shared" si="2"/>
        <v>Emerging Player</v>
      </c>
    </row>
    <row r="49" spans="1:17" x14ac:dyDescent="0.35">
      <c r="A49" s="15" t="s">
        <v>14</v>
      </c>
      <c r="B49" s="15" t="s">
        <v>50</v>
      </c>
      <c r="C49" s="16">
        <v>14131.05</v>
      </c>
      <c r="D49" s="15" t="s">
        <v>26</v>
      </c>
      <c r="E49" s="15" t="s">
        <v>20</v>
      </c>
      <c r="F49" s="17">
        <v>2</v>
      </c>
      <c r="G49" s="17">
        <v>272</v>
      </c>
      <c r="H49" s="15" t="s">
        <v>38</v>
      </c>
      <c r="I49" s="17">
        <v>703</v>
      </c>
      <c r="J49" s="16">
        <f>'Rice Sales(Cleaned Data)'!$C49*'Rice Sales(Cleaned Data)'!$I49</f>
        <v>9934128.1500000004</v>
      </c>
      <c r="K49" s="18">
        <f t="shared" si="3"/>
        <v>9.7964075194046912E-3</v>
      </c>
      <c r="L49" s="22">
        <f t="shared" si="0"/>
        <v>16260.5997037037</v>
      </c>
      <c r="M49" s="6">
        <f t="shared" si="4"/>
        <v>-0.13096378623837901</v>
      </c>
      <c r="N49" s="27">
        <f t="shared" si="6"/>
        <v>0.38691322901849218</v>
      </c>
      <c r="O49" s="24">
        <f t="shared" si="1"/>
        <v>2.7777777777777777</v>
      </c>
      <c r="P49" s="24">
        <f t="shared" si="5"/>
        <v>7</v>
      </c>
      <c r="Q49" t="str">
        <f t="shared" si="2"/>
        <v>Market Leader</v>
      </c>
    </row>
    <row r="50" spans="1:17" x14ac:dyDescent="0.35">
      <c r="A50" s="12" t="s">
        <v>24</v>
      </c>
      <c r="B50" s="12" t="s">
        <v>51</v>
      </c>
      <c r="C50" s="13">
        <v>14935.1</v>
      </c>
      <c r="D50" s="12" t="s">
        <v>26</v>
      </c>
      <c r="E50" s="12" t="s">
        <v>20</v>
      </c>
      <c r="F50" s="14">
        <v>5</v>
      </c>
      <c r="G50" s="14">
        <v>238</v>
      </c>
      <c r="H50" s="12" t="s">
        <v>13</v>
      </c>
      <c r="I50" s="14">
        <v>931</v>
      </c>
      <c r="J50" s="13">
        <f>'Rice Sales(Cleaned Data)'!$C50*'Rice Sales(Cleaned Data)'!$I50</f>
        <v>13904578.1</v>
      </c>
      <c r="K50" s="18">
        <f t="shared" si="3"/>
        <v>1.2973620768941346E-2</v>
      </c>
      <c r="L50" s="22">
        <f t="shared" si="0"/>
        <v>16260.5997037037</v>
      </c>
      <c r="M50" s="6">
        <f t="shared" si="4"/>
        <v>-8.1516040481691962E-2</v>
      </c>
      <c r="N50" s="27">
        <f t="shared" si="6"/>
        <v>0.25563909774436089</v>
      </c>
      <c r="O50" s="24">
        <f t="shared" si="1"/>
        <v>3.0526315789473686</v>
      </c>
      <c r="P50" s="24">
        <f t="shared" si="5"/>
        <v>7</v>
      </c>
      <c r="Q50" t="str">
        <f t="shared" si="2"/>
        <v>Market Leader</v>
      </c>
    </row>
    <row r="51" spans="1:17" x14ac:dyDescent="0.35">
      <c r="A51" s="15" t="s">
        <v>36</v>
      </c>
      <c r="B51" s="15" t="s">
        <v>50</v>
      </c>
      <c r="C51" s="16">
        <v>18551.82</v>
      </c>
      <c r="D51" s="15" t="s">
        <v>16</v>
      </c>
      <c r="E51" s="15" t="s">
        <v>12</v>
      </c>
      <c r="F51" s="17">
        <v>3</v>
      </c>
      <c r="G51" s="17">
        <v>208</v>
      </c>
      <c r="H51" s="15" t="s">
        <v>13</v>
      </c>
      <c r="I51" s="17">
        <v>590</v>
      </c>
      <c r="J51" s="16">
        <f>'Rice Sales(Cleaned Data)'!$C51*'Rice Sales(Cleaned Data)'!$I51</f>
        <v>10945573.800000001</v>
      </c>
      <c r="K51" s="18">
        <f t="shared" si="3"/>
        <v>8.03606695814435E-3</v>
      </c>
      <c r="L51" s="22">
        <f t="shared" si="0"/>
        <v>16709.716737588646</v>
      </c>
      <c r="M51" s="6">
        <f t="shared" si="4"/>
        <v>0.11024144163183375</v>
      </c>
      <c r="N51" s="27">
        <f t="shared" si="6"/>
        <v>0.35254237288135593</v>
      </c>
      <c r="O51" s="24">
        <f t="shared" si="1"/>
        <v>3.125</v>
      </c>
      <c r="P51" s="24">
        <f t="shared" si="5"/>
        <v>6</v>
      </c>
      <c r="Q51" t="str">
        <f t="shared" si="2"/>
        <v>Market Leader</v>
      </c>
    </row>
    <row r="52" spans="1:17" x14ac:dyDescent="0.35">
      <c r="A52" s="12" t="s">
        <v>14</v>
      </c>
      <c r="B52" s="12" t="s">
        <v>51</v>
      </c>
      <c r="C52" s="13">
        <v>18897.919999999998</v>
      </c>
      <c r="D52" s="12" t="s">
        <v>19</v>
      </c>
      <c r="E52" s="12" t="s">
        <v>20</v>
      </c>
      <c r="F52" s="14">
        <v>2</v>
      </c>
      <c r="G52" s="14">
        <v>240</v>
      </c>
      <c r="H52" s="12" t="s">
        <v>33</v>
      </c>
      <c r="I52" s="14">
        <v>329</v>
      </c>
      <c r="J52" s="13">
        <f>'Rice Sales(Cleaned Data)'!$C52*'Rice Sales(Cleaned Data)'!$I52</f>
        <v>6217415.6799999997</v>
      </c>
      <c r="K52" s="18">
        <f t="shared" si="3"/>
        <v>4.7635594938175083E-3</v>
      </c>
      <c r="L52" s="22">
        <f t="shared" si="0"/>
        <v>16689.417086614172</v>
      </c>
      <c r="M52" s="6">
        <f t="shared" si="4"/>
        <v>0.13232954164451716</v>
      </c>
      <c r="N52" s="27">
        <f t="shared" si="6"/>
        <v>0.72948328267477203</v>
      </c>
      <c r="O52" s="24">
        <f t="shared" si="1"/>
        <v>2.8571428571428572</v>
      </c>
      <c r="P52" s="24">
        <f t="shared" si="5"/>
        <v>5</v>
      </c>
      <c r="Q52" t="str">
        <f t="shared" si="2"/>
        <v>Established Contender</v>
      </c>
    </row>
    <row r="53" spans="1:17" x14ac:dyDescent="0.35">
      <c r="A53" s="15" t="s">
        <v>34</v>
      </c>
      <c r="B53" s="15" t="s">
        <v>40</v>
      </c>
      <c r="C53" s="16">
        <v>13953.34</v>
      </c>
      <c r="D53" s="15" t="s">
        <v>26</v>
      </c>
      <c r="E53" s="15" t="s">
        <v>20</v>
      </c>
      <c r="F53" s="17">
        <v>3</v>
      </c>
      <c r="G53" s="17">
        <v>51</v>
      </c>
      <c r="H53" s="15" t="s">
        <v>23</v>
      </c>
      <c r="I53" s="17">
        <v>658</v>
      </c>
      <c r="J53" s="16">
        <f>'Rice Sales(Cleaned Data)'!$C53*'Rice Sales(Cleaned Data)'!$I53</f>
        <v>9181297.7200000007</v>
      </c>
      <c r="K53" s="18">
        <f t="shared" si="3"/>
        <v>9.1693259569961393E-3</v>
      </c>
      <c r="L53" s="22">
        <f t="shared" si="0"/>
        <v>16260.5997037037</v>
      </c>
      <c r="M53" s="6">
        <f t="shared" si="4"/>
        <v>-0.14189265745089166</v>
      </c>
      <c r="N53" s="27">
        <f t="shared" si="6"/>
        <v>7.7507598784194526E-2</v>
      </c>
      <c r="O53" s="24">
        <f t="shared" si="1"/>
        <v>2.3076923076923075</v>
      </c>
      <c r="P53" s="24">
        <f t="shared" si="5"/>
        <v>6</v>
      </c>
      <c r="Q53" t="str">
        <f t="shared" si="2"/>
        <v>Market Leader</v>
      </c>
    </row>
    <row r="54" spans="1:17" x14ac:dyDescent="0.35">
      <c r="A54" s="12" t="s">
        <v>24</v>
      </c>
      <c r="B54" s="12" t="s">
        <v>40</v>
      </c>
      <c r="C54" s="13">
        <v>24717.48</v>
      </c>
      <c r="D54" s="12" t="s">
        <v>11</v>
      </c>
      <c r="E54" s="12" t="s">
        <v>12</v>
      </c>
      <c r="F54" s="14">
        <v>5</v>
      </c>
      <c r="G54" s="14">
        <v>127</v>
      </c>
      <c r="H54" s="12" t="s">
        <v>13</v>
      </c>
      <c r="I54" s="14">
        <v>107</v>
      </c>
      <c r="J54" s="13">
        <f>'Rice Sales(Cleaned Data)'!$C54*'Rice Sales(Cleaned Data)'!$I54</f>
        <v>2644770.36</v>
      </c>
      <c r="K54" s="18">
        <f t="shared" si="3"/>
        <v>1.3666960442451877E-3</v>
      </c>
      <c r="L54" s="22">
        <f t="shared" si="0"/>
        <v>15962.131690140846</v>
      </c>
      <c r="M54" s="6">
        <f t="shared" si="4"/>
        <v>0.5485074600197023</v>
      </c>
      <c r="N54" s="27">
        <f t="shared" si="6"/>
        <v>1</v>
      </c>
      <c r="O54" s="24">
        <f t="shared" si="1"/>
        <v>3.5263157894736841</v>
      </c>
      <c r="P54" s="24">
        <f t="shared" si="5"/>
        <v>5</v>
      </c>
      <c r="Q54" t="str">
        <f t="shared" si="2"/>
        <v>Established Contender</v>
      </c>
    </row>
    <row r="55" spans="1:17" x14ac:dyDescent="0.35">
      <c r="A55" s="15" t="s">
        <v>36</v>
      </c>
      <c r="B55" s="15" t="s">
        <v>40</v>
      </c>
      <c r="C55" s="16">
        <v>13000.42</v>
      </c>
      <c r="D55" s="15" t="s">
        <v>26</v>
      </c>
      <c r="E55" s="15" t="s">
        <v>20</v>
      </c>
      <c r="F55" s="17">
        <v>4</v>
      </c>
      <c r="G55" s="17">
        <v>177</v>
      </c>
      <c r="H55" s="15" t="s">
        <v>32</v>
      </c>
      <c r="I55" s="17">
        <v>387</v>
      </c>
      <c r="J55" s="16">
        <f>'Rice Sales(Cleaned Data)'!$C55*'Rice Sales(Cleaned Data)'!$I55</f>
        <v>5031162.54</v>
      </c>
      <c r="K55" s="18">
        <f t="shared" si="3"/>
        <v>5.3929014367135354E-3</v>
      </c>
      <c r="L55" s="22">
        <f t="shared" si="0"/>
        <v>16260.5997037037</v>
      </c>
      <c r="M55" s="6">
        <f t="shared" si="4"/>
        <v>-0.20049566209794364</v>
      </c>
      <c r="N55" s="27">
        <f t="shared" si="6"/>
        <v>0.4573643410852713</v>
      </c>
      <c r="O55" s="24">
        <f t="shared" si="1"/>
        <v>2.6315789473684212</v>
      </c>
      <c r="P55" s="24">
        <f t="shared" si="5"/>
        <v>4</v>
      </c>
      <c r="Q55" t="str">
        <f t="shared" si="2"/>
        <v>Established Contender</v>
      </c>
    </row>
    <row r="56" spans="1:17" x14ac:dyDescent="0.35">
      <c r="A56" s="12" t="s">
        <v>31</v>
      </c>
      <c r="B56" s="12" t="s">
        <v>50</v>
      </c>
      <c r="C56" s="13">
        <v>16095.53</v>
      </c>
      <c r="D56" s="12" t="s">
        <v>16</v>
      </c>
      <c r="E56" s="12" t="s">
        <v>12</v>
      </c>
      <c r="F56" s="14">
        <v>1</v>
      </c>
      <c r="G56" s="14">
        <v>89</v>
      </c>
      <c r="H56" s="12" t="s">
        <v>28</v>
      </c>
      <c r="I56" s="14">
        <v>656</v>
      </c>
      <c r="J56" s="13">
        <f>'Rice Sales(Cleaned Data)'!$C56*'Rice Sales(Cleaned Data)'!$I56</f>
        <v>10558667.68</v>
      </c>
      <c r="K56" s="18">
        <f t="shared" si="3"/>
        <v>8.9350168212588028E-3</v>
      </c>
      <c r="L56" s="22">
        <f t="shared" si="0"/>
        <v>16709.716737588646</v>
      </c>
      <c r="M56" s="6">
        <f t="shared" si="4"/>
        <v>-3.675626267242621E-2</v>
      </c>
      <c r="N56" s="27">
        <f t="shared" si="6"/>
        <v>0.13567073170731708</v>
      </c>
      <c r="O56" s="24">
        <f t="shared" si="1"/>
        <v>2.375</v>
      </c>
      <c r="P56" s="24">
        <f t="shared" si="5"/>
        <v>6</v>
      </c>
      <c r="Q56" t="str">
        <f t="shared" si="2"/>
        <v>Market Leader</v>
      </c>
    </row>
    <row r="57" spans="1:17" x14ac:dyDescent="0.35">
      <c r="A57" s="15" t="s">
        <v>18</v>
      </c>
      <c r="B57" s="15" t="s">
        <v>51</v>
      </c>
      <c r="C57" s="16">
        <v>13981.06</v>
      </c>
      <c r="D57" s="15" t="s">
        <v>11</v>
      </c>
      <c r="E57" s="15" t="s">
        <v>12</v>
      </c>
      <c r="F57" s="17">
        <v>2</v>
      </c>
      <c r="G57" s="17">
        <v>24</v>
      </c>
      <c r="H57" s="15" t="s">
        <v>23</v>
      </c>
      <c r="I57" s="17">
        <v>813</v>
      </c>
      <c r="J57" s="16">
        <f>'Rice Sales(Cleaned Data)'!$C57*'Rice Sales(Cleaned Data)'!$I57</f>
        <v>11366601.779999999</v>
      </c>
      <c r="K57" s="18">
        <f t="shared" si="3"/>
        <v>1.0384335364218109E-2</v>
      </c>
      <c r="L57" s="22">
        <f t="shared" si="0"/>
        <v>15962.131690140846</v>
      </c>
      <c r="M57" s="6">
        <f t="shared" si="4"/>
        <v>-0.12411072208885944</v>
      </c>
      <c r="N57" s="27">
        <f t="shared" si="6"/>
        <v>2.9520295202952029E-2</v>
      </c>
      <c r="O57" s="24">
        <f t="shared" si="1"/>
        <v>3.04</v>
      </c>
      <c r="P57" s="24">
        <f t="shared" si="5"/>
        <v>7</v>
      </c>
      <c r="Q57" t="str">
        <f t="shared" si="2"/>
        <v>Market Leader</v>
      </c>
    </row>
    <row r="58" spans="1:17" x14ac:dyDescent="0.35">
      <c r="A58" s="12" t="s">
        <v>36</v>
      </c>
      <c r="B58" s="12" t="s">
        <v>50</v>
      </c>
      <c r="C58" s="13">
        <v>16052.5</v>
      </c>
      <c r="D58" s="12" t="s">
        <v>19</v>
      </c>
      <c r="E58" s="12" t="s">
        <v>20</v>
      </c>
      <c r="F58" s="14">
        <v>2</v>
      </c>
      <c r="G58" s="14">
        <v>216</v>
      </c>
      <c r="H58" s="12" t="s">
        <v>38</v>
      </c>
      <c r="I58" s="14">
        <v>667</v>
      </c>
      <c r="J58" s="13">
        <f>'Rice Sales(Cleaned Data)'!$C58*'Rice Sales(Cleaned Data)'!$I58</f>
        <v>10707017.5</v>
      </c>
      <c r="K58" s="18">
        <f t="shared" si="3"/>
        <v>9.6574291257637626E-3</v>
      </c>
      <c r="L58" s="22">
        <f t="shared" si="0"/>
        <v>16689.417086614172</v>
      </c>
      <c r="M58" s="6">
        <f t="shared" si="4"/>
        <v>-3.8162931833312173E-2</v>
      </c>
      <c r="N58" s="27">
        <f t="shared" si="6"/>
        <v>0.32383808095952021</v>
      </c>
      <c r="O58" s="24">
        <f t="shared" si="1"/>
        <v>2.8666666666666667</v>
      </c>
      <c r="P58" s="24">
        <f t="shared" si="5"/>
        <v>6</v>
      </c>
      <c r="Q58" t="str">
        <f t="shared" si="2"/>
        <v>Market Leader</v>
      </c>
    </row>
    <row r="59" spans="1:17" x14ac:dyDescent="0.35">
      <c r="A59" s="15" t="s">
        <v>34</v>
      </c>
      <c r="B59" s="15" t="s">
        <v>51</v>
      </c>
      <c r="C59" s="16">
        <v>11192.63</v>
      </c>
      <c r="D59" s="15" t="s">
        <v>26</v>
      </c>
      <c r="E59" s="15" t="s">
        <v>20</v>
      </c>
      <c r="F59" s="17">
        <v>2</v>
      </c>
      <c r="G59" s="17">
        <v>42</v>
      </c>
      <c r="H59" s="15" t="s">
        <v>32</v>
      </c>
      <c r="I59" s="17">
        <v>352</v>
      </c>
      <c r="J59" s="16">
        <f>'Rice Sales(Cleaned Data)'!$C59*'Rice Sales(Cleaned Data)'!$I59</f>
        <v>3939805.76</v>
      </c>
      <c r="K59" s="18">
        <f t="shared" si="3"/>
        <v>4.9051713326179955E-3</v>
      </c>
      <c r="L59" s="22">
        <f t="shared" si="0"/>
        <v>16260.5997037037</v>
      </c>
      <c r="M59" s="6">
        <f t="shared" si="4"/>
        <v>-0.31167175848682638</v>
      </c>
      <c r="N59" s="27">
        <f t="shared" si="6"/>
        <v>0.11931818181818182</v>
      </c>
      <c r="O59" s="24">
        <f t="shared" si="1"/>
        <v>2.3076923076923075</v>
      </c>
      <c r="P59" s="24">
        <f t="shared" si="5"/>
        <v>3</v>
      </c>
      <c r="Q59" t="str">
        <f t="shared" si="2"/>
        <v>Emerging Player</v>
      </c>
    </row>
    <row r="60" spans="1:17" x14ac:dyDescent="0.35">
      <c r="A60" s="12" t="s">
        <v>14</v>
      </c>
      <c r="B60" s="12" t="s">
        <v>40</v>
      </c>
      <c r="C60" s="13">
        <v>15240.5</v>
      </c>
      <c r="D60" s="12" t="s">
        <v>11</v>
      </c>
      <c r="E60" s="12" t="s">
        <v>12</v>
      </c>
      <c r="F60" s="14">
        <v>1</v>
      </c>
      <c r="G60" s="14">
        <v>100</v>
      </c>
      <c r="H60" s="12" t="s">
        <v>32</v>
      </c>
      <c r="I60" s="14">
        <v>596</v>
      </c>
      <c r="J60" s="13">
        <f>'Rice Sales(Cleaned Data)'!$C60*'Rice Sales(Cleaned Data)'!$I60</f>
        <v>9083338</v>
      </c>
      <c r="K60" s="18">
        <f t="shared" si="3"/>
        <v>7.612624695047962E-3</v>
      </c>
      <c r="L60" s="22">
        <f t="shared" si="0"/>
        <v>15962.131690140846</v>
      </c>
      <c r="M60" s="6">
        <f t="shared" si="4"/>
        <v>-4.5208979862418286E-2</v>
      </c>
      <c r="N60" s="27">
        <f t="shared" si="6"/>
        <v>0.16778523489932887</v>
      </c>
      <c r="O60" s="24">
        <f t="shared" si="1"/>
        <v>2.4375</v>
      </c>
      <c r="P60" s="24">
        <f t="shared" si="5"/>
        <v>6</v>
      </c>
      <c r="Q60" t="str">
        <f t="shared" si="2"/>
        <v>Market Leader</v>
      </c>
    </row>
    <row r="61" spans="1:17" x14ac:dyDescent="0.35">
      <c r="A61" s="15" t="s">
        <v>14</v>
      </c>
      <c r="B61" s="15" t="s">
        <v>40</v>
      </c>
      <c r="C61" s="16">
        <v>16456.759999999998</v>
      </c>
      <c r="D61" s="15" t="s">
        <v>26</v>
      </c>
      <c r="E61" s="15" t="s">
        <v>20</v>
      </c>
      <c r="F61" s="17">
        <v>2</v>
      </c>
      <c r="G61" s="17">
        <v>291</v>
      </c>
      <c r="H61" s="15" t="s">
        <v>27</v>
      </c>
      <c r="I61" s="17">
        <v>498</v>
      </c>
      <c r="J61" s="16">
        <f>'Rice Sales(Cleaned Data)'!$C61*'Rice Sales(Cleaned Data)'!$I61</f>
        <v>8195466.4799999995</v>
      </c>
      <c r="K61" s="18">
        <f t="shared" si="3"/>
        <v>6.9397026239879601E-3</v>
      </c>
      <c r="L61" s="22">
        <f t="shared" si="0"/>
        <v>16260.5997037037</v>
      </c>
      <c r="M61" s="6">
        <f t="shared" si="4"/>
        <v>1.2063533932983981E-2</v>
      </c>
      <c r="N61" s="27">
        <f t="shared" si="6"/>
        <v>0.58433734939759041</v>
      </c>
      <c r="O61" s="24">
        <f t="shared" si="1"/>
        <v>2.7777777777777777</v>
      </c>
      <c r="P61" s="24">
        <f t="shared" si="5"/>
        <v>5</v>
      </c>
      <c r="Q61" t="str">
        <f t="shared" si="2"/>
        <v>Established Contender</v>
      </c>
    </row>
    <row r="62" spans="1:17" x14ac:dyDescent="0.35">
      <c r="A62" s="12" t="s">
        <v>34</v>
      </c>
      <c r="B62" s="12" t="s">
        <v>40</v>
      </c>
      <c r="C62" s="13">
        <v>13481.03</v>
      </c>
      <c r="D62" s="12" t="s">
        <v>11</v>
      </c>
      <c r="E62" s="12" t="s">
        <v>12</v>
      </c>
      <c r="F62" s="14">
        <v>2</v>
      </c>
      <c r="G62" s="14">
        <v>213</v>
      </c>
      <c r="H62" s="12" t="s">
        <v>13</v>
      </c>
      <c r="I62" s="14">
        <v>897</v>
      </c>
      <c r="J62" s="13">
        <f>'Rice Sales(Cleaned Data)'!$C62*'Rice Sales(Cleaned Data)'!$I62</f>
        <v>12092483.91</v>
      </c>
      <c r="K62" s="18">
        <f t="shared" si="3"/>
        <v>1.1457255623251715E-2</v>
      </c>
      <c r="L62" s="22">
        <f t="shared" si="0"/>
        <v>15962.131690140846</v>
      </c>
      <c r="M62" s="6">
        <f t="shared" si="4"/>
        <v>-0.1554367385449727</v>
      </c>
      <c r="N62" s="27">
        <f t="shared" si="6"/>
        <v>0.23745819397993312</v>
      </c>
      <c r="O62" s="24">
        <f t="shared" si="1"/>
        <v>3.2173913043478262</v>
      </c>
      <c r="P62" s="24">
        <f t="shared" si="5"/>
        <v>7</v>
      </c>
      <c r="Q62" t="str">
        <f t="shared" si="2"/>
        <v>Market Leader</v>
      </c>
    </row>
    <row r="63" spans="1:17" x14ac:dyDescent="0.35">
      <c r="A63" s="15" t="s">
        <v>14</v>
      </c>
      <c r="B63" s="15" t="s">
        <v>40</v>
      </c>
      <c r="C63" s="16">
        <v>18427.099999999999</v>
      </c>
      <c r="D63" s="15" t="s">
        <v>16</v>
      </c>
      <c r="E63" s="15" t="s">
        <v>12</v>
      </c>
      <c r="F63" s="17">
        <v>5</v>
      </c>
      <c r="G63" s="17">
        <v>86</v>
      </c>
      <c r="H63" s="15" t="s">
        <v>27</v>
      </c>
      <c r="I63" s="17">
        <v>659</v>
      </c>
      <c r="J63" s="16">
        <f>'Rice Sales(Cleaned Data)'!$C63*'Rice Sales(Cleaned Data)'!$I63</f>
        <v>12143458.899999999</v>
      </c>
      <c r="K63" s="18">
        <f t="shared" si="3"/>
        <v>8.9758781786730951E-3</v>
      </c>
      <c r="L63" s="22">
        <f t="shared" si="0"/>
        <v>16709.716737588646</v>
      </c>
      <c r="M63" s="6">
        <f t="shared" si="4"/>
        <v>0.10277752097066284</v>
      </c>
      <c r="N63" s="27">
        <f t="shared" si="6"/>
        <v>0.13050075872534142</v>
      </c>
      <c r="O63" s="24">
        <f t="shared" si="1"/>
        <v>2.9473684210526314</v>
      </c>
      <c r="P63" s="24">
        <f t="shared" si="5"/>
        <v>6</v>
      </c>
      <c r="Q63" t="str">
        <f t="shared" si="2"/>
        <v>Market Leader</v>
      </c>
    </row>
    <row r="64" spans="1:17" x14ac:dyDescent="0.35">
      <c r="A64" s="12" t="s">
        <v>14</v>
      </c>
      <c r="B64" s="12" t="s">
        <v>51</v>
      </c>
      <c r="C64" s="13">
        <v>20744.02</v>
      </c>
      <c r="D64" s="12" t="s">
        <v>19</v>
      </c>
      <c r="E64" s="12" t="s">
        <v>20</v>
      </c>
      <c r="F64" s="14">
        <v>5</v>
      </c>
      <c r="G64" s="14">
        <v>276</v>
      </c>
      <c r="H64" s="12" t="s">
        <v>35</v>
      </c>
      <c r="I64" s="14">
        <v>744</v>
      </c>
      <c r="J64" s="13">
        <f>'Rice Sales(Cleaned Data)'!$C64*'Rice Sales(Cleaned Data)'!$I64</f>
        <v>15433550.880000001</v>
      </c>
      <c r="K64" s="18">
        <f t="shared" si="3"/>
        <v>1.077230475197637E-2</v>
      </c>
      <c r="L64" s="22">
        <f t="shared" si="0"/>
        <v>16689.417086614172</v>
      </c>
      <c r="M64" s="6">
        <f t="shared" si="4"/>
        <v>0.24294454937181972</v>
      </c>
      <c r="N64" s="27">
        <f t="shared" si="6"/>
        <v>0.37096774193548387</v>
      </c>
      <c r="O64" s="24">
        <f t="shared" si="1"/>
        <v>2.8571428571428572</v>
      </c>
      <c r="P64" s="24">
        <f t="shared" si="5"/>
        <v>7</v>
      </c>
      <c r="Q64" t="str">
        <f t="shared" si="2"/>
        <v>Market Leader</v>
      </c>
    </row>
    <row r="65" spans="1:17" x14ac:dyDescent="0.35">
      <c r="A65" s="15" t="s">
        <v>24</v>
      </c>
      <c r="B65" s="15" t="s">
        <v>40</v>
      </c>
      <c r="C65" s="16">
        <v>16110.96</v>
      </c>
      <c r="D65" s="15" t="s">
        <v>26</v>
      </c>
      <c r="E65" s="15" t="s">
        <v>20</v>
      </c>
      <c r="F65" s="17">
        <v>3</v>
      </c>
      <c r="G65" s="17">
        <v>182</v>
      </c>
      <c r="H65" s="15" t="s">
        <v>21</v>
      </c>
      <c r="I65" s="17">
        <v>633</v>
      </c>
      <c r="J65" s="16">
        <f>'Rice Sales(Cleaned Data)'!$C65*'Rice Sales(Cleaned Data)'!$I65</f>
        <v>10198237.68</v>
      </c>
      <c r="K65" s="18">
        <f t="shared" si="3"/>
        <v>8.8209473112136113E-3</v>
      </c>
      <c r="L65" s="22">
        <f t="shared" si="0"/>
        <v>16260.5997037037</v>
      </c>
      <c r="M65" s="6">
        <f t="shared" si="4"/>
        <v>-9.2025943956800561E-3</v>
      </c>
      <c r="N65" s="27">
        <f t="shared" si="6"/>
        <v>0.28751974723538704</v>
      </c>
      <c r="O65" s="24">
        <f t="shared" si="1"/>
        <v>3.0526315789473686</v>
      </c>
      <c r="P65" s="24">
        <f t="shared" si="5"/>
        <v>6</v>
      </c>
      <c r="Q65" t="str">
        <f t="shared" si="2"/>
        <v>Market Leader</v>
      </c>
    </row>
    <row r="66" spans="1:17" x14ac:dyDescent="0.35">
      <c r="A66" s="12" t="s">
        <v>22</v>
      </c>
      <c r="B66" s="12" t="s">
        <v>40</v>
      </c>
      <c r="C66" s="13">
        <v>23331.08</v>
      </c>
      <c r="D66" s="12" t="s">
        <v>11</v>
      </c>
      <c r="E66" s="12" t="s">
        <v>12</v>
      </c>
      <c r="F66" s="14">
        <v>5</v>
      </c>
      <c r="G66" s="14">
        <v>133</v>
      </c>
      <c r="H66" s="12" t="s">
        <v>21</v>
      </c>
      <c r="I66" s="14">
        <v>514</v>
      </c>
      <c r="J66" s="13">
        <f>'Rice Sales(Cleaned Data)'!$C66*'Rice Sales(Cleaned Data)'!$I66</f>
        <v>11992175.120000001</v>
      </c>
      <c r="K66" s="18">
        <f t="shared" ref="K66:K129" si="7">IF(D66="Kumasi", I66/$R$2, IF(D66="Accra", I66/$R$4, IF(D66="Lagos", I66/$R$7, IF(D66="Abuja", I66/$R$10, ""))))</f>
        <v>6.5652501564675376E-3</v>
      </c>
      <c r="L66" s="22">
        <f t="shared" ref="L66:L129" si="8">AVERAGEIFS($C$2:$C$546,$D$2:$D$546,D66)</f>
        <v>15962.131690140846</v>
      </c>
      <c r="M66" s="6">
        <f t="shared" ref="M66:M129" si="9">(C66 - L66)/ L66</f>
        <v>0.46165189292421716</v>
      </c>
      <c r="N66" s="27">
        <f t="shared" ref="N66:N129" si="10">MIN(G66/I66,1)</f>
        <v>0.2587548638132296</v>
      </c>
      <c r="O66" s="24">
        <f t="shared" ref="O66:O129" si="11">AVERAGEIFS($F$2:$F$546,$D$2:$D$546,D66,$A$2:$A$546,A66)</f>
        <v>2.95</v>
      </c>
      <c r="P66" s="24">
        <f t="shared" ref="P66:P129" si="12">IF(K66&lt;0.5%,1,IF(K66&lt;=0.7%,2,3)) + IF(N66&lt;50%,1,IF(N66&lt;=70%,2,3)) + IF(I66&lt;500,1,IF(I66&lt;=700,2,3))</f>
        <v>5</v>
      </c>
      <c r="Q66" t="str">
        <f t="shared" ref="Q66:Q129" si="13">IF(P66&lt;=3,"Emerging Player",IF(P66&lt;=5,"Established Contender","Market Leader"))</f>
        <v>Established Contender</v>
      </c>
    </row>
    <row r="67" spans="1:17" x14ac:dyDescent="0.35">
      <c r="A67" s="15" t="s">
        <v>18</v>
      </c>
      <c r="B67" s="15" t="s">
        <v>40</v>
      </c>
      <c r="C67" s="16">
        <v>20348.53</v>
      </c>
      <c r="D67" s="15" t="s">
        <v>19</v>
      </c>
      <c r="E67" s="15" t="s">
        <v>20</v>
      </c>
      <c r="F67" s="17">
        <v>2</v>
      </c>
      <c r="G67" s="17">
        <v>264</v>
      </c>
      <c r="H67" s="15" t="s">
        <v>32</v>
      </c>
      <c r="I67" s="17">
        <v>824</v>
      </c>
      <c r="J67" s="16">
        <f>'Rice Sales(Cleaned Data)'!$C67*'Rice Sales(Cleaned Data)'!$I67</f>
        <v>16767188.719999999</v>
      </c>
      <c r="K67" s="18">
        <f t="shared" si="7"/>
        <v>1.1930617090898561E-2</v>
      </c>
      <c r="L67" s="22">
        <f t="shared" si="8"/>
        <v>16689.417086614172</v>
      </c>
      <c r="M67" s="6">
        <f t="shared" si="9"/>
        <v>0.21924749644615424</v>
      </c>
      <c r="N67" s="27">
        <f t="shared" si="10"/>
        <v>0.32038834951456313</v>
      </c>
      <c r="O67" s="24">
        <f t="shared" si="11"/>
        <v>3</v>
      </c>
      <c r="P67" s="24">
        <f t="shared" si="12"/>
        <v>7</v>
      </c>
      <c r="Q67" t="str">
        <f t="shared" si="13"/>
        <v>Market Leader</v>
      </c>
    </row>
    <row r="68" spans="1:17" x14ac:dyDescent="0.35">
      <c r="A68" s="12" t="s">
        <v>22</v>
      </c>
      <c r="B68" s="12" t="s">
        <v>51</v>
      </c>
      <c r="C68" s="13">
        <v>22844.17</v>
      </c>
      <c r="D68" s="12" t="s">
        <v>16</v>
      </c>
      <c r="E68" s="12" t="s">
        <v>12</v>
      </c>
      <c r="F68" s="14">
        <v>3</v>
      </c>
      <c r="G68" s="14">
        <v>185</v>
      </c>
      <c r="H68" s="12" t="s">
        <v>25</v>
      </c>
      <c r="I68" s="14">
        <v>553</v>
      </c>
      <c r="J68" s="13">
        <f>'Rice Sales(Cleaned Data)'!$C68*'Rice Sales(Cleaned Data)'!$I68</f>
        <v>12632826.01</v>
      </c>
      <c r="K68" s="18">
        <f t="shared" si="7"/>
        <v>7.5321102167013989E-3</v>
      </c>
      <c r="L68" s="22">
        <f t="shared" si="8"/>
        <v>16709.716737588646</v>
      </c>
      <c r="M68" s="6">
        <f t="shared" si="9"/>
        <v>0.36711892599662382</v>
      </c>
      <c r="N68" s="27">
        <f t="shared" si="10"/>
        <v>0.3345388788426763</v>
      </c>
      <c r="O68" s="24">
        <f t="shared" si="11"/>
        <v>2.9230769230769229</v>
      </c>
      <c r="P68" s="24">
        <f t="shared" si="12"/>
        <v>6</v>
      </c>
      <c r="Q68" t="str">
        <f t="shared" si="13"/>
        <v>Market Leader</v>
      </c>
    </row>
    <row r="69" spans="1:17" x14ac:dyDescent="0.35">
      <c r="A69" s="15" t="s">
        <v>31</v>
      </c>
      <c r="B69" s="15" t="s">
        <v>51</v>
      </c>
      <c r="C69" s="16">
        <v>10401.85</v>
      </c>
      <c r="D69" s="15" t="s">
        <v>26</v>
      </c>
      <c r="E69" s="15" t="s">
        <v>20</v>
      </c>
      <c r="F69" s="17">
        <v>3</v>
      </c>
      <c r="G69" s="17">
        <v>127</v>
      </c>
      <c r="H69" s="15" t="s">
        <v>28</v>
      </c>
      <c r="I69" s="17">
        <v>287</v>
      </c>
      <c r="J69" s="16">
        <f>'Rice Sales(Cleaned Data)'!$C69*'Rice Sales(Cleaned Data)'!$I69</f>
        <v>2985330.95</v>
      </c>
      <c r="K69" s="18">
        <f t="shared" si="7"/>
        <v>3.9993868535834224E-3</v>
      </c>
      <c r="L69" s="22">
        <f t="shared" si="8"/>
        <v>16260.5997037037</v>
      </c>
      <c r="M69" s="6">
        <f t="shared" si="9"/>
        <v>-0.36030342118127684</v>
      </c>
      <c r="N69" s="27">
        <f t="shared" si="10"/>
        <v>0.4425087108013937</v>
      </c>
      <c r="O69" s="24">
        <f t="shared" si="11"/>
        <v>2.9333333333333331</v>
      </c>
      <c r="P69" s="24">
        <f t="shared" si="12"/>
        <v>3</v>
      </c>
      <c r="Q69" t="str">
        <f t="shared" si="13"/>
        <v>Emerging Player</v>
      </c>
    </row>
    <row r="70" spans="1:17" x14ac:dyDescent="0.35">
      <c r="A70" s="12" t="s">
        <v>34</v>
      </c>
      <c r="B70" s="12" t="s">
        <v>50</v>
      </c>
      <c r="C70" s="13">
        <v>15525.36</v>
      </c>
      <c r="D70" s="12" t="s">
        <v>11</v>
      </c>
      <c r="E70" s="12" t="s">
        <v>12</v>
      </c>
      <c r="F70" s="14">
        <v>2</v>
      </c>
      <c r="G70" s="14">
        <v>218</v>
      </c>
      <c r="H70" s="12" t="s">
        <v>25</v>
      </c>
      <c r="I70" s="14">
        <v>376</v>
      </c>
      <c r="J70" s="13">
        <f>'Rice Sales(Cleaned Data)'!$C70*'Rice Sales(Cleaned Data)'!$I70</f>
        <v>5837535.3600000003</v>
      </c>
      <c r="K70" s="18">
        <f t="shared" si="7"/>
        <v>4.8025954451980431E-3</v>
      </c>
      <c r="L70" s="22">
        <f t="shared" si="8"/>
        <v>15962.131690140846</v>
      </c>
      <c r="M70" s="6">
        <f t="shared" si="9"/>
        <v>-2.7362992526281542E-2</v>
      </c>
      <c r="N70" s="27">
        <f t="shared" si="10"/>
        <v>0.57978723404255317</v>
      </c>
      <c r="O70" s="24">
        <f t="shared" si="11"/>
        <v>3.2173913043478262</v>
      </c>
      <c r="P70" s="24">
        <f t="shared" si="12"/>
        <v>4</v>
      </c>
      <c r="Q70" t="str">
        <f t="shared" si="13"/>
        <v>Established Contender</v>
      </c>
    </row>
    <row r="71" spans="1:17" x14ac:dyDescent="0.35">
      <c r="A71" s="15" t="s">
        <v>34</v>
      </c>
      <c r="B71" s="15" t="s">
        <v>51</v>
      </c>
      <c r="C71" s="16">
        <v>9003.35</v>
      </c>
      <c r="D71" s="15" t="s">
        <v>11</v>
      </c>
      <c r="E71" s="15" t="s">
        <v>12</v>
      </c>
      <c r="F71" s="17">
        <v>3</v>
      </c>
      <c r="G71" s="17">
        <v>55</v>
      </c>
      <c r="H71" s="15" t="s">
        <v>39</v>
      </c>
      <c r="I71" s="17">
        <v>333</v>
      </c>
      <c r="J71" s="16">
        <f>'Rice Sales(Cleaned Data)'!$C71*'Rice Sales(Cleaned Data)'!$I71</f>
        <v>2998115.5500000003</v>
      </c>
      <c r="K71" s="18">
        <f t="shared" si="7"/>
        <v>4.2533624554546498E-3</v>
      </c>
      <c r="L71" s="22">
        <f t="shared" si="8"/>
        <v>15962.131690140846</v>
      </c>
      <c r="M71" s="6">
        <f t="shared" si="9"/>
        <v>-0.43595566213997594</v>
      </c>
      <c r="N71" s="27">
        <f t="shared" si="10"/>
        <v>0.16516516516516516</v>
      </c>
      <c r="O71" s="24">
        <f t="shared" si="11"/>
        <v>3.2173913043478262</v>
      </c>
      <c r="P71" s="24">
        <f t="shared" si="12"/>
        <v>3</v>
      </c>
      <c r="Q71" t="str">
        <f t="shared" si="13"/>
        <v>Emerging Player</v>
      </c>
    </row>
    <row r="72" spans="1:17" x14ac:dyDescent="0.35">
      <c r="A72" s="12" t="s">
        <v>14</v>
      </c>
      <c r="B72" s="12" t="s">
        <v>51</v>
      </c>
      <c r="C72" s="13">
        <v>17043.05</v>
      </c>
      <c r="D72" s="12" t="s">
        <v>26</v>
      </c>
      <c r="E72" s="12" t="s">
        <v>20</v>
      </c>
      <c r="F72" s="14">
        <v>3</v>
      </c>
      <c r="G72" s="14">
        <v>221</v>
      </c>
      <c r="H72" s="12" t="s">
        <v>28</v>
      </c>
      <c r="I72" s="14">
        <v>567</v>
      </c>
      <c r="J72" s="13">
        <f>'Rice Sales(Cleaned Data)'!$C72*'Rice Sales(Cleaned Data)'!$I72</f>
        <v>9663409.3499999996</v>
      </c>
      <c r="K72" s="18">
        <f t="shared" si="7"/>
        <v>7.9012276863477376E-3</v>
      </c>
      <c r="L72" s="22">
        <f t="shared" si="8"/>
        <v>16260.5997037037</v>
      </c>
      <c r="M72" s="6">
        <f t="shared" si="9"/>
        <v>4.8119399687213252E-2</v>
      </c>
      <c r="N72" s="27">
        <f t="shared" si="10"/>
        <v>0.38977072310405642</v>
      </c>
      <c r="O72" s="24">
        <f t="shared" si="11"/>
        <v>2.7777777777777777</v>
      </c>
      <c r="P72" s="24">
        <f t="shared" si="12"/>
        <v>6</v>
      </c>
      <c r="Q72" t="str">
        <f t="shared" si="13"/>
        <v>Market Leader</v>
      </c>
    </row>
    <row r="73" spans="1:17" x14ac:dyDescent="0.35">
      <c r="A73" s="15" t="s">
        <v>34</v>
      </c>
      <c r="B73" s="15" t="s">
        <v>50</v>
      </c>
      <c r="C73" s="16">
        <v>17003.14</v>
      </c>
      <c r="D73" s="15" t="s">
        <v>11</v>
      </c>
      <c r="E73" s="15" t="s">
        <v>12</v>
      </c>
      <c r="F73" s="17">
        <v>5</v>
      </c>
      <c r="G73" s="17">
        <v>87</v>
      </c>
      <c r="H73" s="15" t="s">
        <v>32</v>
      </c>
      <c r="I73" s="17">
        <v>824</v>
      </c>
      <c r="J73" s="16">
        <f>'Rice Sales(Cleaned Data)'!$C73*'Rice Sales(Cleaned Data)'!$I73</f>
        <v>14010587.359999999</v>
      </c>
      <c r="K73" s="18">
        <f t="shared" si="7"/>
        <v>1.0524836826710605E-2</v>
      </c>
      <c r="L73" s="22">
        <f t="shared" si="8"/>
        <v>15962.131690140846</v>
      </c>
      <c r="M73" s="6">
        <f t="shared" si="9"/>
        <v>6.521737384876615E-2</v>
      </c>
      <c r="N73" s="27">
        <f t="shared" si="10"/>
        <v>0.10558252427184465</v>
      </c>
      <c r="O73" s="24">
        <f t="shared" si="11"/>
        <v>3.2173913043478262</v>
      </c>
      <c r="P73" s="24">
        <f t="shared" si="12"/>
        <v>7</v>
      </c>
      <c r="Q73" t="str">
        <f t="shared" si="13"/>
        <v>Market Leader</v>
      </c>
    </row>
    <row r="74" spans="1:17" x14ac:dyDescent="0.35">
      <c r="A74" s="12" t="s">
        <v>36</v>
      </c>
      <c r="B74" s="12" t="s">
        <v>40</v>
      </c>
      <c r="C74" s="13">
        <v>24806.7</v>
      </c>
      <c r="D74" s="12" t="s">
        <v>19</v>
      </c>
      <c r="E74" s="12" t="s">
        <v>20</v>
      </c>
      <c r="F74" s="14">
        <v>5</v>
      </c>
      <c r="G74" s="14">
        <v>142</v>
      </c>
      <c r="H74" s="12" t="s">
        <v>23</v>
      </c>
      <c r="I74" s="14">
        <v>481</v>
      </c>
      <c r="J74" s="13">
        <f>'Rice Sales(Cleaned Data)'!$C74*'Rice Sales(Cleaned Data)'!$I74</f>
        <v>11932022.700000001</v>
      </c>
      <c r="K74" s="18">
        <f t="shared" si="7"/>
        <v>6.9643529377696693E-3</v>
      </c>
      <c r="L74" s="22">
        <f t="shared" si="8"/>
        <v>16689.417086614172</v>
      </c>
      <c r="M74" s="6">
        <f t="shared" si="9"/>
        <v>0.4863730633166532</v>
      </c>
      <c r="N74" s="27">
        <f t="shared" si="10"/>
        <v>0.29521829521829523</v>
      </c>
      <c r="O74" s="24">
        <f t="shared" si="11"/>
        <v>2.8666666666666667</v>
      </c>
      <c r="P74" s="24">
        <f t="shared" si="12"/>
        <v>4</v>
      </c>
      <c r="Q74" t="str">
        <f t="shared" si="13"/>
        <v>Established Contender</v>
      </c>
    </row>
    <row r="75" spans="1:17" x14ac:dyDescent="0.35">
      <c r="A75" s="15" t="s">
        <v>9</v>
      </c>
      <c r="B75" s="15" t="s">
        <v>50</v>
      </c>
      <c r="C75" s="16">
        <v>17001.080000000002</v>
      </c>
      <c r="D75" s="15" t="s">
        <v>11</v>
      </c>
      <c r="E75" s="15" t="s">
        <v>12</v>
      </c>
      <c r="F75" s="17">
        <v>5</v>
      </c>
      <c r="G75" s="17">
        <v>96</v>
      </c>
      <c r="H75" s="15" t="s">
        <v>13</v>
      </c>
      <c r="I75" s="17">
        <v>575</v>
      </c>
      <c r="J75" s="16">
        <f>'Rice Sales(Cleaned Data)'!$C75*'Rice Sales(Cleaned Data)'!$I75</f>
        <v>9775621.0000000019</v>
      </c>
      <c r="K75" s="18">
        <f t="shared" si="7"/>
        <v>7.3443946302895607E-3</v>
      </c>
      <c r="L75" s="22">
        <f t="shared" si="8"/>
        <v>15962.131690140846</v>
      </c>
      <c r="M75" s="6">
        <f t="shared" si="9"/>
        <v>6.5088318404293785E-2</v>
      </c>
      <c r="N75" s="27">
        <f t="shared" si="10"/>
        <v>0.16695652173913045</v>
      </c>
      <c r="O75" s="24">
        <f t="shared" si="11"/>
        <v>2.8333333333333335</v>
      </c>
      <c r="P75" s="24">
        <f t="shared" si="12"/>
        <v>6</v>
      </c>
      <c r="Q75" t="str">
        <f t="shared" si="13"/>
        <v>Market Leader</v>
      </c>
    </row>
    <row r="76" spans="1:17" x14ac:dyDescent="0.35">
      <c r="A76" s="12" t="s">
        <v>34</v>
      </c>
      <c r="B76" s="12" t="s">
        <v>51</v>
      </c>
      <c r="C76" s="13">
        <v>16612.62</v>
      </c>
      <c r="D76" s="12" t="s">
        <v>19</v>
      </c>
      <c r="E76" s="12" t="s">
        <v>20</v>
      </c>
      <c r="F76" s="14">
        <v>4</v>
      </c>
      <c r="G76" s="14">
        <v>262</v>
      </c>
      <c r="H76" s="12" t="s">
        <v>21</v>
      </c>
      <c r="I76" s="14">
        <v>936</v>
      </c>
      <c r="J76" s="13">
        <f>'Rice Sales(Cleaned Data)'!$C76*'Rice Sales(Cleaned Data)'!$I76</f>
        <v>15549412.319999998</v>
      </c>
      <c r="K76" s="18">
        <f t="shared" si="7"/>
        <v>1.3552254365389628E-2</v>
      </c>
      <c r="L76" s="22">
        <f t="shared" si="8"/>
        <v>16689.417086614172</v>
      </c>
      <c r="M76" s="6">
        <f t="shared" si="9"/>
        <v>-4.6015439733823084E-3</v>
      </c>
      <c r="N76" s="27">
        <f t="shared" si="10"/>
        <v>0.27991452991452992</v>
      </c>
      <c r="O76" s="24">
        <f t="shared" si="11"/>
        <v>3.263157894736842</v>
      </c>
      <c r="P76" s="24">
        <f t="shared" si="12"/>
        <v>7</v>
      </c>
      <c r="Q76" t="str">
        <f t="shared" si="13"/>
        <v>Market Leader</v>
      </c>
    </row>
    <row r="77" spans="1:17" x14ac:dyDescent="0.35">
      <c r="A77" s="15" t="s">
        <v>24</v>
      </c>
      <c r="B77" s="15" t="s">
        <v>40</v>
      </c>
      <c r="C77" s="16">
        <v>24925.14</v>
      </c>
      <c r="D77" s="15" t="s">
        <v>11</v>
      </c>
      <c r="E77" s="15" t="s">
        <v>12</v>
      </c>
      <c r="F77" s="17">
        <v>3</v>
      </c>
      <c r="G77" s="17">
        <v>3</v>
      </c>
      <c r="H77" s="15" t="s">
        <v>32</v>
      </c>
      <c r="I77" s="17">
        <v>570</v>
      </c>
      <c r="J77" s="16">
        <f>'Rice Sales(Cleaned Data)'!$C77*'Rice Sales(Cleaned Data)'!$I77</f>
        <v>14207329.799999999</v>
      </c>
      <c r="K77" s="18">
        <f t="shared" si="7"/>
        <v>7.2805303291566077E-3</v>
      </c>
      <c r="L77" s="22">
        <f t="shared" si="8"/>
        <v>15962.131690140846</v>
      </c>
      <c r="M77" s="6">
        <f t="shared" si="9"/>
        <v>0.5615170006018203</v>
      </c>
      <c r="N77" s="27">
        <f t="shared" si="10"/>
        <v>5.263157894736842E-3</v>
      </c>
      <c r="O77" s="24">
        <f t="shared" si="11"/>
        <v>3.5263157894736841</v>
      </c>
      <c r="P77" s="24">
        <f t="shared" si="12"/>
        <v>6</v>
      </c>
      <c r="Q77" t="str">
        <f t="shared" si="13"/>
        <v>Market Leader</v>
      </c>
    </row>
    <row r="78" spans="1:17" x14ac:dyDescent="0.35">
      <c r="A78" s="12" t="s">
        <v>9</v>
      </c>
      <c r="B78" s="12" t="s">
        <v>40</v>
      </c>
      <c r="C78" s="13">
        <v>23351.01</v>
      </c>
      <c r="D78" s="12" t="s">
        <v>26</v>
      </c>
      <c r="E78" s="12" t="s">
        <v>20</v>
      </c>
      <c r="F78" s="14">
        <v>4</v>
      </c>
      <c r="G78" s="14">
        <v>84</v>
      </c>
      <c r="H78" s="12" t="s">
        <v>39</v>
      </c>
      <c r="I78" s="14">
        <v>614</v>
      </c>
      <c r="J78" s="13">
        <f>'Rice Sales(Cleaned Data)'!$C78*'Rice Sales(Cleaned Data)'!$I78</f>
        <v>14337520.139999999</v>
      </c>
      <c r="K78" s="18">
        <f t="shared" si="7"/>
        <v>8.5561795404188908E-3</v>
      </c>
      <c r="L78" s="22">
        <f t="shared" si="8"/>
        <v>16260.5997037037</v>
      </c>
      <c r="M78" s="6">
        <f t="shared" si="9"/>
        <v>0.43604851146303703</v>
      </c>
      <c r="N78" s="27">
        <f t="shared" si="10"/>
        <v>0.13680781758957655</v>
      </c>
      <c r="O78" s="24">
        <f t="shared" si="11"/>
        <v>2.75</v>
      </c>
      <c r="P78" s="24">
        <f t="shared" si="12"/>
        <v>6</v>
      </c>
      <c r="Q78" t="str">
        <f t="shared" si="13"/>
        <v>Market Leader</v>
      </c>
    </row>
    <row r="79" spans="1:17" x14ac:dyDescent="0.35">
      <c r="A79" s="15" t="s">
        <v>9</v>
      </c>
      <c r="B79" s="15" t="s">
        <v>40</v>
      </c>
      <c r="C79" s="16">
        <v>12696.67</v>
      </c>
      <c r="D79" s="15" t="s">
        <v>11</v>
      </c>
      <c r="E79" s="15" t="s">
        <v>12</v>
      </c>
      <c r="F79" s="17">
        <v>4</v>
      </c>
      <c r="G79" s="17">
        <v>96</v>
      </c>
      <c r="H79" s="15" t="s">
        <v>17</v>
      </c>
      <c r="I79" s="17">
        <v>924</v>
      </c>
      <c r="J79" s="16">
        <f>'Rice Sales(Cleaned Data)'!$C79*'Rice Sales(Cleaned Data)'!$I79</f>
        <v>11731723.08</v>
      </c>
      <c r="K79" s="18">
        <f t="shared" si="7"/>
        <v>1.180212284936966E-2</v>
      </c>
      <c r="L79" s="22">
        <f t="shared" si="8"/>
        <v>15962.131690140846</v>
      </c>
      <c r="M79" s="6">
        <f t="shared" si="9"/>
        <v>-0.20457553875199438</v>
      </c>
      <c r="N79" s="27">
        <f t="shared" si="10"/>
        <v>0.1038961038961039</v>
      </c>
      <c r="O79" s="24">
        <f t="shared" si="11"/>
        <v>2.8333333333333335</v>
      </c>
      <c r="P79" s="24">
        <f t="shared" si="12"/>
        <v>7</v>
      </c>
      <c r="Q79" t="str">
        <f t="shared" si="13"/>
        <v>Market Leader</v>
      </c>
    </row>
    <row r="80" spans="1:17" x14ac:dyDescent="0.35">
      <c r="A80" s="12" t="s">
        <v>34</v>
      </c>
      <c r="B80" s="12" t="s">
        <v>51</v>
      </c>
      <c r="C80" s="13">
        <v>23711.13</v>
      </c>
      <c r="D80" s="12" t="s">
        <v>16</v>
      </c>
      <c r="E80" s="12" t="s">
        <v>12</v>
      </c>
      <c r="F80" s="14">
        <v>5</v>
      </c>
      <c r="G80" s="14">
        <v>284</v>
      </c>
      <c r="H80" s="12" t="s">
        <v>32</v>
      </c>
      <c r="I80" s="14">
        <v>966</v>
      </c>
      <c r="J80" s="13">
        <f>'Rice Sales(Cleaned Data)'!$C80*'Rice Sales(Cleaned Data)'!$I80</f>
        <v>22904951.580000002</v>
      </c>
      <c r="K80" s="18">
        <f t="shared" si="7"/>
        <v>1.3157357087402443E-2</v>
      </c>
      <c r="L80" s="22">
        <f t="shared" si="8"/>
        <v>16709.716737588646</v>
      </c>
      <c r="M80" s="6">
        <f t="shared" si="9"/>
        <v>0.41900251047712966</v>
      </c>
      <c r="N80" s="27">
        <f t="shared" si="10"/>
        <v>0.2939958592132505</v>
      </c>
      <c r="O80" s="24">
        <f t="shared" si="11"/>
        <v>3.5</v>
      </c>
      <c r="P80" s="24">
        <f t="shared" si="12"/>
        <v>7</v>
      </c>
      <c r="Q80" t="str">
        <f t="shared" si="13"/>
        <v>Market Leader</v>
      </c>
    </row>
    <row r="81" spans="1:17" x14ac:dyDescent="0.35">
      <c r="A81" s="15" t="s">
        <v>18</v>
      </c>
      <c r="B81" s="15" t="s">
        <v>51</v>
      </c>
      <c r="C81" s="16">
        <v>16401.32</v>
      </c>
      <c r="D81" s="15" t="s">
        <v>11</v>
      </c>
      <c r="E81" s="15" t="s">
        <v>12</v>
      </c>
      <c r="F81" s="17">
        <v>1</v>
      </c>
      <c r="G81" s="17">
        <v>230</v>
      </c>
      <c r="H81" s="15" t="s">
        <v>13</v>
      </c>
      <c r="I81" s="17">
        <v>754</v>
      </c>
      <c r="J81" s="16">
        <f>'Rice Sales(Cleaned Data)'!$C81*'Rice Sales(Cleaned Data)'!$I81</f>
        <v>12366595.279999999</v>
      </c>
      <c r="K81" s="18">
        <f t="shared" si="7"/>
        <v>9.6307366108492679E-3</v>
      </c>
      <c r="L81" s="22">
        <f t="shared" si="8"/>
        <v>15962.131690140846</v>
      </c>
      <c r="M81" s="6">
        <f t="shared" si="9"/>
        <v>2.7514389580586031E-2</v>
      </c>
      <c r="N81" s="27">
        <f t="shared" si="10"/>
        <v>0.30503978779840851</v>
      </c>
      <c r="O81" s="24">
        <f t="shared" si="11"/>
        <v>3.04</v>
      </c>
      <c r="P81" s="24">
        <f t="shared" si="12"/>
        <v>7</v>
      </c>
      <c r="Q81" t="str">
        <f t="shared" si="13"/>
        <v>Market Leader</v>
      </c>
    </row>
    <row r="82" spans="1:17" x14ac:dyDescent="0.35">
      <c r="A82" s="12" t="s">
        <v>22</v>
      </c>
      <c r="B82" s="12" t="s">
        <v>40</v>
      </c>
      <c r="C82" s="13">
        <v>10223.09</v>
      </c>
      <c r="D82" s="12" t="s">
        <v>11</v>
      </c>
      <c r="E82" s="12" t="s">
        <v>12</v>
      </c>
      <c r="F82" s="14">
        <v>1</v>
      </c>
      <c r="G82" s="14">
        <v>257</v>
      </c>
      <c r="H82" s="12" t="s">
        <v>32</v>
      </c>
      <c r="I82" s="14">
        <v>649</v>
      </c>
      <c r="J82" s="13">
        <f>'Rice Sales(Cleaned Data)'!$C82*'Rice Sales(Cleaned Data)'!$I82</f>
        <v>6634785.4100000001</v>
      </c>
      <c r="K82" s="18">
        <f t="shared" si="7"/>
        <v>8.2895862870572615E-3</v>
      </c>
      <c r="L82" s="22">
        <f t="shared" si="8"/>
        <v>15962.131690140846</v>
      </c>
      <c r="M82" s="6">
        <f t="shared" si="9"/>
        <v>-0.35954105639196154</v>
      </c>
      <c r="N82" s="27">
        <f t="shared" si="10"/>
        <v>0.39599383667180277</v>
      </c>
      <c r="O82" s="24">
        <f t="shared" si="11"/>
        <v>2.95</v>
      </c>
      <c r="P82" s="24">
        <f t="shared" si="12"/>
        <v>6</v>
      </c>
      <c r="Q82" t="str">
        <f t="shared" si="13"/>
        <v>Market Leader</v>
      </c>
    </row>
    <row r="83" spans="1:17" x14ac:dyDescent="0.35">
      <c r="A83" s="15" t="s">
        <v>34</v>
      </c>
      <c r="B83" s="15" t="s">
        <v>40</v>
      </c>
      <c r="C83" s="16">
        <v>20852.400000000001</v>
      </c>
      <c r="D83" s="15" t="s">
        <v>19</v>
      </c>
      <c r="E83" s="15" t="s">
        <v>20</v>
      </c>
      <c r="F83" s="17">
        <v>2</v>
      </c>
      <c r="G83" s="17">
        <v>27</v>
      </c>
      <c r="H83" s="15" t="s">
        <v>33</v>
      </c>
      <c r="I83" s="17">
        <v>644</v>
      </c>
      <c r="J83" s="16">
        <f>'Rice Sales(Cleaned Data)'!$C83*'Rice Sales(Cleaned Data)'!$I83</f>
        <v>13428945.600000001</v>
      </c>
      <c r="K83" s="18">
        <f t="shared" si="7"/>
        <v>9.3244143283236318E-3</v>
      </c>
      <c r="L83" s="22">
        <f t="shared" si="8"/>
        <v>16689.417086614172</v>
      </c>
      <c r="M83" s="6">
        <f t="shared" si="9"/>
        <v>0.24943848498607959</v>
      </c>
      <c r="N83" s="27">
        <f t="shared" si="10"/>
        <v>4.192546583850932E-2</v>
      </c>
      <c r="O83" s="24">
        <f t="shared" si="11"/>
        <v>3.263157894736842</v>
      </c>
      <c r="P83" s="24">
        <f t="shared" si="12"/>
        <v>6</v>
      </c>
      <c r="Q83" t="str">
        <f t="shared" si="13"/>
        <v>Market Leader</v>
      </c>
    </row>
    <row r="84" spans="1:17" x14ac:dyDescent="0.35">
      <c r="A84" s="12" t="s">
        <v>9</v>
      </c>
      <c r="B84" s="12" t="s">
        <v>40</v>
      </c>
      <c r="C84" s="13">
        <v>11089.34</v>
      </c>
      <c r="D84" s="12" t="s">
        <v>26</v>
      </c>
      <c r="E84" s="12" t="s">
        <v>20</v>
      </c>
      <c r="F84" s="14">
        <v>2</v>
      </c>
      <c r="G84" s="14">
        <v>193</v>
      </c>
      <c r="H84" s="12" t="s">
        <v>21</v>
      </c>
      <c r="I84" s="14">
        <v>858</v>
      </c>
      <c r="J84" s="13">
        <f>'Rice Sales(Cleaned Data)'!$C84*'Rice Sales(Cleaned Data)'!$I84</f>
        <v>9514653.7200000007</v>
      </c>
      <c r="K84" s="18">
        <f t="shared" si="7"/>
        <v>1.1956355123256365E-2</v>
      </c>
      <c r="L84" s="22">
        <f t="shared" si="8"/>
        <v>16260.5997037037</v>
      </c>
      <c r="M84" s="6">
        <f t="shared" si="9"/>
        <v>-0.31802392272935875</v>
      </c>
      <c r="N84" s="27">
        <f t="shared" si="10"/>
        <v>0.22494172494172493</v>
      </c>
      <c r="O84" s="24">
        <f t="shared" si="11"/>
        <v>2.75</v>
      </c>
      <c r="P84" s="24">
        <f t="shared" si="12"/>
        <v>7</v>
      </c>
      <c r="Q84" t="str">
        <f t="shared" si="13"/>
        <v>Market Leader</v>
      </c>
    </row>
    <row r="85" spans="1:17" x14ac:dyDescent="0.35">
      <c r="A85" s="15" t="s">
        <v>24</v>
      </c>
      <c r="B85" s="15" t="s">
        <v>50</v>
      </c>
      <c r="C85" s="16">
        <v>22170.87</v>
      </c>
      <c r="D85" s="15" t="s">
        <v>26</v>
      </c>
      <c r="E85" s="15" t="s">
        <v>20</v>
      </c>
      <c r="F85" s="17">
        <v>3</v>
      </c>
      <c r="G85" s="17">
        <v>174</v>
      </c>
      <c r="H85" s="15" t="s">
        <v>32</v>
      </c>
      <c r="I85" s="17">
        <v>703</v>
      </c>
      <c r="J85" s="16">
        <f>'Rice Sales(Cleaned Data)'!$C85*'Rice Sales(Cleaned Data)'!$I85</f>
        <v>15586121.609999999</v>
      </c>
      <c r="K85" s="18">
        <f t="shared" si="7"/>
        <v>9.7964075194046912E-3</v>
      </c>
      <c r="L85" s="22">
        <f t="shared" si="8"/>
        <v>16260.5997037037</v>
      </c>
      <c r="M85" s="6">
        <f t="shared" si="9"/>
        <v>0.3634718524526564</v>
      </c>
      <c r="N85" s="27">
        <f t="shared" si="10"/>
        <v>0.24751066856330015</v>
      </c>
      <c r="O85" s="24">
        <f t="shared" si="11"/>
        <v>3.0526315789473686</v>
      </c>
      <c r="P85" s="24">
        <f t="shared" si="12"/>
        <v>7</v>
      </c>
      <c r="Q85" t="str">
        <f t="shared" si="13"/>
        <v>Market Leader</v>
      </c>
    </row>
    <row r="86" spans="1:17" x14ac:dyDescent="0.35">
      <c r="A86" s="12" t="s">
        <v>18</v>
      </c>
      <c r="B86" s="12" t="s">
        <v>50</v>
      </c>
      <c r="C86" s="13">
        <v>15620.16</v>
      </c>
      <c r="D86" s="12" t="s">
        <v>11</v>
      </c>
      <c r="E86" s="12" t="s">
        <v>12</v>
      </c>
      <c r="F86" s="14">
        <v>1</v>
      </c>
      <c r="G86" s="14">
        <v>59</v>
      </c>
      <c r="H86" s="12" t="s">
        <v>32</v>
      </c>
      <c r="I86" s="14">
        <v>307</v>
      </c>
      <c r="J86" s="13">
        <f>'Rice Sales(Cleaned Data)'!$C86*'Rice Sales(Cleaned Data)'!$I86</f>
        <v>4795389.12</v>
      </c>
      <c r="K86" s="18">
        <f t="shared" si="7"/>
        <v>3.9212680895632963E-3</v>
      </c>
      <c r="L86" s="22">
        <f t="shared" si="8"/>
        <v>15962.131690140846</v>
      </c>
      <c r="M86" s="6">
        <f t="shared" si="9"/>
        <v>-2.1423936149585106E-2</v>
      </c>
      <c r="N86" s="27">
        <f t="shared" si="10"/>
        <v>0.19218241042345277</v>
      </c>
      <c r="O86" s="24">
        <f t="shared" si="11"/>
        <v>3.04</v>
      </c>
      <c r="P86" s="24">
        <f t="shared" si="12"/>
        <v>3</v>
      </c>
      <c r="Q86" t="str">
        <f t="shared" si="13"/>
        <v>Emerging Player</v>
      </c>
    </row>
    <row r="87" spans="1:17" x14ac:dyDescent="0.35">
      <c r="A87" s="15" t="s">
        <v>22</v>
      </c>
      <c r="B87" s="15" t="s">
        <v>50</v>
      </c>
      <c r="C87" s="16">
        <v>14979.21</v>
      </c>
      <c r="D87" s="15" t="s">
        <v>11</v>
      </c>
      <c r="E87" s="15" t="s">
        <v>12</v>
      </c>
      <c r="F87" s="17">
        <v>1</v>
      </c>
      <c r="G87" s="17">
        <v>242</v>
      </c>
      <c r="H87" s="15" t="s">
        <v>21</v>
      </c>
      <c r="I87" s="17">
        <v>480</v>
      </c>
      <c r="J87" s="16">
        <f>'Rice Sales(Cleaned Data)'!$C87*'Rice Sales(Cleaned Data)'!$I87</f>
        <v>7190020.7999999998</v>
      </c>
      <c r="K87" s="18">
        <f t="shared" si="7"/>
        <v>6.1309729087634596E-3</v>
      </c>
      <c r="L87" s="22">
        <f t="shared" si="8"/>
        <v>15962.131690140846</v>
      </c>
      <c r="M87" s="6">
        <f t="shared" si="9"/>
        <v>-6.1578347380002986E-2</v>
      </c>
      <c r="N87" s="27">
        <f t="shared" si="10"/>
        <v>0.50416666666666665</v>
      </c>
      <c r="O87" s="24">
        <f t="shared" si="11"/>
        <v>2.95</v>
      </c>
      <c r="P87" s="24">
        <f t="shared" si="12"/>
        <v>5</v>
      </c>
      <c r="Q87" t="str">
        <f t="shared" si="13"/>
        <v>Established Contender</v>
      </c>
    </row>
    <row r="88" spans="1:17" x14ac:dyDescent="0.35">
      <c r="A88" s="12" t="s">
        <v>14</v>
      </c>
      <c r="B88" s="12" t="s">
        <v>40</v>
      </c>
      <c r="C88" s="13">
        <v>14207.81</v>
      </c>
      <c r="D88" s="12" t="s">
        <v>11</v>
      </c>
      <c r="E88" s="12" t="s">
        <v>12</v>
      </c>
      <c r="F88" s="14">
        <v>3</v>
      </c>
      <c r="G88" s="14">
        <v>20</v>
      </c>
      <c r="H88" s="12" t="s">
        <v>23</v>
      </c>
      <c r="I88" s="14">
        <v>388</v>
      </c>
      <c r="J88" s="13">
        <f>'Rice Sales(Cleaned Data)'!$C88*'Rice Sales(Cleaned Data)'!$I88</f>
        <v>5512630.2800000003</v>
      </c>
      <c r="K88" s="18">
        <f t="shared" si="7"/>
        <v>4.95586976791713E-3</v>
      </c>
      <c r="L88" s="22">
        <f t="shared" si="8"/>
        <v>15962.131690140846</v>
      </c>
      <c r="M88" s="6">
        <f t="shared" si="9"/>
        <v>-0.10990522595578003</v>
      </c>
      <c r="N88" s="27">
        <f t="shared" si="10"/>
        <v>5.1546391752577317E-2</v>
      </c>
      <c r="O88" s="24">
        <f t="shared" si="11"/>
        <v>2.4375</v>
      </c>
      <c r="P88" s="24">
        <f t="shared" si="12"/>
        <v>3</v>
      </c>
      <c r="Q88" t="str">
        <f t="shared" si="13"/>
        <v>Emerging Player</v>
      </c>
    </row>
    <row r="89" spans="1:17" x14ac:dyDescent="0.35">
      <c r="A89" s="15" t="s">
        <v>18</v>
      </c>
      <c r="B89" s="15" t="s">
        <v>40</v>
      </c>
      <c r="C89" s="16">
        <v>24302.71</v>
      </c>
      <c r="D89" s="15" t="s">
        <v>11</v>
      </c>
      <c r="E89" s="15" t="s">
        <v>12</v>
      </c>
      <c r="F89" s="17">
        <v>4</v>
      </c>
      <c r="G89" s="17">
        <v>109</v>
      </c>
      <c r="H89" s="15" t="s">
        <v>27</v>
      </c>
      <c r="I89" s="17">
        <v>116</v>
      </c>
      <c r="J89" s="16">
        <f>'Rice Sales(Cleaned Data)'!$C89*'Rice Sales(Cleaned Data)'!$I89</f>
        <v>2819114.36</v>
      </c>
      <c r="K89" s="18">
        <f t="shared" si="7"/>
        <v>1.4816517862845026E-3</v>
      </c>
      <c r="L89" s="22">
        <f t="shared" si="8"/>
        <v>15962.131690140846</v>
      </c>
      <c r="M89" s="6">
        <f t="shared" si="9"/>
        <v>0.52252283540617483</v>
      </c>
      <c r="N89" s="27">
        <f t="shared" si="10"/>
        <v>0.93965517241379315</v>
      </c>
      <c r="O89" s="24">
        <f t="shared" si="11"/>
        <v>3.04</v>
      </c>
      <c r="P89" s="24">
        <f t="shared" si="12"/>
        <v>5</v>
      </c>
      <c r="Q89" t="str">
        <f t="shared" si="13"/>
        <v>Established Contender</v>
      </c>
    </row>
    <row r="90" spans="1:17" x14ac:dyDescent="0.35">
      <c r="A90" s="12" t="s">
        <v>22</v>
      </c>
      <c r="B90" s="12" t="s">
        <v>40</v>
      </c>
      <c r="C90" s="13">
        <v>10590.6</v>
      </c>
      <c r="D90" s="12" t="s">
        <v>11</v>
      </c>
      <c r="E90" s="12" t="s">
        <v>12</v>
      </c>
      <c r="F90" s="14">
        <v>2</v>
      </c>
      <c r="G90" s="14">
        <v>207</v>
      </c>
      <c r="H90" s="12" t="s">
        <v>39</v>
      </c>
      <c r="I90" s="14">
        <v>602</v>
      </c>
      <c r="J90" s="13">
        <f>'Rice Sales(Cleaned Data)'!$C90*'Rice Sales(Cleaned Data)'!$I90</f>
        <v>6375541.2000000002</v>
      </c>
      <c r="K90" s="18">
        <f t="shared" si="7"/>
        <v>7.689261856407505E-3</v>
      </c>
      <c r="L90" s="22">
        <f t="shared" si="8"/>
        <v>15962.131690140846</v>
      </c>
      <c r="M90" s="6">
        <f t="shared" si="9"/>
        <v>-0.33651718920842011</v>
      </c>
      <c r="N90" s="27">
        <f t="shared" si="10"/>
        <v>0.34385382059800662</v>
      </c>
      <c r="O90" s="24">
        <f t="shared" si="11"/>
        <v>2.95</v>
      </c>
      <c r="P90" s="24">
        <f t="shared" si="12"/>
        <v>6</v>
      </c>
      <c r="Q90" t="str">
        <f t="shared" si="13"/>
        <v>Market Leader</v>
      </c>
    </row>
    <row r="91" spans="1:17" x14ac:dyDescent="0.35">
      <c r="A91" s="15" t="s">
        <v>22</v>
      </c>
      <c r="B91" s="15" t="s">
        <v>51</v>
      </c>
      <c r="C91" s="16">
        <v>22971.81</v>
      </c>
      <c r="D91" s="15" t="s">
        <v>11</v>
      </c>
      <c r="E91" s="15" t="s">
        <v>12</v>
      </c>
      <c r="F91" s="17">
        <v>4</v>
      </c>
      <c r="G91" s="17">
        <v>95</v>
      </c>
      <c r="H91" s="15" t="s">
        <v>28</v>
      </c>
      <c r="I91" s="17">
        <v>737</v>
      </c>
      <c r="J91" s="16">
        <f>'Rice Sales(Cleaned Data)'!$C91*'Rice Sales(Cleaned Data)'!$I91</f>
        <v>16930223.970000003</v>
      </c>
      <c r="K91" s="18">
        <f t="shared" si="7"/>
        <v>9.413597986997228E-3</v>
      </c>
      <c r="L91" s="22">
        <f t="shared" si="8"/>
        <v>15962.131690140846</v>
      </c>
      <c r="M91" s="6">
        <f t="shared" si="9"/>
        <v>0.43914424751856579</v>
      </c>
      <c r="N91" s="27">
        <f t="shared" si="10"/>
        <v>0.12890094979647218</v>
      </c>
      <c r="O91" s="24">
        <f t="shared" si="11"/>
        <v>2.95</v>
      </c>
      <c r="P91" s="24">
        <f t="shared" si="12"/>
        <v>7</v>
      </c>
      <c r="Q91" t="str">
        <f t="shared" si="13"/>
        <v>Market Leader</v>
      </c>
    </row>
    <row r="92" spans="1:17" x14ac:dyDescent="0.35">
      <c r="A92" s="12" t="s">
        <v>18</v>
      </c>
      <c r="B92" s="12" t="s">
        <v>40</v>
      </c>
      <c r="C92" s="13">
        <v>23229.94</v>
      </c>
      <c r="D92" s="12" t="s">
        <v>26</v>
      </c>
      <c r="E92" s="12" t="s">
        <v>20</v>
      </c>
      <c r="F92" s="14">
        <v>3</v>
      </c>
      <c r="G92" s="14">
        <v>66</v>
      </c>
      <c r="H92" s="12" t="s">
        <v>21</v>
      </c>
      <c r="I92" s="14">
        <v>132</v>
      </c>
      <c r="J92" s="13">
        <f>'Rice Sales(Cleaned Data)'!$C92*'Rice Sales(Cleaned Data)'!$I92</f>
        <v>3066352.0799999996</v>
      </c>
      <c r="K92" s="18">
        <f t="shared" si="7"/>
        <v>1.8394392497317485E-3</v>
      </c>
      <c r="L92" s="22">
        <f t="shared" si="8"/>
        <v>16260.5997037037</v>
      </c>
      <c r="M92" s="6">
        <f t="shared" si="9"/>
        <v>0.42860290661413197</v>
      </c>
      <c r="N92" s="27">
        <f t="shared" si="10"/>
        <v>0.5</v>
      </c>
      <c r="O92" s="24">
        <f t="shared" si="11"/>
        <v>3.7777777777777777</v>
      </c>
      <c r="P92" s="24">
        <f t="shared" si="12"/>
        <v>4</v>
      </c>
      <c r="Q92" t="str">
        <f t="shared" si="13"/>
        <v>Established Contender</v>
      </c>
    </row>
    <row r="93" spans="1:17" x14ac:dyDescent="0.35">
      <c r="A93" s="15" t="s">
        <v>36</v>
      </c>
      <c r="B93" s="15" t="s">
        <v>50</v>
      </c>
      <c r="C93" s="16">
        <v>14740.18</v>
      </c>
      <c r="D93" s="15" t="s">
        <v>16</v>
      </c>
      <c r="E93" s="15" t="s">
        <v>12</v>
      </c>
      <c r="F93" s="17">
        <v>1</v>
      </c>
      <c r="G93" s="17">
        <v>271</v>
      </c>
      <c r="H93" s="15" t="s">
        <v>33</v>
      </c>
      <c r="I93" s="17">
        <v>672</v>
      </c>
      <c r="J93" s="16">
        <f>'Rice Sales(Cleaned Data)'!$C93*'Rice Sales(Cleaned Data)'!$I93</f>
        <v>9905400.9600000009</v>
      </c>
      <c r="K93" s="18">
        <f t="shared" si="7"/>
        <v>9.1529440608017001E-3</v>
      </c>
      <c r="L93" s="22">
        <f t="shared" si="8"/>
        <v>16709.716737588646</v>
      </c>
      <c r="M93" s="6">
        <f t="shared" si="9"/>
        <v>-0.11786775135201162</v>
      </c>
      <c r="N93" s="27">
        <f t="shared" si="10"/>
        <v>0.40327380952380953</v>
      </c>
      <c r="O93" s="24">
        <f t="shared" si="11"/>
        <v>3.125</v>
      </c>
      <c r="P93" s="24">
        <f t="shared" si="12"/>
        <v>6</v>
      </c>
      <c r="Q93" t="str">
        <f t="shared" si="13"/>
        <v>Market Leader</v>
      </c>
    </row>
    <row r="94" spans="1:17" x14ac:dyDescent="0.35">
      <c r="A94" s="12" t="s">
        <v>22</v>
      </c>
      <c r="B94" s="12" t="s">
        <v>51</v>
      </c>
      <c r="C94" s="13">
        <v>19663.810000000001</v>
      </c>
      <c r="D94" s="12" t="s">
        <v>16</v>
      </c>
      <c r="E94" s="12" t="s">
        <v>12</v>
      </c>
      <c r="F94" s="14">
        <v>4</v>
      </c>
      <c r="G94" s="14">
        <v>177</v>
      </c>
      <c r="H94" s="12" t="s">
        <v>17</v>
      </c>
      <c r="I94" s="14">
        <v>475</v>
      </c>
      <c r="J94" s="13">
        <f>'Rice Sales(Cleaned Data)'!$C94*'Rice Sales(Cleaned Data)'!$I94</f>
        <v>9340309.75</v>
      </c>
      <c r="K94" s="18">
        <f t="shared" si="7"/>
        <v>6.4697149239297726E-3</v>
      </c>
      <c r="L94" s="22">
        <f t="shared" si="8"/>
        <v>16709.716737588646</v>
      </c>
      <c r="M94" s="6">
        <f t="shared" si="9"/>
        <v>0.17678894913676774</v>
      </c>
      <c r="N94" s="27">
        <f t="shared" si="10"/>
        <v>0.37263157894736842</v>
      </c>
      <c r="O94" s="24">
        <f t="shared" si="11"/>
        <v>2.9230769230769229</v>
      </c>
      <c r="P94" s="24">
        <f t="shared" si="12"/>
        <v>4</v>
      </c>
      <c r="Q94" t="str">
        <f t="shared" si="13"/>
        <v>Established Contender</v>
      </c>
    </row>
    <row r="95" spans="1:17" x14ac:dyDescent="0.35">
      <c r="A95" s="15" t="s">
        <v>14</v>
      </c>
      <c r="B95" s="15" t="s">
        <v>51</v>
      </c>
      <c r="C95" s="16">
        <v>19267.34</v>
      </c>
      <c r="D95" s="15" t="s">
        <v>16</v>
      </c>
      <c r="E95" s="15" t="s">
        <v>12</v>
      </c>
      <c r="F95" s="17">
        <v>3</v>
      </c>
      <c r="G95" s="17">
        <v>7</v>
      </c>
      <c r="H95" s="15" t="s">
        <v>13</v>
      </c>
      <c r="I95" s="17">
        <v>101</v>
      </c>
      <c r="J95" s="16">
        <f>'Rice Sales(Cleaned Data)'!$C95*'Rice Sales(Cleaned Data)'!$I95</f>
        <v>1946001.34</v>
      </c>
      <c r="K95" s="18">
        <f t="shared" si="7"/>
        <v>1.3756656996145411E-3</v>
      </c>
      <c r="L95" s="22">
        <f t="shared" si="8"/>
        <v>16709.716737588646</v>
      </c>
      <c r="M95" s="6">
        <f t="shared" si="9"/>
        <v>0.15306203585474074</v>
      </c>
      <c r="N95" s="27">
        <f t="shared" si="10"/>
        <v>6.9306930693069313E-2</v>
      </c>
      <c r="O95" s="24">
        <f t="shared" si="11"/>
        <v>2.9473684210526314</v>
      </c>
      <c r="P95" s="24">
        <f t="shared" si="12"/>
        <v>3</v>
      </c>
      <c r="Q95" t="str">
        <f t="shared" si="13"/>
        <v>Emerging Player</v>
      </c>
    </row>
    <row r="96" spans="1:17" x14ac:dyDescent="0.35">
      <c r="A96" s="12" t="s">
        <v>22</v>
      </c>
      <c r="B96" s="12" t="s">
        <v>51</v>
      </c>
      <c r="C96" s="13">
        <v>9425.2199999999993</v>
      </c>
      <c r="D96" s="12" t="s">
        <v>11</v>
      </c>
      <c r="E96" s="12" t="s">
        <v>12</v>
      </c>
      <c r="F96" s="14">
        <v>3</v>
      </c>
      <c r="G96" s="14">
        <v>245</v>
      </c>
      <c r="H96" s="12" t="s">
        <v>28</v>
      </c>
      <c r="I96" s="14">
        <v>339</v>
      </c>
      <c r="J96" s="13">
        <f>'Rice Sales(Cleaned Data)'!$C96*'Rice Sales(Cleaned Data)'!$I96</f>
        <v>3195149.5799999996</v>
      </c>
      <c r="K96" s="18">
        <f t="shared" si="7"/>
        <v>4.3299996168141928E-3</v>
      </c>
      <c r="L96" s="22">
        <f t="shared" si="8"/>
        <v>15962.131690140846</v>
      </c>
      <c r="M96" s="6">
        <f t="shared" si="9"/>
        <v>-0.40952623478093653</v>
      </c>
      <c r="N96" s="27">
        <f t="shared" si="10"/>
        <v>0.72271386430678464</v>
      </c>
      <c r="O96" s="24">
        <f t="shared" si="11"/>
        <v>2.95</v>
      </c>
      <c r="P96" s="24">
        <f t="shared" si="12"/>
        <v>5</v>
      </c>
      <c r="Q96" t="str">
        <f t="shared" si="13"/>
        <v>Established Contender</v>
      </c>
    </row>
    <row r="97" spans="1:17" x14ac:dyDescent="0.35">
      <c r="A97" s="15" t="s">
        <v>31</v>
      </c>
      <c r="B97" s="15" t="s">
        <v>51</v>
      </c>
      <c r="C97" s="16">
        <v>8341.06</v>
      </c>
      <c r="D97" s="15" t="s">
        <v>11</v>
      </c>
      <c r="E97" s="15" t="s">
        <v>12</v>
      </c>
      <c r="F97" s="17">
        <v>2</v>
      </c>
      <c r="G97" s="17">
        <v>126</v>
      </c>
      <c r="H97" s="15" t="s">
        <v>27</v>
      </c>
      <c r="I97" s="17">
        <v>570</v>
      </c>
      <c r="J97" s="16">
        <f>'Rice Sales(Cleaned Data)'!$C97*'Rice Sales(Cleaned Data)'!$I97</f>
        <v>4754404.1999999993</v>
      </c>
      <c r="K97" s="18">
        <f t="shared" si="7"/>
        <v>7.2805303291566077E-3</v>
      </c>
      <c r="L97" s="22">
        <f t="shared" si="8"/>
        <v>15962.131690140846</v>
      </c>
      <c r="M97" s="6">
        <f t="shared" si="9"/>
        <v>-0.47744698753789072</v>
      </c>
      <c r="N97" s="27">
        <f t="shared" si="10"/>
        <v>0.22105263157894736</v>
      </c>
      <c r="O97" s="24">
        <f t="shared" si="11"/>
        <v>2.9285714285714284</v>
      </c>
      <c r="P97" s="24">
        <f t="shared" si="12"/>
        <v>6</v>
      </c>
      <c r="Q97" t="str">
        <f t="shared" si="13"/>
        <v>Market Leader</v>
      </c>
    </row>
    <row r="98" spans="1:17" x14ac:dyDescent="0.35">
      <c r="A98" s="12" t="s">
        <v>36</v>
      </c>
      <c r="B98" s="12" t="s">
        <v>51</v>
      </c>
      <c r="C98" s="13">
        <v>10685.4</v>
      </c>
      <c r="D98" s="12" t="s">
        <v>11</v>
      </c>
      <c r="E98" s="12" t="s">
        <v>12</v>
      </c>
      <c r="F98" s="14">
        <v>5</v>
      </c>
      <c r="G98" s="14">
        <v>243</v>
      </c>
      <c r="H98" s="12" t="s">
        <v>39</v>
      </c>
      <c r="I98" s="14">
        <v>534</v>
      </c>
      <c r="J98" s="13">
        <f>'Rice Sales(Cleaned Data)'!$C98*'Rice Sales(Cleaned Data)'!$I98</f>
        <v>5706003.5999999996</v>
      </c>
      <c r="K98" s="18">
        <f t="shared" si="7"/>
        <v>6.820707360999349E-3</v>
      </c>
      <c r="L98" s="22">
        <f t="shared" si="8"/>
        <v>15962.131690140846</v>
      </c>
      <c r="M98" s="6">
        <f t="shared" si="9"/>
        <v>-0.33057813283172366</v>
      </c>
      <c r="N98" s="27">
        <f t="shared" si="10"/>
        <v>0.4550561797752809</v>
      </c>
      <c r="O98" s="24">
        <f t="shared" si="11"/>
        <v>2.6923076923076925</v>
      </c>
      <c r="P98" s="24">
        <f t="shared" si="12"/>
        <v>5</v>
      </c>
      <c r="Q98" t="str">
        <f t="shared" si="13"/>
        <v>Established Contender</v>
      </c>
    </row>
    <row r="99" spans="1:17" x14ac:dyDescent="0.35">
      <c r="A99" s="15" t="s">
        <v>36</v>
      </c>
      <c r="B99" s="15" t="s">
        <v>51</v>
      </c>
      <c r="C99" s="16">
        <v>24182.47</v>
      </c>
      <c r="D99" s="15" t="s">
        <v>26</v>
      </c>
      <c r="E99" s="15" t="s">
        <v>20</v>
      </c>
      <c r="F99" s="17">
        <v>3</v>
      </c>
      <c r="G99" s="17">
        <v>28</v>
      </c>
      <c r="H99" s="15" t="s">
        <v>35</v>
      </c>
      <c r="I99" s="17">
        <v>816</v>
      </c>
      <c r="J99" s="16">
        <f>'Rice Sales(Cleaned Data)'!$C99*'Rice Sales(Cleaned Data)'!$I99</f>
        <v>19732895.52</v>
      </c>
      <c r="K99" s="18">
        <f t="shared" si="7"/>
        <v>1.1371078998341718E-2</v>
      </c>
      <c r="L99" s="22">
        <f t="shared" si="8"/>
        <v>16260.5997037037</v>
      </c>
      <c r="M99" s="6">
        <f t="shared" si="9"/>
        <v>0.48718192690592621</v>
      </c>
      <c r="N99" s="27">
        <f t="shared" si="10"/>
        <v>3.4313725490196081E-2</v>
      </c>
      <c r="O99" s="24">
        <f t="shared" si="11"/>
        <v>2.6315789473684212</v>
      </c>
      <c r="P99" s="24">
        <f t="shared" si="12"/>
        <v>7</v>
      </c>
      <c r="Q99" t="str">
        <f t="shared" si="13"/>
        <v>Market Leader</v>
      </c>
    </row>
    <row r="100" spans="1:17" x14ac:dyDescent="0.35">
      <c r="A100" s="12" t="s">
        <v>36</v>
      </c>
      <c r="B100" s="12" t="s">
        <v>51</v>
      </c>
      <c r="C100" s="13">
        <v>17105.830000000002</v>
      </c>
      <c r="D100" s="12" t="s">
        <v>26</v>
      </c>
      <c r="E100" s="12" t="s">
        <v>20</v>
      </c>
      <c r="F100" s="14">
        <v>1</v>
      </c>
      <c r="G100" s="14">
        <v>186</v>
      </c>
      <c r="H100" s="12" t="s">
        <v>17</v>
      </c>
      <c r="I100" s="14">
        <v>629</v>
      </c>
      <c r="J100" s="13">
        <f>'Rice Sales(Cleaned Data)'!$C100*'Rice Sales(Cleaned Data)'!$I100</f>
        <v>10759567.07</v>
      </c>
      <c r="K100" s="18">
        <f t="shared" si="7"/>
        <v>8.7652067278884069E-3</v>
      </c>
      <c r="L100" s="22">
        <f t="shared" si="8"/>
        <v>16260.5997037037</v>
      </c>
      <c r="M100" s="6">
        <f t="shared" si="9"/>
        <v>5.1980265900265839E-2</v>
      </c>
      <c r="N100" s="27">
        <f t="shared" si="10"/>
        <v>0.29570747217806043</v>
      </c>
      <c r="O100" s="24">
        <f t="shared" si="11"/>
        <v>2.6315789473684212</v>
      </c>
      <c r="P100" s="24">
        <f t="shared" si="12"/>
        <v>6</v>
      </c>
      <c r="Q100" t="str">
        <f t="shared" si="13"/>
        <v>Market Leader</v>
      </c>
    </row>
    <row r="101" spans="1:17" x14ac:dyDescent="0.35">
      <c r="A101" s="15"/>
      <c r="B101" s="15" t="s">
        <v>50</v>
      </c>
      <c r="C101" s="16">
        <v>24732.76</v>
      </c>
      <c r="D101" s="15" t="s">
        <v>19</v>
      </c>
      <c r="E101" s="15" t="s">
        <v>20</v>
      </c>
      <c r="F101" s="17">
        <v>2</v>
      </c>
      <c r="G101" s="17">
        <v>94</v>
      </c>
      <c r="H101" s="15" t="s">
        <v>13</v>
      </c>
      <c r="I101" s="17">
        <v>927</v>
      </c>
      <c r="J101" s="16">
        <f>'Rice Sales(Cleaned Data)'!$C101*'Rice Sales(Cleaned Data)'!$I101</f>
        <v>22927268.52</v>
      </c>
      <c r="K101" s="18">
        <f t="shared" si="7"/>
        <v>1.342194422726088E-2</v>
      </c>
      <c r="L101" s="22">
        <f t="shared" si="8"/>
        <v>16689.417086614172</v>
      </c>
      <c r="M101" s="6">
        <f t="shared" si="9"/>
        <v>0.48194271085938817</v>
      </c>
      <c r="N101" s="27">
        <f t="shared" si="10"/>
        <v>0.10140237324703344</v>
      </c>
      <c r="O101" s="24" t="e">
        <f t="shared" si="11"/>
        <v>#DIV/0!</v>
      </c>
      <c r="P101" s="24">
        <f t="shared" si="12"/>
        <v>7</v>
      </c>
      <c r="Q101" t="str">
        <f t="shared" si="13"/>
        <v>Market Leader</v>
      </c>
    </row>
    <row r="102" spans="1:17" x14ac:dyDescent="0.35">
      <c r="A102" s="12" t="s">
        <v>34</v>
      </c>
      <c r="B102" s="12" t="s">
        <v>51</v>
      </c>
      <c r="C102" s="13">
        <v>23711.13</v>
      </c>
      <c r="D102" s="12" t="s">
        <v>16</v>
      </c>
      <c r="E102" s="12" t="s">
        <v>12</v>
      </c>
      <c r="F102" s="14">
        <v>2</v>
      </c>
      <c r="G102" s="14">
        <v>225</v>
      </c>
      <c r="H102" s="12" t="s">
        <v>27</v>
      </c>
      <c r="I102" s="14">
        <v>288</v>
      </c>
      <c r="J102" s="13">
        <f>'Rice Sales(Cleaned Data)'!$C102*'Rice Sales(Cleaned Data)'!$I102</f>
        <v>6828805.4400000004</v>
      </c>
      <c r="K102" s="18">
        <f t="shared" si="7"/>
        <v>3.9226903117721571E-3</v>
      </c>
      <c r="L102" s="22">
        <f t="shared" si="8"/>
        <v>16709.716737588646</v>
      </c>
      <c r="M102" s="6">
        <f t="shared" si="9"/>
        <v>0.41900251047712966</v>
      </c>
      <c r="N102" s="27">
        <f t="shared" si="10"/>
        <v>0.78125</v>
      </c>
      <c r="O102" s="24">
        <f t="shared" si="11"/>
        <v>3.5</v>
      </c>
      <c r="P102" s="24">
        <f t="shared" si="12"/>
        <v>5</v>
      </c>
      <c r="Q102" t="str">
        <f t="shared" si="13"/>
        <v>Established Contender</v>
      </c>
    </row>
    <row r="103" spans="1:17" x14ac:dyDescent="0.35">
      <c r="A103" s="15" t="s">
        <v>18</v>
      </c>
      <c r="B103" s="15" t="s">
        <v>50</v>
      </c>
      <c r="C103" s="16">
        <v>14598.09</v>
      </c>
      <c r="D103" s="15" t="s">
        <v>26</v>
      </c>
      <c r="E103" s="15" t="s">
        <v>20</v>
      </c>
      <c r="F103" s="17">
        <v>5</v>
      </c>
      <c r="G103" s="17">
        <v>11</v>
      </c>
      <c r="H103" s="15" t="s">
        <v>13</v>
      </c>
      <c r="I103" s="17">
        <v>800</v>
      </c>
      <c r="J103" s="16">
        <f>'Rice Sales(Cleaned Data)'!$C103*'Rice Sales(Cleaned Data)'!$I103</f>
        <v>11678472</v>
      </c>
      <c r="K103" s="18">
        <f t="shared" si="7"/>
        <v>1.11481166650409E-2</v>
      </c>
      <c r="L103" s="22">
        <f t="shared" si="8"/>
        <v>16260.5997037037</v>
      </c>
      <c r="M103" s="6">
        <f t="shared" si="9"/>
        <v>-0.10224159834185127</v>
      </c>
      <c r="N103" s="27">
        <f t="shared" si="10"/>
        <v>1.375E-2</v>
      </c>
      <c r="O103" s="24">
        <f t="shared" si="11"/>
        <v>3.7777777777777777</v>
      </c>
      <c r="P103" s="24">
        <f t="shared" si="12"/>
        <v>7</v>
      </c>
      <c r="Q103" t="str">
        <f t="shared" si="13"/>
        <v>Market Leader</v>
      </c>
    </row>
    <row r="104" spans="1:17" x14ac:dyDescent="0.35">
      <c r="A104" s="12" t="s">
        <v>14</v>
      </c>
      <c r="B104" s="12" t="s">
        <v>50</v>
      </c>
      <c r="C104" s="13">
        <v>12012.55</v>
      </c>
      <c r="D104" s="12" t="s">
        <v>11</v>
      </c>
      <c r="E104" s="12" t="s">
        <v>12</v>
      </c>
      <c r="F104" s="14">
        <v>2</v>
      </c>
      <c r="G104" s="14">
        <v>205</v>
      </c>
      <c r="H104" s="12" t="s">
        <v>21</v>
      </c>
      <c r="I104" s="14">
        <v>894</v>
      </c>
      <c r="J104" s="13">
        <f>'Rice Sales(Cleaned Data)'!$C104*'Rice Sales(Cleaned Data)'!$I104</f>
        <v>10739219.699999999</v>
      </c>
      <c r="K104" s="18">
        <f t="shared" si="7"/>
        <v>1.1418937042571943E-2</v>
      </c>
      <c r="L104" s="22">
        <f t="shared" si="8"/>
        <v>15962.131690140846</v>
      </c>
      <c r="M104" s="6">
        <f t="shared" si="9"/>
        <v>-0.24743447597167373</v>
      </c>
      <c r="N104" s="27">
        <f t="shared" si="10"/>
        <v>0.22930648769574943</v>
      </c>
      <c r="O104" s="24">
        <f t="shared" si="11"/>
        <v>2.4375</v>
      </c>
      <c r="P104" s="24">
        <f t="shared" si="12"/>
        <v>7</v>
      </c>
      <c r="Q104" t="str">
        <f t="shared" si="13"/>
        <v>Market Leader</v>
      </c>
    </row>
    <row r="105" spans="1:17" x14ac:dyDescent="0.35">
      <c r="A105" s="15" t="s">
        <v>14</v>
      </c>
      <c r="B105" s="15" t="s">
        <v>51</v>
      </c>
      <c r="C105" s="16">
        <v>16770.98</v>
      </c>
      <c r="D105" s="15" t="s">
        <v>11</v>
      </c>
      <c r="E105" s="15" t="s">
        <v>12</v>
      </c>
      <c r="F105" s="17">
        <v>3</v>
      </c>
      <c r="G105" s="17">
        <v>6</v>
      </c>
      <c r="H105" s="15" t="s">
        <v>32</v>
      </c>
      <c r="I105" s="17">
        <v>442</v>
      </c>
      <c r="J105" s="16">
        <f>'Rice Sales(Cleaned Data)'!$C105*'Rice Sales(Cleaned Data)'!$I105</f>
        <v>7412773.1600000001</v>
      </c>
      <c r="K105" s="18">
        <f t="shared" si="7"/>
        <v>5.6456042201530185E-3</v>
      </c>
      <c r="L105" s="22">
        <f t="shared" si="8"/>
        <v>15962.131690140846</v>
      </c>
      <c r="M105" s="6">
        <f t="shared" si="9"/>
        <v>5.0672950553261355E-2</v>
      </c>
      <c r="N105" s="27">
        <f t="shared" si="10"/>
        <v>1.3574660633484163E-2</v>
      </c>
      <c r="O105" s="24">
        <f t="shared" si="11"/>
        <v>2.4375</v>
      </c>
      <c r="P105" s="24">
        <f t="shared" si="12"/>
        <v>4</v>
      </c>
      <c r="Q105" t="str">
        <f t="shared" si="13"/>
        <v>Established Contender</v>
      </c>
    </row>
    <row r="106" spans="1:17" x14ac:dyDescent="0.35">
      <c r="A106" s="12" t="s">
        <v>36</v>
      </c>
      <c r="B106" s="12" t="s">
        <v>40</v>
      </c>
      <c r="C106" s="13">
        <v>23638.85</v>
      </c>
      <c r="D106" s="12" t="s">
        <v>16</v>
      </c>
      <c r="E106" s="12" t="s">
        <v>12</v>
      </c>
      <c r="F106" s="14">
        <v>4</v>
      </c>
      <c r="G106" s="14">
        <v>58</v>
      </c>
      <c r="H106" s="12" t="s">
        <v>39</v>
      </c>
      <c r="I106" s="14">
        <v>466</v>
      </c>
      <c r="J106" s="13">
        <f>'Rice Sales(Cleaned Data)'!$C106*'Rice Sales(Cleaned Data)'!$I106</f>
        <v>11015704.1</v>
      </c>
      <c r="K106" s="18">
        <f t="shared" si="7"/>
        <v>6.3471308516868932E-3</v>
      </c>
      <c r="L106" s="22">
        <f t="shared" si="8"/>
        <v>16709.716737588646</v>
      </c>
      <c r="M106" s="6">
        <f t="shared" si="9"/>
        <v>0.41467688358978644</v>
      </c>
      <c r="N106" s="27">
        <f t="shared" si="10"/>
        <v>0.12446351931330472</v>
      </c>
      <c r="O106" s="24">
        <f t="shared" si="11"/>
        <v>3.125</v>
      </c>
      <c r="P106" s="24">
        <f t="shared" si="12"/>
        <v>4</v>
      </c>
      <c r="Q106" t="str">
        <f t="shared" si="13"/>
        <v>Established Contender</v>
      </c>
    </row>
    <row r="107" spans="1:17" x14ac:dyDescent="0.35">
      <c r="A107" s="15" t="s">
        <v>36</v>
      </c>
      <c r="B107" s="15" t="s">
        <v>51</v>
      </c>
      <c r="C107" s="16">
        <v>23243.1</v>
      </c>
      <c r="D107" s="15" t="s">
        <v>26</v>
      </c>
      <c r="E107" s="15" t="s">
        <v>20</v>
      </c>
      <c r="F107" s="17">
        <v>2</v>
      </c>
      <c r="G107" s="17">
        <v>256</v>
      </c>
      <c r="H107" s="15" t="s">
        <v>21</v>
      </c>
      <c r="I107" s="17">
        <v>95</v>
      </c>
      <c r="J107" s="16">
        <f>'Rice Sales(Cleaned Data)'!$C107*'Rice Sales(Cleaned Data)'!$I107</f>
        <v>2208094.5</v>
      </c>
      <c r="K107" s="18">
        <f t="shared" si="7"/>
        <v>1.3238388539736068E-3</v>
      </c>
      <c r="L107" s="22">
        <f t="shared" si="8"/>
        <v>16260.5997037037</v>
      </c>
      <c r="M107" s="6">
        <f t="shared" si="9"/>
        <v>0.42941222485821878</v>
      </c>
      <c r="N107" s="27">
        <f t="shared" si="10"/>
        <v>1</v>
      </c>
      <c r="O107" s="24">
        <f t="shared" si="11"/>
        <v>2.6315789473684212</v>
      </c>
      <c r="P107" s="24">
        <f t="shared" si="12"/>
        <v>5</v>
      </c>
      <c r="Q107" t="str">
        <f t="shared" si="13"/>
        <v>Established Contender</v>
      </c>
    </row>
    <row r="108" spans="1:17" x14ac:dyDescent="0.35">
      <c r="A108" s="12" t="s">
        <v>14</v>
      </c>
      <c r="B108" s="12" t="s">
        <v>50</v>
      </c>
      <c r="C108" s="13">
        <v>8331.9500000000007</v>
      </c>
      <c r="D108" s="12" t="s">
        <v>19</v>
      </c>
      <c r="E108" s="12" t="s">
        <v>20</v>
      </c>
      <c r="F108" s="14">
        <v>1</v>
      </c>
      <c r="G108" s="14">
        <v>157</v>
      </c>
      <c r="H108" s="12" t="s">
        <v>33</v>
      </c>
      <c r="I108" s="14">
        <v>162</v>
      </c>
      <c r="J108" s="13">
        <f>'Rice Sales(Cleaned Data)'!$C108*'Rice Sales(Cleaned Data)'!$I108</f>
        <v>1349775.9000000001</v>
      </c>
      <c r="K108" s="18">
        <f t="shared" si="7"/>
        <v>2.3455824863174357E-3</v>
      </c>
      <c r="L108" s="22">
        <f t="shared" si="8"/>
        <v>16689.417086614172</v>
      </c>
      <c r="M108" s="6">
        <f t="shared" si="9"/>
        <v>-0.50076446907887029</v>
      </c>
      <c r="N108" s="27">
        <f t="shared" si="10"/>
        <v>0.96913580246913578</v>
      </c>
      <c r="O108" s="24">
        <f t="shared" si="11"/>
        <v>2.8571428571428572</v>
      </c>
      <c r="P108" s="24">
        <f t="shared" si="12"/>
        <v>5</v>
      </c>
      <c r="Q108" t="str">
        <f t="shared" si="13"/>
        <v>Established Contender</v>
      </c>
    </row>
    <row r="109" spans="1:17" x14ac:dyDescent="0.35">
      <c r="A109" s="15" t="s">
        <v>31</v>
      </c>
      <c r="B109" s="15" t="s">
        <v>40</v>
      </c>
      <c r="C109" s="16">
        <v>17489.02</v>
      </c>
      <c r="D109" s="15" t="s">
        <v>11</v>
      </c>
      <c r="E109" s="15" t="s">
        <v>12</v>
      </c>
      <c r="F109" s="17">
        <v>1</v>
      </c>
      <c r="G109" s="17">
        <v>262</v>
      </c>
      <c r="H109" s="15" t="s">
        <v>38</v>
      </c>
      <c r="I109" s="17">
        <v>496</v>
      </c>
      <c r="J109" s="16">
        <f>'Rice Sales(Cleaned Data)'!$C109*'Rice Sales(Cleaned Data)'!$I109</f>
        <v>8674553.9199999999</v>
      </c>
      <c r="K109" s="18">
        <f t="shared" si="7"/>
        <v>6.3353386723889078E-3</v>
      </c>
      <c r="L109" s="22">
        <f t="shared" si="8"/>
        <v>15962.131690140846</v>
      </c>
      <c r="M109" s="6">
        <f t="shared" si="9"/>
        <v>9.5656917227556162E-2</v>
      </c>
      <c r="N109" s="27">
        <f t="shared" si="10"/>
        <v>0.52822580645161288</v>
      </c>
      <c r="O109" s="24">
        <f t="shared" si="11"/>
        <v>2.9285714285714284</v>
      </c>
      <c r="P109" s="24">
        <f t="shared" si="12"/>
        <v>5</v>
      </c>
      <c r="Q109" t="str">
        <f t="shared" si="13"/>
        <v>Established Contender</v>
      </c>
    </row>
    <row r="110" spans="1:17" x14ac:dyDescent="0.35">
      <c r="A110" s="12" t="s">
        <v>36</v>
      </c>
      <c r="B110" s="12" t="s">
        <v>40</v>
      </c>
      <c r="C110" s="13">
        <v>11178.91</v>
      </c>
      <c r="D110" s="12" t="s">
        <v>16</v>
      </c>
      <c r="E110" s="12" t="s">
        <v>12</v>
      </c>
      <c r="F110" s="14">
        <v>5</v>
      </c>
      <c r="G110" s="14">
        <v>43</v>
      </c>
      <c r="H110" s="12" t="s">
        <v>39</v>
      </c>
      <c r="I110" s="14">
        <v>803</v>
      </c>
      <c r="J110" s="13">
        <f>'Rice Sales(Cleaned Data)'!$C110*'Rice Sales(Cleaned Data)'!$I110</f>
        <v>8976664.7300000004</v>
      </c>
      <c r="K110" s="18">
        <f t="shared" si="7"/>
        <v>1.0937223334559175E-2</v>
      </c>
      <c r="L110" s="22">
        <f t="shared" si="8"/>
        <v>16709.716737588646</v>
      </c>
      <c r="M110" s="6">
        <f t="shared" si="9"/>
        <v>-0.33099344677381937</v>
      </c>
      <c r="N110" s="27">
        <f t="shared" si="10"/>
        <v>5.3549190535491904E-2</v>
      </c>
      <c r="O110" s="24">
        <f t="shared" si="11"/>
        <v>3.125</v>
      </c>
      <c r="P110" s="24">
        <f t="shared" si="12"/>
        <v>7</v>
      </c>
      <c r="Q110" t="str">
        <f t="shared" si="13"/>
        <v>Market Leader</v>
      </c>
    </row>
    <row r="111" spans="1:17" x14ac:dyDescent="0.35">
      <c r="A111" s="15" t="s">
        <v>14</v>
      </c>
      <c r="B111" s="15" t="s">
        <v>50</v>
      </c>
      <c r="C111" s="16">
        <v>9978.56</v>
      </c>
      <c r="D111" s="15" t="s">
        <v>26</v>
      </c>
      <c r="E111" s="15" t="s">
        <v>20</v>
      </c>
      <c r="F111" s="17">
        <v>4</v>
      </c>
      <c r="G111" s="17">
        <v>99</v>
      </c>
      <c r="H111" s="15" t="s">
        <v>35</v>
      </c>
      <c r="I111" s="17">
        <v>697</v>
      </c>
      <c r="J111" s="16">
        <f>'Rice Sales(Cleaned Data)'!$C111*'Rice Sales(Cleaned Data)'!$I111</f>
        <v>6955056.3199999994</v>
      </c>
      <c r="K111" s="18">
        <f t="shared" si="7"/>
        <v>9.7127966444168837E-3</v>
      </c>
      <c r="L111" s="22">
        <f t="shared" si="8"/>
        <v>16260.5997037037</v>
      </c>
      <c r="M111" s="6">
        <f t="shared" si="9"/>
        <v>-0.38633505640464361</v>
      </c>
      <c r="N111" s="27">
        <f t="shared" si="10"/>
        <v>0.14203730272596843</v>
      </c>
      <c r="O111" s="24">
        <f t="shared" si="11"/>
        <v>2.7777777777777777</v>
      </c>
      <c r="P111" s="24">
        <f t="shared" si="12"/>
        <v>6</v>
      </c>
      <c r="Q111" t="str">
        <f t="shared" si="13"/>
        <v>Market Leader</v>
      </c>
    </row>
    <row r="112" spans="1:17" x14ac:dyDescent="0.35">
      <c r="A112" s="12" t="s">
        <v>36</v>
      </c>
      <c r="B112" s="12" t="s">
        <v>51</v>
      </c>
      <c r="C112" s="13">
        <v>23834.240000000002</v>
      </c>
      <c r="D112" s="12" t="s">
        <v>16</v>
      </c>
      <c r="E112" s="12" t="s">
        <v>12</v>
      </c>
      <c r="F112" s="14">
        <v>5</v>
      </c>
      <c r="G112" s="14">
        <v>46</v>
      </c>
      <c r="H112" s="12" t="s">
        <v>27</v>
      </c>
      <c r="I112" s="14">
        <v>440</v>
      </c>
      <c r="J112" s="13">
        <f>'Rice Sales(Cleaned Data)'!$C112*'Rice Sales(Cleaned Data)'!$I112</f>
        <v>10487065.600000001</v>
      </c>
      <c r="K112" s="18">
        <f t="shared" si="7"/>
        <v>5.9929990874296847E-3</v>
      </c>
      <c r="L112" s="22">
        <f t="shared" si="8"/>
        <v>16709.716737588646</v>
      </c>
      <c r="M112" s="6">
        <f t="shared" si="9"/>
        <v>0.42637008001366544</v>
      </c>
      <c r="N112" s="27">
        <f t="shared" si="10"/>
        <v>0.10454545454545454</v>
      </c>
      <c r="O112" s="24">
        <f t="shared" si="11"/>
        <v>3.125</v>
      </c>
      <c r="P112" s="24">
        <f t="shared" si="12"/>
        <v>4</v>
      </c>
      <c r="Q112" t="str">
        <f t="shared" si="13"/>
        <v>Established Contender</v>
      </c>
    </row>
    <row r="113" spans="1:17" x14ac:dyDescent="0.35">
      <c r="A113" s="15" t="s">
        <v>9</v>
      </c>
      <c r="B113" s="15" t="s">
        <v>50</v>
      </c>
      <c r="C113" s="16">
        <v>8645</v>
      </c>
      <c r="D113" s="15" t="s">
        <v>11</v>
      </c>
      <c r="E113" s="15" t="s">
        <v>12</v>
      </c>
      <c r="F113" s="17">
        <v>1</v>
      </c>
      <c r="G113" s="17">
        <v>115</v>
      </c>
      <c r="H113" s="15" t="s">
        <v>25</v>
      </c>
      <c r="I113" s="17">
        <v>984</v>
      </c>
      <c r="J113" s="16">
        <f>'Rice Sales(Cleaned Data)'!$C113*'Rice Sales(Cleaned Data)'!$I113</f>
        <v>8506680</v>
      </c>
      <c r="K113" s="18">
        <f t="shared" si="7"/>
        <v>1.2568494462965091E-2</v>
      </c>
      <c r="L113" s="22">
        <f t="shared" si="8"/>
        <v>15962.131690140846</v>
      </c>
      <c r="M113" s="6">
        <f t="shared" si="9"/>
        <v>-0.45840567113353275</v>
      </c>
      <c r="N113" s="27">
        <f t="shared" si="10"/>
        <v>0.11686991869918699</v>
      </c>
      <c r="O113" s="24">
        <f t="shared" si="11"/>
        <v>2.8333333333333335</v>
      </c>
      <c r="P113" s="24">
        <f t="shared" si="12"/>
        <v>7</v>
      </c>
      <c r="Q113" t="str">
        <f t="shared" si="13"/>
        <v>Market Leader</v>
      </c>
    </row>
    <row r="114" spans="1:17" x14ac:dyDescent="0.35">
      <c r="A114" s="12" t="s">
        <v>24</v>
      </c>
      <c r="B114" s="12" t="s">
        <v>51</v>
      </c>
      <c r="C114" s="13">
        <v>14203.46</v>
      </c>
      <c r="D114" s="12" t="s">
        <v>26</v>
      </c>
      <c r="E114" s="12" t="s">
        <v>20</v>
      </c>
      <c r="F114" s="14">
        <v>5</v>
      </c>
      <c r="G114" s="14">
        <v>289</v>
      </c>
      <c r="H114" s="12" t="s">
        <v>21</v>
      </c>
      <c r="I114" s="14">
        <v>985</v>
      </c>
      <c r="J114" s="13">
        <f>'Rice Sales(Cleaned Data)'!$C114*'Rice Sales(Cleaned Data)'!$I114</f>
        <v>13990408.1</v>
      </c>
      <c r="K114" s="18">
        <f t="shared" si="7"/>
        <v>1.3726118643831609E-2</v>
      </c>
      <c r="L114" s="22">
        <f t="shared" si="8"/>
        <v>16260.5997037037</v>
      </c>
      <c r="M114" s="6">
        <f t="shared" si="9"/>
        <v>-0.12651069094549711</v>
      </c>
      <c r="N114" s="27">
        <f t="shared" si="10"/>
        <v>0.29340101522842638</v>
      </c>
      <c r="O114" s="24">
        <f t="shared" si="11"/>
        <v>3.0526315789473686</v>
      </c>
      <c r="P114" s="24">
        <f t="shared" si="12"/>
        <v>7</v>
      </c>
      <c r="Q114" t="str">
        <f t="shared" si="13"/>
        <v>Market Leader</v>
      </c>
    </row>
    <row r="115" spans="1:17" x14ac:dyDescent="0.35">
      <c r="A115" s="15" t="s">
        <v>24</v>
      </c>
      <c r="B115" s="15" t="s">
        <v>50</v>
      </c>
      <c r="C115" s="16">
        <v>14411.54</v>
      </c>
      <c r="D115" s="15" t="s">
        <v>19</v>
      </c>
      <c r="E115" s="15" t="s">
        <v>20</v>
      </c>
      <c r="F115" s="17">
        <v>4</v>
      </c>
      <c r="G115" s="17">
        <v>294</v>
      </c>
      <c r="H115" s="15" t="s">
        <v>13</v>
      </c>
      <c r="I115" s="17">
        <v>407</v>
      </c>
      <c r="J115" s="16">
        <f>'Rice Sales(Cleaned Data)'!$C115*'Rice Sales(Cleaned Data)'!$I115</f>
        <v>5865496.7800000003</v>
      </c>
      <c r="K115" s="18">
        <f t="shared" si="7"/>
        <v>5.8929140242666433E-3</v>
      </c>
      <c r="L115" s="22">
        <f t="shared" si="8"/>
        <v>16689.417086614172</v>
      </c>
      <c r="M115" s="6">
        <f t="shared" si="9"/>
        <v>-0.13648631793384525</v>
      </c>
      <c r="N115" s="27">
        <f t="shared" si="10"/>
        <v>0.72235872235872234</v>
      </c>
      <c r="O115" s="24">
        <f t="shared" si="11"/>
        <v>2.7058823529411766</v>
      </c>
      <c r="P115" s="24">
        <f t="shared" si="12"/>
        <v>6</v>
      </c>
      <c r="Q115" t="str">
        <f t="shared" si="13"/>
        <v>Market Leader</v>
      </c>
    </row>
    <row r="116" spans="1:17" x14ac:dyDescent="0.35">
      <c r="A116" s="12" t="s">
        <v>9</v>
      </c>
      <c r="B116" s="12" t="s">
        <v>40</v>
      </c>
      <c r="C116" s="13">
        <v>22284.81</v>
      </c>
      <c r="D116" s="12" t="s">
        <v>26</v>
      </c>
      <c r="E116" s="12" t="s">
        <v>20</v>
      </c>
      <c r="F116" s="14">
        <v>4</v>
      </c>
      <c r="G116" s="14">
        <v>201</v>
      </c>
      <c r="H116" s="12" t="s">
        <v>13</v>
      </c>
      <c r="I116" s="14">
        <v>325</v>
      </c>
      <c r="J116" s="13">
        <f>'Rice Sales(Cleaned Data)'!$C116*'Rice Sales(Cleaned Data)'!$I116</f>
        <v>7242563.25</v>
      </c>
      <c r="K116" s="18">
        <f t="shared" si="7"/>
        <v>4.5289223951728652E-3</v>
      </c>
      <c r="L116" s="22">
        <f t="shared" si="8"/>
        <v>16260.5997037037</v>
      </c>
      <c r="M116" s="6">
        <f t="shared" si="9"/>
        <v>0.37047897408876984</v>
      </c>
      <c r="N116" s="27">
        <f t="shared" si="10"/>
        <v>0.61846153846153851</v>
      </c>
      <c r="O116" s="24">
        <f t="shared" si="11"/>
        <v>2.75</v>
      </c>
      <c r="P116" s="24">
        <f t="shared" si="12"/>
        <v>4</v>
      </c>
      <c r="Q116" t="str">
        <f t="shared" si="13"/>
        <v>Established Contender</v>
      </c>
    </row>
    <row r="117" spans="1:17" x14ac:dyDescent="0.35">
      <c r="A117" s="15" t="s">
        <v>22</v>
      </c>
      <c r="B117" s="15" t="s">
        <v>40</v>
      </c>
      <c r="C117" s="16">
        <v>23193.11</v>
      </c>
      <c r="D117" s="15" t="s">
        <v>26</v>
      </c>
      <c r="E117" s="15" t="s">
        <v>20</v>
      </c>
      <c r="F117" s="17">
        <v>3</v>
      </c>
      <c r="G117" s="17">
        <v>88</v>
      </c>
      <c r="H117" s="15" t="s">
        <v>33</v>
      </c>
      <c r="I117" s="17">
        <v>321</v>
      </c>
      <c r="J117" s="16">
        <f>'Rice Sales(Cleaned Data)'!$C117*'Rice Sales(Cleaned Data)'!$I117</f>
        <v>7444988.3100000005</v>
      </c>
      <c r="K117" s="18">
        <f t="shared" si="7"/>
        <v>4.4731818118476608E-3</v>
      </c>
      <c r="L117" s="22">
        <f t="shared" si="8"/>
        <v>16260.5997037037</v>
      </c>
      <c r="M117" s="6">
        <f t="shared" si="9"/>
        <v>0.42633792250093172</v>
      </c>
      <c r="N117" s="27">
        <f t="shared" si="10"/>
        <v>0.27414330218068533</v>
      </c>
      <c r="O117" s="24">
        <f t="shared" si="11"/>
        <v>2.5454545454545454</v>
      </c>
      <c r="P117" s="24">
        <f t="shared" si="12"/>
        <v>3</v>
      </c>
      <c r="Q117" t="str">
        <f t="shared" si="13"/>
        <v>Emerging Player</v>
      </c>
    </row>
    <row r="118" spans="1:17" x14ac:dyDescent="0.35">
      <c r="A118" s="12" t="s">
        <v>24</v>
      </c>
      <c r="B118" s="12" t="s">
        <v>40</v>
      </c>
      <c r="C118" s="13">
        <v>12558.39</v>
      </c>
      <c r="D118" s="12" t="s">
        <v>19</v>
      </c>
      <c r="E118" s="12" t="s">
        <v>20</v>
      </c>
      <c r="F118" s="14">
        <v>4</v>
      </c>
      <c r="G118" s="14">
        <v>38</v>
      </c>
      <c r="H118" s="12" t="s">
        <v>21</v>
      </c>
      <c r="I118" s="14">
        <v>181</v>
      </c>
      <c r="J118" s="13">
        <f>'Rice Sales(Cleaned Data)'!$C118*'Rice Sales(Cleaned Data)'!$I118</f>
        <v>2273068.59</v>
      </c>
      <c r="K118" s="18">
        <f t="shared" si="7"/>
        <v>2.6206816668114556E-3</v>
      </c>
      <c r="L118" s="22">
        <f t="shared" si="8"/>
        <v>16689.417086614172</v>
      </c>
      <c r="M118" s="6">
        <f t="shared" si="9"/>
        <v>-0.24752374904258836</v>
      </c>
      <c r="N118" s="27">
        <f t="shared" si="10"/>
        <v>0.20994475138121546</v>
      </c>
      <c r="O118" s="24">
        <f t="shared" si="11"/>
        <v>2.7058823529411766</v>
      </c>
      <c r="P118" s="24">
        <f t="shared" si="12"/>
        <v>3</v>
      </c>
      <c r="Q118" t="str">
        <f t="shared" si="13"/>
        <v>Emerging Player</v>
      </c>
    </row>
    <row r="119" spans="1:17" x14ac:dyDescent="0.35">
      <c r="A119" s="15" t="s">
        <v>34</v>
      </c>
      <c r="B119" s="15" t="s">
        <v>50</v>
      </c>
      <c r="C119" s="16">
        <v>16050.87</v>
      </c>
      <c r="D119" s="15" t="s">
        <v>19</v>
      </c>
      <c r="E119" s="15" t="s">
        <v>20</v>
      </c>
      <c r="F119" s="17">
        <v>2</v>
      </c>
      <c r="G119" s="17">
        <v>110</v>
      </c>
      <c r="H119" s="15" t="s">
        <v>39</v>
      </c>
      <c r="I119" s="17">
        <v>715</v>
      </c>
      <c r="J119" s="16">
        <f>'Rice Sales(Cleaned Data)'!$C119*'Rice Sales(Cleaned Data)'!$I119</f>
        <v>11476372.050000001</v>
      </c>
      <c r="K119" s="18">
        <f t="shared" si="7"/>
        <v>1.0352416529117076E-2</v>
      </c>
      <c r="L119" s="22">
        <f t="shared" si="8"/>
        <v>16689.417086614172</v>
      </c>
      <c r="M119" s="6">
        <f t="shared" si="9"/>
        <v>-3.8260598515829601E-2</v>
      </c>
      <c r="N119" s="27">
        <f t="shared" si="10"/>
        <v>0.15384615384615385</v>
      </c>
      <c r="O119" s="24">
        <f t="shared" si="11"/>
        <v>3.263157894736842</v>
      </c>
      <c r="P119" s="24">
        <f t="shared" si="12"/>
        <v>7</v>
      </c>
      <c r="Q119" t="str">
        <f t="shared" si="13"/>
        <v>Market Leader</v>
      </c>
    </row>
    <row r="120" spans="1:17" x14ac:dyDescent="0.35">
      <c r="A120" s="12" t="s">
        <v>31</v>
      </c>
      <c r="B120" s="12" t="s">
        <v>50</v>
      </c>
      <c r="C120" s="13">
        <v>8780.2999999999993</v>
      </c>
      <c r="D120" s="12" t="s">
        <v>26</v>
      </c>
      <c r="E120" s="12" t="s">
        <v>20</v>
      </c>
      <c r="F120" s="14">
        <v>5</v>
      </c>
      <c r="G120" s="14">
        <v>295</v>
      </c>
      <c r="H120" s="12" t="s">
        <v>32</v>
      </c>
      <c r="I120" s="14">
        <v>300</v>
      </c>
      <c r="J120" s="13">
        <f>'Rice Sales(Cleaned Data)'!$C120*'Rice Sales(Cleaned Data)'!$I120</f>
        <v>2634090</v>
      </c>
      <c r="K120" s="18">
        <f t="shared" si="7"/>
        <v>4.1805437493903372E-3</v>
      </c>
      <c r="L120" s="22">
        <f t="shared" si="8"/>
        <v>16260.5997037037</v>
      </c>
      <c r="M120" s="6">
        <f t="shared" si="9"/>
        <v>-0.46002606545931402</v>
      </c>
      <c r="N120" s="27">
        <f t="shared" si="10"/>
        <v>0.98333333333333328</v>
      </c>
      <c r="O120" s="24">
        <f t="shared" si="11"/>
        <v>2.9333333333333331</v>
      </c>
      <c r="P120" s="24">
        <f t="shared" si="12"/>
        <v>5</v>
      </c>
      <c r="Q120" t="str">
        <f t="shared" si="13"/>
        <v>Established Contender</v>
      </c>
    </row>
    <row r="121" spans="1:17" x14ac:dyDescent="0.35">
      <c r="A121" s="15" t="s">
        <v>18</v>
      </c>
      <c r="B121" s="15" t="s">
        <v>40</v>
      </c>
      <c r="C121" s="16">
        <v>13560.51</v>
      </c>
      <c r="D121" s="15" t="s">
        <v>19</v>
      </c>
      <c r="E121" s="15" t="s">
        <v>20</v>
      </c>
      <c r="F121" s="17">
        <v>5</v>
      </c>
      <c r="G121" s="17">
        <v>86</v>
      </c>
      <c r="H121" s="15" t="s">
        <v>27</v>
      </c>
      <c r="I121" s="17">
        <v>280</v>
      </c>
      <c r="J121" s="16">
        <f>'Rice Sales(Cleaned Data)'!$C121*'Rice Sales(Cleaned Data)'!$I121</f>
        <v>3796942.8000000003</v>
      </c>
      <c r="K121" s="18">
        <f t="shared" si="7"/>
        <v>4.054093186227666E-3</v>
      </c>
      <c r="L121" s="22">
        <f t="shared" si="8"/>
        <v>16689.417086614172</v>
      </c>
      <c r="M121" s="6">
        <f t="shared" si="9"/>
        <v>-0.18747851230368776</v>
      </c>
      <c r="N121" s="27">
        <f t="shared" si="10"/>
        <v>0.30714285714285716</v>
      </c>
      <c r="O121" s="24">
        <f t="shared" si="11"/>
        <v>3</v>
      </c>
      <c r="P121" s="24">
        <f t="shared" si="12"/>
        <v>3</v>
      </c>
      <c r="Q121" t="str">
        <f t="shared" si="13"/>
        <v>Emerging Player</v>
      </c>
    </row>
    <row r="122" spans="1:17" x14ac:dyDescent="0.35">
      <c r="A122" s="12" t="s">
        <v>36</v>
      </c>
      <c r="B122" s="12" t="s">
        <v>40</v>
      </c>
      <c r="C122" s="13">
        <v>23223.74</v>
      </c>
      <c r="D122" s="12" t="s">
        <v>16</v>
      </c>
      <c r="E122" s="12" t="s">
        <v>12</v>
      </c>
      <c r="F122" s="14">
        <v>1</v>
      </c>
      <c r="G122" s="14">
        <v>205</v>
      </c>
      <c r="H122" s="12" t="s">
        <v>39</v>
      </c>
      <c r="I122" s="14">
        <v>67</v>
      </c>
      <c r="J122" s="13">
        <f>'Rice Sales(Cleaned Data)'!$C122*'Rice Sales(Cleaned Data)'!$I122</f>
        <v>1555990.58</v>
      </c>
      <c r="K122" s="18">
        <f t="shared" si="7"/>
        <v>9.1257031558588373E-4</v>
      </c>
      <c r="L122" s="22">
        <f t="shared" si="8"/>
        <v>16709.716737588646</v>
      </c>
      <c r="M122" s="6">
        <f t="shared" si="9"/>
        <v>0.38983445169707798</v>
      </c>
      <c r="N122" s="27">
        <f t="shared" si="10"/>
        <v>1</v>
      </c>
      <c r="O122" s="24">
        <f t="shared" si="11"/>
        <v>3.125</v>
      </c>
      <c r="P122" s="24">
        <f t="shared" si="12"/>
        <v>5</v>
      </c>
      <c r="Q122" t="str">
        <f t="shared" si="13"/>
        <v>Established Contender</v>
      </c>
    </row>
    <row r="123" spans="1:17" x14ac:dyDescent="0.35">
      <c r="A123" s="15" t="s">
        <v>31</v>
      </c>
      <c r="B123" s="15" t="s">
        <v>51</v>
      </c>
      <c r="C123" s="16">
        <v>12677.27</v>
      </c>
      <c r="D123" s="15" t="s">
        <v>16</v>
      </c>
      <c r="E123" s="15" t="s">
        <v>12</v>
      </c>
      <c r="F123" s="17">
        <v>3</v>
      </c>
      <c r="G123" s="17">
        <v>131</v>
      </c>
      <c r="H123" s="15" t="s">
        <v>21</v>
      </c>
      <c r="I123" s="17">
        <v>982</v>
      </c>
      <c r="J123" s="16">
        <f>'Rice Sales(Cleaned Data)'!$C123*'Rice Sales(Cleaned Data)'!$I123</f>
        <v>12449079.140000001</v>
      </c>
      <c r="K123" s="18">
        <f t="shared" si="7"/>
        <v>1.3375284326945342E-2</v>
      </c>
      <c r="L123" s="22">
        <f t="shared" si="8"/>
        <v>16709.716737588646</v>
      </c>
      <c r="M123" s="6">
        <f t="shared" si="9"/>
        <v>-0.24132346471904118</v>
      </c>
      <c r="N123" s="27">
        <f t="shared" si="10"/>
        <v>0.13340122199592669</v>
      </c>
      <c r="O123" s="24">
        <f t="shared" si="11"/>
        <v>2.375</v>
      </c>
      <c r="P123" s="24">
        <f t="shared" si="12"/>
        <v>7</v>
      </c>
      <c r="Q123" t="str">
        <f t="shared" si="13"/>
        <v>Market Leader</v>
      </c>
    </row>
    <row r="124" spans="1:17" x14ac:dyDescent="0.35">
      <c r="A124" s="12" t="s">
        <v>36</v>
      </c>
      <c r="B124" s="12" t="s">
        <v>51</v>
      </c>
      <c r="C124" s="13">
        <v>23161.84</v>
      </c>
      <c r="D124" s="12" t="s">
        <v>19</v>
      </c>
      <c r="E124" s="12" t="s">
        <v>20</v>
      </c>
      <c r="F124" s="14">
        <v>2</v>
      </c>
      <c r="G124" s="14">
        <v>284</v>
      </c>
      <c r="H124" s="12" t="s">
        <v>27</v>
      </c>
      <c r="I124" s="14">
        <v>461</v>
      </c>
      <c r="J124" s="13">
        <f>'Rice Sales(Cleaned Data)'!$C124*'Rice Sales(Cleaned Data)'!$I124</f>
        <v>10677608.24</v>
      </c>
      <c r="K124" s="18">
        <f t="shared" si="7"/>
        <v>6.6747748530391216E-3</v>
      </c>
      <c r="L124" s="22">
        <f t="shared" si="8"/>
        <v>16689.417086614172</v>
      </c>
      <c r="M124" s="6">
        <f t="shared" si="9"/>
        <v>0.38781599619659973</v>
      </c>
      <c r="N124" s="27">
        <f t="shared" si="10"/>
        <v>0.61605206073752716</v>
      </c>
      <c r="O124" s="24">
        <f t="shared" si="11"/>
        <v>2.8666666666666667</v>
      </c>
      <c r="P124" s="24">
        <f t="shared" si="12"/>
        <v>5</v>
      </c>
      <c r="Q124" t="str">
        <f t="shared" si="13"/>
        <v>Established Contender</v>
      </c>
    </row>
    <row r="125" spans="1:17" x14ac:dyDescent="0.35">
      <c r="A125" s="15" t="s">
        <v>31</v>
      </c>
      <c r="B125" s="15" t="s">
        <v>51</v>
      </c>
      <c r="C125" s="16">
        <v>9655.14</v>
      </c>
      <c r="D125" s="15" t="s">
        <v>19</v>
      </c>
      <c r="E125" s="15" t="s">
        <v>20</v>
      </c>
      <c r="F125" s="17">
        <v>3</v>
      </c>
      <c r="G125" s="17">
        <v>37</v>
      </c>
      <c r="H125" s="15" t="s">
        <v>39</v>
      </c>
      <c r="I125" s="17">
        <v>336</v>
      </c>
      <c r="J125" s="16">
        <f>'Rice Sales(Cleaned Data)'!$C125*'Rice Sales(Cleaned Data)'!$I125</f>
        <v>3244127.04</v>
      </c>
      <c r="K125" s="18">
        <f t="shared" si="7"/>
        <v>4.8649118234731998E-3</v>
      </c>
      <c r="L125" s="22">
        <f t="shared" si="8"/>
        <v>16689.417086614172</v>
      </c>
      <c r="M125" s="6">
        <f t="shared" si="9"/>
        <v>-0.42148129261243333</v>
      </c>
      <c r="N125" s="27">
        <f t="shared" si="10"/>
        <v>0.11011904761904762</v>
      </c>
      <c r="O125" s="24">
        <f t="shared" si="11"/>
        <v>3.7272727272727271</v>
      </c>
      <c r="P125" s="24">
        <f t="shared" si="12"/>
        <v>3</v>
      </c>
      <c r="Q125" t="str">
        <f t="shared" si="13"/>
        <v>Emerging Player</v>
      </c>
    </row>
    <row r="126" spans="1:17" x14ac:dyDescent="0.35">
      <c r="A126" s="12" t="s">
        <v>18</v>
      </c>
      <c r="B126" s="12" t="s">
        <v>51</v>
      </c>
      <c r="C126" s="13">
        <v>18366.8</v>
      </c>
      <c r="D126" s="12" t="s">
        <v>16</v>
      </c>
      <c r="E126" s="12" t="s">
        <v>12</v>
      </c>
      <c r="F126" s="14">
        <v>2</v>
      </c>
      <c r="G126" s="14">
        <v>131</v>
      </c>
      <c r="H126" s="12" t="s">
        <v>39</v>
      </c>
      <c r="I126" s="14">
        <v>68</v>
      </c>
      <c r="J126" s="13">
        <f>'Rice Sales(Cleaned Data)'!$C126*'Rice Sales(Cleaned Data)'!$I126</f>
        <v>1248942.3999999999</v>
      </c>
      <c r="K126" s="18">
        <f t="shared" si="7"/>
        <v>9.2619076805731482E-4</v>
      </c>
      <c r="L126" s="22">
        <f t="shared" si="8"/>
        <v>16709.716737588646</v>
      </c>
      <c r="M126" s="6">
        <f t="shared" si="9"/>
        <v>9.9168842203275126E-2</v>
      </c>
      <c r="N126" s="27">
        <f t="shared" si="10"/>
        <v>1</v>
      </c>
      <c r="O126" s="24">
        <f t="shared" si="11"/>
        <v>2.925925925925926</v>
      </c>
      <c r="P126" s="24">
        <f t="shared" si="12"/>
        <v>5</v>
      </c>
      <c r="Q126" t="str">
        <f t="shared" si="13"/>
        <v>Established Contender</v>
      </c>
    </row>
    <row r="127" spans="1:17" x14ac:dyDescent="0.35">
      <c r="A127" s="15" t="s">
        <v>34</v>
      </c>
      <c r="B127" s="15" t="s">
        <v>50</v>
      </c>
      <c r="C127" s="16">
        <v>8500.8799999999992</v>
      </c>
      <c r="D127" s="15" t="s">
        <v>19</v>
      </c>
      <c r="E127" s="15" t="s">
        <v>20</v>
      </c>
      <c r="F127" s="17">
        <v>5</v>
      </c>
      <c r="G127" s="17">
        <v>148</v>
      </c>
      <c r="H127" s="15" t="s">
        <v>33</v>
      </c>
      <c r="I127" s="17">
        <v>365</v>
      </c>
      <c r="J127" s="16">
        <f>'Rice Sales(Cleaned Data)'!$C127*'Rice Sales(Cleaned Data)'!$I127</f>
        <v>3102821.1999999997</v>
      </c>
      <c r="K127" s="18">
        <f t="shared" si="7"/>
        <v>5.2848000463324935E-3</v>
      </c>
      <c r="L127" s="22">
        <f t="shared" si="8"/>
        <v>16689.417086614172</v>
      </c>
      <c r="M127" s="6">
        <f t="shared" si="9"/>
        <v>-0.49064248584103209</v>
      </c>
      <c r="N127" s="27">
        <f t="shared" si="10"/>
        <v>0.40547945205479452</v>
      </c>
      <c r="O127" s="24">
        <f t="shared" si="11"/>
        <v>3.263157894736842</v>
      </c>
      <c r="P127" s="24">
        <f t="shared" si="12"/>
        <v>4</v>
      </c>
      <c r="Q127" t="str">
        <f t="shared" si="13"/>
        <v>Established Contender</v>
      </c>
    </row>
    <row r="128" spans="1:17" x14ac:dyDescent="0.35">
      <c r="A128" s="12" t="s">
        <v>24</v>
      </c>
      <c r="B128" s="12" t="s">
        <v>51</v>
      </c>
      <c r="C128" s="13">
        <v>12550.61</v>
      </c>
      <c r="D128" s="12" t="s">
        <v>11</v>
      </c>
      <c r="E128" s="12" t="s">
        <v>12</v>
      </c>
      <c r="F128" s="14">
        <v>3</v>
      </c>
      <c r="G128" s="14">
        <v>168</v>
      </c>
      <c r="H128" s="12" t="s">
        <v>13</v>
      </c>
      <c r="I128" s="14">
        <v>968</v>
      </c>
      <c r="J128" s="13">
        <f>'Rice Sales(Cleaned Data)'!$C128*'Rice Sales(Cleaned Data)'!$I128</f>
        <v>12148990.48</v>
      </c>
      <c r="K128" s="18">
        <f t="shared" si="7"/>
        <v>1.2364128699339644E-2</v>
      </c>
      <c r="L128" s="22">
        <f t="shared" si="8"/>
        <v>15962.131690140846</v>
      </c>
      <c r="M128" s="6">
        <f t="shared" si="9"/>
        <v>-0.21372594565474001</v>
      </c>
      <c r="N128" s="27">
        <f t="shared" si="10"/>
        <v>0.17355371900826447</v>
      </c>
      <c r="O128" s="24">
        <f t="shared" si="11"/>
        <v>3.5263157894736841</v>
      </c>
      <c r="P128" s="24">
        <f t="shared" si="12"/>
        <v>7</v>
      </c>
      <c r="Q128" t="str">
        <f t="shared" si="13"/>
        <v>Market Leader</v>
      </c>
    </row>
    <row r="129" spans="1:17" x14ac:dyDescent="0.35">
      <c r="A129" s="15" t="s">
        <v>34</v>
      </c>
      <c r="B129" s="15" t="s">
        <v>40</v>
      </c>
      <c r="C129" s="16">
        <v>18813.18</v>
      </c>
      <c r="D129" s="15" t="s">
        <v>19</v>
      </c>
      <c r="E129" s="15" t="s">
        <v>20</v>
      </c>
      <c r="F129" s="17">
        <v>2</v>
      </c>
      <c r="G129" s="17">
        <v>173</v>
      </c>
      <c r="H129" s="15" t="s">
        <v>28</v>
      </c>
      <c r="I129" s="17">
        <v>659</v>
      </c>
      <c r="J129" s="16">
        <f>'Rice Sales(Cleaned Data)'!$C129*'Rice Sales(Cleaned Data)'!$I129</f>
        <v>12397885.620000001</v>
      </c>
      <c r="K129" s="18">
        <f t="shared" si="7"/>
        <v>9.5415978918715425E-3</v>
      </c>
      <c r="L129" s="22">
        <f t="shared" si="8"/>
        <v>16689.417086614172</v>
      </c>
      <c r="M129" s="6">
        <f t="shared" si="9"/>
        <v>0.12725207251781145</v>
      </c>
      <c r="N129" s="27">
        <f t="shared" si="10"/>
        <v>0.26251896813353565</v>
      </c>
      <c r="O129" s="24">
        <f t="shared" si="11"/>
        <v>3.263157894736842</v>
      </c>
      <c r="P129" s="24">
        <f t="shared" si="12"/>
        <v>6</v>
      </c>
      <c r="Q129" t="str">
        <f t="shared" si="13"/>
        <v>Market Leader</v>
      </c>
    </row>
    <row r="130" spans="1:17" x14ac:dyDescent="0.35">
      <c r="A130" s="12" t="s">
        <v>24</v>
      </c>
      <c r="B130" s="12" t="s">
        <v>40</v>
      </c>
      <c r="C130" s="13">
        <v>21040.75</v>
      </c>
      <c r="D130" s="12" t="s">
        <v>26</v>
      </c>
      <c r="E130" s="12" t="s">
        <v>20</v>
      </c>
      <c r="F130" s="14">
        <v>1</v>
      </c>
      <c r="G130" s="14">
        <v>101</v>
      </c>
      <c r="H130" s="12" t="s">
        <v>21</v>
      </c>
      <c r="I130" s="14">
        <v>543</v>
      </c>
      <c r="J130" s="13">
        <f>'Rice Sales(Cleaned Data)'!$C130*'Rice Sales(Cleaned Data)'!$I130</f>
        <v>11425127.25</v>
      </c>
      <c r="K130" s="18">
        <f t="shared" ref="K130:K193" si="14">IF(D130="Kumasi", I130/$R$2, IF(D130="Accra", I130/$R$4, IF(D130="Lagos", I130/$R$7, IF(D130="Abuja", I130/$R$10, ""))))</f>
        <v>7.5667841863965102E-3</v>
      </c>
      <c r="L130" s="22">
        <f t="shared" ref="L130:L193" si="15">AVERAGEIFS($C$2:$C$546,$D$2:$D$546,D130)</f>
        <v>16260.5997037037</v>
      </c>
      <c r="M130" s="6">
        <f t="shared" ref="M130:M193" si="16">(C130 - L130)/ L130</f>
        <v>0.2939713407499675</v>
      </c>
      <c r="N130" s="27">
        <f t="shared" ref="N130:N193" si="17">MIN(G130/I130,1)</f>
        <v>0.1860036832412523</v>
      </c>
      <c r="O130" s="24">
        <f t="shared" ref="O130:O193" si="18">AVERAGEIFS($F$2:$F$546,$D$2:$D$546,D130,$A$2:$A$546,A130)</f>
        <v>3.0526315789473686</v>
      </c>
      <c r="P130" s="24">
        <f t="shared" ref="P130:P193" si="19">IF(K130&lt;0.5%,1,IF(K130&lt;=0.7%,2,3)) + IF(N130&lt;50%,1,IF(N130&lt;=70%,2,3)) + IF(I130&lt;500,1,IF(I130&lt;=700,2,3))</f>
        <v>6</v>
      </c>
      <c r="Q130" t="str">
        <f t="shared" ref="Q130:Q193" si="20">IF(P130&lt;=3,"Emerging Player",IF(P130&lt;=5,"Established Contender","Market Leader"))</f>
        <v>Market Leader</v>
      </c>
    </row>
    <row r="131" spans="1:17" x14ac:dyDescent="0.35">
      <c r="A131" s="15" t="s">
        <v>34</v>
      </c>
      <c r="B131" s="15" t="s">
        <v>51</v>
      </c>
      <c r="C131" s="16">
        <v>21018.54</v>
      </c>
      <c r="D131" s="15" t="s">
        <v>26</v>
      </c>
      <c r="E131" s="15" t="s">
        <v>20</v>
      </c>
      <c r="F131" s="17">
        <v>2</v>
      </c>
      <c r="G131" s="17">
        <v>246</v>
      </c>
      <c r="H131" s="15" t="s">
        <v>27</v>
      </c>
      <c r="I131" s="17">
        <v>403</v>
      </c>
      <c r="J131" s="16">
        <f>'Rice Sales(Cleaned Data)'!$C131*'Rice Sales(Cleaned Data)'!$I131</f>
        <v>8470471.620000001</v>
      </c>
      <c r="K131" s="18">
        <f t="shared" si="14"/>
        <v>5.6158637700143531E-3</v>
      </c>
      <c r="L131" s="22">
        <f t="shared" si="15"/>
        <v>16260.5997037037</v>
      </c>
      <c r="M131" s="6">
        <f t="shared" si="16"/>
        <v>0.29260546246720398</v>
      </c>
      <c r="N131" s="27">
        <f t="shared" si="17"/>
        <v>0.61042183622828783</v>
      </c>
      <c r="O131" s="24">
        <f t="shared" si="18"/>
        <v>2.3076923076923075</v>
      </c>
      <c r="P131" s="24">
        <f t="shared" si="19"/>
        <v>5</v>
      </c>
      <c r="Q131" t="str">
        <f t="shared" si="20"/>
        <v>Established Contender</v>
      </c>
    </row>
    <row r="132" spans="1:17" x14ac:dyDescent="0.35">
      <c r="A132" s="12" t="s">
        <v>9</v>
      </c>
      <c r="B132" s="12" t="s">
        <v>51</v>
      </c>
      <c r="C132" s="13">
        <v>14773.25</v>
      </c>
      <c r="D132" s="12" t="s">
        <v>26</v>
      </c>
      <c r="E132" s="12" t="s">
        <v>20</v>
      </c>
      <c r="F132" s="14">
        <v>1</v>
      </c>
      <c r="G132" s="14">
        <v>120</v>
      </c>
      <c r="H132" s="12" t="s">
        <v>39</v>
      </c>
      <c r="I132" s="14">
        <v>752</v>
      </c>
      <c r="J132" s="13">
        <f>'Rice Sales(Cleaned Data)'!$C132*'Rice Sales(Cleaned Data)'!$I132</f>
        <v>11109484</v>
      </c>
      <c r="K132" s="18">
        <f t="shared" si="14"/>
        <v>1.0479229665138446E-2</v>
      </c>
      <c r="L132" s="22">
        <f t="shared" si="15"/>
        <v>16260.5997037037</v>
      </c>
      <c r="M132" s="6">
        <f t="shared" si="16"/>
        <v>-9.14695479137171E-2</v>
      </c>
      <c r="N132" s="27">
        <f t="shared" si="17"/>
        <v>0.15957446808510639</v>
      </c>
      <c r="O132" s="24">
        <f t="shared" si="18"/>
        <v>2.75</v>
      </c>
      <c r="P132" s="24">
        <f t="shared" si="19"/>
        <v>7</v>
      </c>
      <c r="Q132" t="str">
        <f t="shared" si="20"/>
        <v>Market Leader</v>
      </c>
    </row>
    <row r="133" spans="1:17" x14ac:dyDescent="0.35">
      <c r="A133" s="15" t="s">
        <v>18</v>
      </c>
      <c r="B133" s="15" t="s">
        <v>40</v>
      </c>
      <c r="C133" s="16">
        <v>10120.67</v>
      </c>
      <c r="D133" s="15" t="s">
        <v>16</v>
      </c>
      <c r="E133" s="15" t="s">
        <v>12</v>
      </c>
      <c r="F133" s="17">
        <v>3</v>
      </c>
      <c r="G133" s="17">
        <v>137</v>
      </c>
      <c r="H133" s="15" t="s">
        <v>23</v>
      </c>
      <c r="I133" s="17">
        <v>536</v>
      </c>
      <c r="J133" s="16">
        <f>'Rice Sales(Cleaned Data)'!$C133*'Rice Sales(Cleaned Data)'!$I133</f>
        <v>5424679.1200000001</v>
      </c>
      <c r="K133" s="18">
        <f t="shared" si="14"/>
        <v>7.3005625246870699E-3</v>
      </c>
      <c r="L133" s="22">
        <f t="shared" si="15"/>
        <v>16709.716737588646</v>
      </c>
      <c r="M133" s="6">
        <f t="shared" si="16"/>
        <v>-0.39432426300599882</v>
      </c>
      <c r="N133" s="27">
        <f t="shared" si="17"/>
        <v>0.25559701492537312</v>
      </c>
      <c r="O133" s="24">
        <f t="shared" si="18"/>
        <v>2.925925925925926</v>
      </c>
      <c r="P133" s="24">
        <f t="shared" si="19"/>
        <v>6</v>
      </c>
      <c r="Q133" t="str">
        <f t="shared" si="20"/>
        <v>Market Leader</v>
      </c>
    </row>
    <row r="134" spans="1:17" x14ac:dyDescent="0.35">
      <c r="A134" s="12" t="s">
        <v>18</v>
      </c>
      <c r="B134" s="12" t="s">
        <v>40</v>
      </c>
      <c r="C134" s="13">
        <v>9209.15</v>
      </c>
      <c r="D134" s="12" t="s">
        <v>19</v>
      </c>
      <c r="E134" s="12" t="s">
        <v>20</v>
      </c>
      <c r="F134" s="14">
        <v>3</v>
      </c>
      <c r="G134" s="14">
        <v>74</v>
      </c>
      <c r="H134" s="12" t="s">
        <v>21</v>
      </c>
      <c r="I134" s="14">
        <v>942</v>
      </c>
      <c r="J134" s="13">
        <f>'Rice Sales(Cleaned Data)'!$C134*'Rice Sales(Cleaned Data)'!$I134</f>
        <v>8675019.2999999989</v>
      </c>
      <c r="K134" s="18">
        <f t="shared" si="14"/>
        <v>1.3639127790808791E-2</v>
      </c>
      <c r="L134" s="22">
        <f t="shared" si="15"/>
        <v>16689.417086614172</v>
      </c>
      <c r="M134" s="6">
        <f t="shared" si="16"/>
        <v>-0.44820421514983627</v>
      </c>
      <c r="N134" s="27">
        <f t="shared" si="17"/>
        <v>7.8556263269639062E-2</v>
      </c>
      <c r="O134" s="24">
        <f t="shared" si="18"/>
        <v>3</v>
      </c>
      <c r="P134" s="24">
        <f t="shared" si="19"/>
        <v>7</v>
      </c>
      <c r="Q134" t="str">
        <f t="shared" si="20"/>
        <v>Market Leader</v>
      </c>
    </row>
    <row r="135" spans="1:17" x14ac:dyDescent="0.35">
      <c r="A135" s="15" t="s">
        <v>18</v>
      </c>
      <c r="B135" s="15" t="s">
        <v>51</v>
      </c>
      <c r="C135" s="16">
        <v>23576.12</v>
      </c>
      <c r="D135" s="15" t="s">
        <v>19</v>
      </c>
      <c r="E135" s="15" t="s">
        <v>20</v>
      </c>
      <c r="F135" s="17">
        <v>1</v>
      </c>
      <c r="G135" s="17">
        <v>247</v>
      </c>
      <c r="H135" s="15" t="s">
        <v>33</v>
      </c>
      <c r="I135" s="17">
        <v>348</v>
      </c>
      <c r="J135" s="16">
        <f>'Rice Sales(Cleaned Data)'!$C135*'Rice Sales(Cleaned Data)'!$I135</f>
        <v>8204489.7599999998</v>
      </c>
      <c r="K135" s="18">
        <f t="shared" si="14"/>
        <v>5.0386586743115282E-3</v>
      </c>
      <c r="L135" s="22">
        <f t="shared" si="15"/>
        <v>16689.417086614172</v>
      </c>
      <c r="M135" s="6">
        <f t="shared" si="16"/>
        <v>0.41263891229067196</v>
      </c>
      <c r="N135" s="27">
        <f t="shared" si="17"/>
        <v>0.70977011494252873</v>
      </c>
      <c r="O135" s="24">
        <f t="shared" si="18"/>
        <v>3</v>
      </c>
      <c r="P135" s="24">
        <f t="shared" si="19"/>
        <v>6</v>
      </c>
      <c r="Q135" t="str">
        <f t="shared" si="20"/>
        <v>Market Leader</v>
      </c>
    </row>
    <row r="136" spans="1:17" x14ac:dyDescent="0.35">
      <c r="A136" s="12" t="s">
        <v>14</v>
      </c>
      <c r="B136" s="12" t="s">
        <v>51</v>
      </c>
      <c r="C136" s="13">
        <v>19850.88</v>
      </c>
      <c r="D136" s="12" t="s">
        <v>16</v>
      </c>
      <c r="E136" s="12" t="s">
        <v>12</v>
      </c>
      <c r="F136" s="14">
        <v>4</v>
      </c>
      <c r="G136" s="14">
        <v>203</v>
      </c>
      <c r="H136" s="12" t="s">
        <v>39</v>
      </c>
      <c r="I136" s="14">
        <v>427</v>
      </c>
      <c r="J136" s="13">
        <f>'Rice Sales(Cleaned Data)'!$C136*'Rice Sales(Cleaned Data)'!$I136</f>
        <v>8476325.7599999998</v>
      </c>
      <c r="K136" s="18">
        <f t="shared" si="14"/>
        <v>5.8159332053010805E-3</v>
      </c>
      <c r="L136" s="22">
        <f t="shared" si="15"/>
        <v>16709.716737588646</v>
      </c>
      <c r="M136" s="6">
        <f t="shared" si="16"/>
        <v>0.1879842316743337</v>
      </c>
      <c r="N136" s="27">
        <f t="shared" si="17"/>
        <v>0.47540983606557374</v>
      </c>
      <c r="O136" s="24">
        <f t="shared" si="18"/>
        <v>2.9473684210526314</v>
      </c>
      <c r="P136" s="24">
        <f t="shared" si="19"/>
        <v>4</v>
      </c>
      <c r="Q136" t="str">
        <f t="shared" si="20"/>
        <v>Established Contender</v>
      </c>
    </row>
    <row r="137" spans="1:17" x14ac:dyDescent="0.35">
      <c r="A137" s="15" t="s">
        <v>22</v>
      </c>
      <c r="B137" s="15" t="s">
        <v>50</v>
      </c>
      <c r="C137" s="16">
        <v>10324.549999999999</v>
      </c>
      <c r="D137" s="15" t="s">
        <v>19</v>
      </c>
      <c r="E137" s="15" t="s">
        <v>20</v>
      </c>
      <c r="F137" s="17">
        <v>5</v>
      </c>
      <c r="G137" s="17">
        <v>100</v>
      </c>
      <c r="H137" s="15" t="s">
        <v>23</v>
      </c>
      <c r="I137" s="17">
        <v>809</v>
      </c>
      <c r="J137" s="16">
        <f>'Rice Sales(Cleaned Data)'!$C137*'Rice Sales(Cleaned Data)'!$I137</f>
        <v>8352560.9499999993</v>
      </c>
      <c r="K137" s="18">
        <f t="shared" si="14"/>
        <v>1.171343352735065E-2</v>
      </c>
      <c r="L137" s="22">
        <f t="shared" si="15"/>
        <v>16689.417086614172</v>
      </c>
      <c r="M137" s="6">
        <f t="shared" si="16"/>
        <v>-0.38137144356702218</v>
      </c>
      <c r="N137" s="27">
        <f t="shared" si="17"/>
        <v>0.12360939431396786</v>
      </c>
      <c r="O137" s="24">
        <f t="shared" si="18"/>
        <v>3</v>
      </c>
      <c r="P137" s="24">
        <f t="shared" si="19"/>
        <v>7</v>
      </c>
      <c r="Q137" t="str">
        <f t="shared" si="20"/>
        <v>Market Leader</v>
      </c>
    </row>
    <row r="138" spans="1:17" x14ac:dyDescent="0.35">
      <c r="A138" s="12" t="s">
        <v>24</v>
      </c>
      <c r="B138" s="12" t="s">
        <v>51</v>
      </c>
      <c r="C138" s="13">
        <v>17104.45</v>
      </c>
      <c r="D138" s="12" t="s">
        <v>11</v>
      </c>
      <c r="E138" s="12" t="s">
        <v>12</v>
      </c>
      <c r="F138" s="14">
        <v>5</v>
      </c>
      <c r="G138" s="14">
        <v>274</v>
      </c>
      <c r="H138" s="12" t="s">
        <v>35</v>
      </c>
      <c r="I138" s="14">
        <v>713</v>
      </c>
      <c r="J138" s="13">
        <f>'Rice Sales(Cleaned Data)'!$C138*'Rice Sales(Cleaned Data)'!$I138</f>
        <v>12195472.85</v>
      </c>
      <c r="K138" s="18">
        <f t="shared" si="14"/>
        <v>9.1070493415590561E-3</v>
      </c>
      <c r="L138" s="22">
        <f t="shared" si="15"/>
        <v>15962.131690140846</v>
      </c>
      <c r="M138" s="6">
        <f t="shared" si="16"/>
        <v>7.1564270489305484E-2</v>
      </c>
      <c r="N138" s="27">
        <f t="shared" si="17"/>
        <v>0.38429172510518933</v>
      </c>
      <c r="O138" s="24">
        <f t="shared" si="18"/>
        <v>3.5263157894736841</v>
      </c>
      <c r="P138" s="24">
        <f t="shared" si="19"/>
        <v>7</v>
      </c>
      <c r="Q138" t="str">
        <f t="shared" si="20"/>
        <v>Market Leader</v>
      </c>
    </row>
    <row r="139" spans="1:17" x14ac:dyDescent="0.35">
      <c r="A139" s="15" t="s">
        <v>18</v>
      </c>
      <c r="B139" s="15" t="s">
        <v>40</v>
      </c>
      <c r="C139" s="16">
        <v>18875.259999999998</v>
      </c>
      <c r="D139" s="15" t="s">
        <v>16</v>
      </c>
      <c r="E139" s="15" t="s">
        <v>12</v>
      </c>
      <c r="F139" s="17">
        <v>1</v>
      </c>
      <c r="G139" s="17">
        <v>269</v>
      </c>
      <c r="H139" s="15" t="s">
        <v>38</v>
      </c>
      <c r="I139" s="17">
        <v>405</v>
      </c>
      <c r="J139" s="16">
        <f>'Rice Sales(Cleaned Data)'!$C139*'Rice Sales(Cleaned Data)'!$I139</f>
        <v>7644480.2999999998</v>
      </c>
      <c r="K139" s="18">
        <f t="shared" si="14"/>
        <v>5.516283250929596E-3</v>
      </c>
      <c r="L139" s="22">
        <f t="shared" si="15"/>
        <v>16709.716737588646</v>
      </c>
      <c r="M139" s="6">
        <f t="shared" si="16"/>
        <v>0.12959784396224655</v>
      </c>
      <c r="N139" s="27">
        <f t="shared" si="17"/>
        <v>0.66419753086419753</v>
      </c>
      <c r="O139" s="24">
        <f t="shared" si="18"/>
        <v>2.925925925925926</v>
      </c>
      <c r="P139" s="24">
        <f t="shared" si="19"/>
        <v>5</v>
      </c>
      <c r="Q139" t="str">
        <f t="shared" si="20"/>
        <v>Established Contender</v>
      </c>
    </row>
    <row r="140" spans="1:17" x14ac:dyDescent="0.35">
      <c r="A140" s="12" t="s">
        <v>34</v>
      </c>
      <c r="B140" s="12" t="s">
        <v>51</v>
      </c>
      <c r="C140" s="13">
        <v>22715.83</v>
      </c>
      <c r="D140" s="12" t="s">
        <v>19</v>
      </c>
      <c r="E140" s="12" t="s">
        <v>20</v>
      </c>
      <c r="F140" s="14">
        <v>5</v>
      </c>
      <c r="G140" s="14">
        <v>88</v>
      </c>
      <c r="H140" s="12" t="s">
        <v>32</v>
      </c>
      <c r="I140" s="14">
        <v>765</v>
      </c>
      <c r="J140" s="13">
        <f>'Rice Sales(Cleaned Data)'!$C140*'Rice Sales(Cleaned Data)'!$I140</f>
        <v>17377609.950000003</v>
      </c>
      <c r="K140" s="18">
        <f t="shared" si="14"/>
        <v>1.1076361740943445E-2</v>
      </c>
      <c r="L140" s="22">
        <f t="shared" si="15"/>
        <v>16689.417086614172</v>
      </c>
      <c r="M140" s="6">
        <f t="shared" si="16"/>
        <v>0.36109187529499415</v>
      </c>
      <c r="N140" s="27">
        <f t="shared" si="17"/>
        <v>0.11503267973856209</v>
      </c>
      <c r="O140" s="24">
        <f t="shared" si="18"/>
        <v>3.263157894736842</v>
      </c>
      <c r="P140" s="24">
        <f t="shared" si="19"/>
        <v>7</v>
      </c>
      <c r="Q140" t="str">
        <f t="shared" si="20"/>
        <v>Market Leader</v>
      </c>
    </row>
    <row r="141" spans="1:17" x14ac:dyDescent="0.35">
      <c r="A141" s="15" t="s">
        <v>14</v>
      </c>
      <c r="B141" s="15" t="s">
        <v>40</v>
      </c>
      <c r="C141" s="16">
        <v>23423.11</v>
      </c>
      <c r="D141" s="15" t="s">
        <v>19</v>
      </c>
      <c r="E141" s="15" t="s">
        <v>20</v>
      </c>
      <c r="F141" s="17">
        <v>5</v>
      </c>
      <c r="G141" s="17">
        <v>157</v>
      </c>
      <c r="H141" s="15" t="s">
        <v>21</v>
      </c>
      <c r="I141" s="17">
        <v>99</v>
      </c>
      <c r="J141" s="16">
        <f>'Rice Sales(Cleaned Data)'!$C141*'Rice Sales(Cleaned Data)'!$I141</f>
        <v>2318887.89</v>
      </c>
      <c r="K141" s="18">
        <f t="shared" si="14"/>
        <v>1.4334115194162107E-3</v>
      </c>
      <c r="L141" s="22">
        <f t="shared" si="15"/>
        <v>16689.417086614172</v>
      </c>
      <c r="M141" s="6">
        <f t="shared" si="16"/>
        <v>0.40347082695815778</v>
      </c>
      <c r="N141" s="27">
        <f t="shared" si="17"/>
        <v>1</v>
      </c>
      <c r="O141" s="24">
        <f t="shared" si="18"/>
        <v>2.8571428571428572</v>
      </c>
      <c r="P141" s="24">
        <f t="shared" si="19"/>
        <v>5</v>
      </c>
      <c r="Q141" t="str">
        <f t="shared" si="20"/>
        <v>Established Contender</v>
      </c>
    </row>
    <row r="142" spans="1:17" x14ac:dyDescent="0.35">
      <c r="A142" s="12" t="s">
        <v>36</v>
      </c>
      <c r="B142" s="12" t="s">
        <v>50</v>
      </c>
      <c r="C142" s="13">
        <v>24610.69</v>
      </c>
      <c r="D142" s="12" t="s">
        <v>19</v>
      </c>
      <c r="E142" s="12" t="s">
        <v>20</v>
      </c>
      <c r="F142" s="14">
        <v>4</v>
      </c>
      <c r="G142" s="14">
        <v>121</v>
      </c>
      <c r="H142" s="12" t="s">
        <v>13</v>
      </c>
      <c r="I142" s="14">
        <v>878</v>
      </c>
      <c r="J142" s="13">
        <f>'Rice Sales(Cleaned Data)'!$C142*'Rice Sales(Cleaned Data)'!$I142</f>
        <v>21608185.82</v>
      </c>
      <c r="K142" s="18">
        <f t="shared" si="14"/>
        <v>1.2712477919671039E-2</v>
      </c>
      <c r="L142" s="22">
        <f t="shared" si="15"/>
        <v>16689.417086614172</v>
      </c>
      <c r="M142" s="6">
        <f t="shared" si="16"/>
        <v>0.47462849494840187</v>
      </c>
      <c r="N142" s="27">
        <f t="shared" si="17"/>
        <v>0.13781321184510251</v>
      </c>
      <c r="O142" s="24">
        <f t="shared" si="18"/>
        <v>2.8666666666666667</v>
      </c>
      <c r="P142" s="24">
        <f t="shared" si="19"/>
        <v>7</v>
      </c>
      <c r="Q142" t="str">
        <f t="shared" si="20"/>
        <v>Market Leader</v>
      </c>
    </row>
    <row r="143" spans="1:17" x14ac:dyDescent="0.35">
      <c r="A143" s="15" t="s">
        <v>24</v>
      </c>
      <c r="B143" s="15" t="s">
        <v>40</v>
      </c>
      <c r="C143" s="16">
        <v>19376.689999999999</v>
      </c>
      <c r="D143" s="15" t="s">
        <v>26</v>
      </c>
      <c r="E143" s="15" t="s">
        <v>20</v>
      </c>
      <c r="F143" s="17">
        <v>1</v>
      </c>
      <c r="G143" s="17">
        <v>222</v>
      </c>
      <c r="H143" s="15" t="s">
        <v>27</v>
      </c>
      <c r="I143" s="17">
        <v>413</v>
      </c>
      <c r="J143" s="16">
        <f>'Rice Sales(Cleaned Data)'!$C143*'Rice Sales(Cleaned Data)'!$I143</f>
        <v>8002572.9699999997</v>
      </c>
      <c r="K143" s="18">
        <f t="shared" si="14"/>
        <v>5.7552152283273641E-3</v>
      </c>
      <c r="L143" s="22">
        <f t="shared" si="15"/>
        <v>16260.5997037037</v>
      </c>
      <c r="M143" s="6">
        <f t="shared" si="16"/>
        <v>0.19163440174882004</v>
      </c>
      <c r="N143" s="27">
        <f t="shared" si="17"/>
        <v>0.53753026634382561</v>
      </c>
      <c r="O143" s="24">
        <f t="shared" si="18"/>
        <v>3.0526315789473686</v>
      </c>
      <c r="P143" s="24">
        <f t="shared" si="19"/>
        <v>5</v>
      </c>
      <c r="Q143" t="str">
        <f t="shared" si="20"/>
        <v>Established Contender</v>
      </c>
    </row>
    <row r="144" spans="1:17" x14ac:dyDescent="0.35">
      <c r="A144" s="12" t="s">
        <v>22</v>
      </c>
      <c r="B144" s="12" t="s">
        <v>50</v>
      </c>
      <c r="C144" s="13">
        <v>8056.47</v>
      </c>
      <c r="D144" s="12" t="s">
        <v>11</v>
      </c>
      <c r="E144" s="12" t="s">
        <v>12</v>
      </c>
      <c r="F144" s="14">
        <v>4</v>
      </c>
      <c r="G144" s="14">
        <v>30</v>
      </c>
      <c r="H144" s="12" t="s">
        <v>23</v>
      </c>
      <c r="I144" s="14">
        <v>359</v>
      </c>
      <c r="J144" s="13">
        <f>'Rice Sales(Cleaned Data)'!$C144*'Rice Sales(Cleaned Data)'!$I144</f>
        <v>2892272.73</v>
      </c>
      <c r="K144" s="18">
        <f t="shared" si="14"/>
        <v>4.5854568213460041E-3</v>
      </c>
      <c r="L144" s="22">
        <f t="shared" si="15"/>
        <v>15962.131690140846</v>
      </c>
      <c r="M144" s="6">
        <f t="shared" si="16"/>
        <v>-0.49527605984004308</v>
      </c>
      <c r="N144" s="27">
        <f t="shared" si="17"/>
        <v>8.3565459610027856E-2</v>
      </c>
      <c r="O144" s="24">
        <f t="shared" si="18"/>
        <v>2.95</v>
      </c>
      <c r="P144" s="24">
        <f t="shared" si="19"/>
        <v>3</v>
      </c>
      <c r="Q144" t="str">
        <f t="shared" si="20"/>
        <v>Emerging Player</v>
      </c>
    </row>
    <row r="145" spans="1:17" x14ac:dyDescent="0.35">
      <c r="A145" s="15" t="s">
        <v>34</v>
      </c>
      <c r="B145" s="15" t="s">
        <v>51</v>
      </c>
      <c r="C145" s="16">
        <v>23442.86</v>
      </c>
      <c r="D145" s="15" t="s">
        <v>11</v>
      </c>
      <c r="E145" s="15" t="s">
        <v>12</v>
      </c>
      <c r="F145" s="17">
        <v>5</v>
      </c>
      <c r="G145" s="17">
        <v>185</v>
      </c>
      <c r="H145" s="15" t="s">
        <v>17</v>
      </c>
      <c r="I145" s="17">
        <v>91</v>
      </c>
      <c r="J145" s="16">
        <f>'Rice Sales(Cleaned Data)'!$C145*'Rice Sales(Cleaned Data)'!$I145</f>
        <v>2133300.2600000002</v>
      </c>
      <c r="K145" s="18">
        <f t="shared" si="14"/>
        <v>1.1623302806197391E-3</v>
      </c>
      <c r="L145" s="22">
        <f t="shared" si="15"/>
        <v>15962.131690140846</v>
      </c>
      <c r="M145" s="6">
        <f t="shared" si="16"/>
        <v>0.46865471699370159</v>
      </c>
      <c r="N145" s="27">
        <f t="shared" si="17"/>
        <v>1</v>
      </c>
      <c r="O145" s="24">
        <f t="shared" si="18"/>
        <v>3.2173913043478262</v>
      </c>
      <c r="P145" s="24">
        <f t="shared" si="19"/>
        <v>5</v>
      </c>
      <c r="Q145" t="str">
        <f t="shared" si="20"/>
        <v>Established Contender</v>
      </c>
    </row>
    <row r="146" spans="1:17" x14ac:dyDescent="0.35">
      <c r="A146" s="12" t="s">
        <v>22</v>
      </c>
      <c r="B146" s="12" t="s">
        <v>50</v>
      </c>
      <c r="C146" s="13">
        <v>10004.43</v>
      </c>
      <c r="D146" s="12" t="s">
        <v>11</v>
      </c>
      <c r="E146" s="12" t="s">
        <v>12</v>
      </c>
      <c r="F146" s="14">
        <v>3</v>
      </c>
      <c r="G146" s="14">
        <v>278</v>
      </c>
      <c r="H146" s="12" t="s">
        <v>33</v>
      </c>
      <c r="I146" s="14">
        <v>372</v>
      </c>
      <c r="J146" s="13">
        <f>'Rice Sales(Cleaned Data)'!$C146*'Rice Sales(Cleaned Data)'!$I146</f>
        <v>3721647.96</v>
      </c>
      <c r="K146" s="18">
        <f t="shared" si="14"/>
        <v>4.7515040042916809E-3</v>
      </c>
      <c r="L146" s="22">
        <f t="shared" si="15"/>
        <v>15962.131690140846</v>
      </c>
      <c r="M146" s="6">
        <f t="shared" si="16"/>
        <v>-0.37323972798825322</v>
      </c>
      <c r="N146" s="27">
        <f t="shared" si="17"/>
        <v>0.74731182795698925</v>
      </c>
      <c r="O146" s="24">
        <f t="shared" si="18"/>
        <v>2.95</v>
      </c>
      <c r="P146" s="24">
        <f t="shared" si="19"/>
        <v>5</v>
      </c>
      <c r="Q146" t="str">
        <f t="shared" si="20"/>
        <v>Established Contender</v>
      </c>
    </row>
    <row r="147" spans="1:17" x14ac:dyDescent="0.35">
      <c r="A147" s="15" t="s">
        <v>36</v>
      </c>
      <c r="B147" s="15" t="s">
        <v>40</v>
      </c>
      <c r="C147" s="16">
        <v>20823.560000000001</v>
      </c>
      <c r="D147" s="15" t="s">
        <v>16</v>
      </c>
      <c r="E147" s="15" t="s">
        <v>12</v>
      </c>
      <c r="F147" s="17">
        <v>2</v>
      </c>
      <c r="G147" s="17">
        <v>137</v>
      </c>
      <c r="H147" s="15" t="s">
        <v>27</v>
      </c>
      <c r="I147" s="17">
        <v>902</v>
      </c>
      <c r="J147" s="16">
        <f>'Rice Sales(Cleaned Data)'!$C147*'Rice Sales(Cleaned Data)'!$I147</f>
        <v>18782851.120000001</v>
      </c>
      <c r="K147" s="18">
        <f t="shared" si="14"/>
        <v>1.2285648129230853E-2</v>
      </c>
      <c r="L147" s="22">
        <f t="shared" si="15"/>
        <v>16709.716737588646</v>
      </c>
      <c r="M147" s="6">
        <f t="shared" si="16"/>
        <v>0.24619467385447841</v>
      </c>
      <c r="N147" s="27">
        <f t="shared" si="17"/>
        <v>0.15188470066518847</v>
      </c>
      <c r="O147" s="24">
        <f t="shared" si="18"/>
        <v>3.125</v>
      </c>
      <c r="P147" s="24">
        <f t="shared" si="19"/>
        <v>7</v>
      </c>
      <c r="Q147" t="str">
        <f t="shared" si="20"/>
        <v>Market Leader</v>
      </c>
    </row>
    <row r="148" spans="1:17" x14ac:dyDescent="0.35">
      <c r="A148" s="12" t="s">
        <v>22</v>
      </c>
      <c r="B148" s="12" t="s">
        <v>40</v>
      </c>
      <c r="C148" s="13">
        <v>10025.76</v>
      </c>
      <c r="D148" s="12" t="s">
        <v>11</v>
      </c>
      <c r="E148" s="12" t="s">
        <v>12</v>
      </c>
      <c r="F148" s="14">
        <v>4</v>
      </c>
      <c r="G148" s="14">
        <v>274</v>
      </c>
      <c r="H148" s="12" t="s">
        <v>32</v>
      </c>
      <c r="I148" s="14">
        <v>568</v>
      </c>
      <c r="J148" s="13">
        <f>'Rice Sales(Cleaned Data)'!$C148*'Rice Sales(Cleaned Data)'!$I148</f>
        <v>5694631.6799999997</v>
      </c>
      <c r="K148" s="18">
        <f t="shared" si="14"/>
        <v>7.254984608703427E-3</v>
      </c>
      <c r="L148" s="22">
        <f t="shared" si="15"/>
        <v>15962.131690140846</v>
      </c>
      <c r="M148" s="6">
        <f t="shared" si="16"/>
        <v>-0.37190344030349654</v>
      </c>
      <c r="N148" s="27">
        <f t="shared" si="17"/>
        <v>0.48239436619718312</v>
      </c>
      <c r="O148" s="24">
        <f t="shared" si="18"/>
        <v>2.95</v>
      </c>
      <c r="P148" s="24">
        <f t="shared" si="19"/>
        <v>6</v>
      </c>
      <c r="Q148" t="str">
        <f t="shared" si="20"/>
        <v>Market Leader</v>
      </c>
    </row>
    <row r="149" spans="1:17" x14ac:dyDescent="0.35">
      <c r="A149" s="15" t="s">
        <v>9</v>
      </c>
      <c r="B149" s="15" t="s">
        <v>50</v>
      </c>
      <c r="C149" s="16">
        <v>16223.01</v>
      </c>
      <c r="D149" s="15" t="s">
        <v>19</v>
      </c>
      <c r="E149" s="15" t="s">
        <v>20</v>
      </c>
      <c r="F149" s="17">
        <v>2</v>
      </c>
      <c r="G149" s="17">
        <v>73</v>
      </c>
      <c r="H149" s="15" t="s">
        <v>38</v>
      </c>
      <c r="I149" s="17">
        <v>640</v>
      </c>
      <c r="J149" s="16">
        <f>'Rice Sales(Cleaned Data)'!$C149*'Rice Sales(Cleaned Data)'!$I149</f>
        <v>10382726.4</v>
      </c>
      <c r="K149" s="18">
        <f t="shared" si="14"/>
        <v>9.2664987113775226E-3</v>
      </c>
      <c r="L149" s="22">
        <f t="shared" si="15"/>
        <v>16689.417086614172</v>
      </c>
      <c r="M149" s="6">
        <f t="shared" si="16"/>
        <v>-2.7946277823463109E-2</v>
      </c>
      <c r="N149" s="27">
        <f t="shared" si="17"/>
        <v>0.1140625</v>
      </c>
      <c r="O149" s="24">
        <f t="shared" si="18"/>
        <v>2.6</v>
      </c>
      <c r="P149" s="24">
        <f t="shared" si="19"/>
        <v>6</v>
      </c>
      <c r="Q149" t="str">
        <f t="shared" si="20"/>
        <v>Market Leader</v>
      </c>
    </row>
    <row r="150" spans="1:17" x14ac:dyDescent="0.35">
      <c r="A150" s="12" t="s">
        <v>14</v>
      </c>
      <c r="B150" s="12" t="s">
        <v>40</v>
      </c>
      <c r="C150" s="13">
        <v>12712.86</v>
      </c>
      <c r="D150" s="12" t="s">
        <v>19</v>
      </c>
      <c r="E150" s="12" t="s">
        <v>20</v>
      </c>
      <c r="F150" s="14">
        <v>2</v>
      </c>
      <c r="G150" s="14">
        <v>102</v>
      </c>
      <c r="H150" s="12" t="s">
        <v>28</v>
      </c>
      <c r="I150" s="14">
        <v>648</v>
      </c>
      <c r="J150" s="13">
        <f>'Rice Sales(Cleaned Data)'!$C150*'Rice Sales(Cleaned Data)'!$I150</f>
        <v>8237933.2800000003</v>
      </c>
      <c r="K150" s="18">
        <f t="shared" si="14"/>
        <v>9.3823299452697427E-3</v>
      </c>
      <c r="L150" s="22">
        <f t="shared" si="15"/>
        <v>16689.417086614172</v>
      </c>
      <c r="M150" s="6">
        <f t="shared" si="16"/>
        <v>-0.23826818312327927</v>
      </c>
      <c r="N150" s="27">
        <f t="shared" si="17"/>
        <v>0.15740740740740741</v>
      </c>
      <c r="O150" s="24">
        <f t="shared" si="18"/>
        <v>2.8571428571428572</v>
      </c>
      <c r="P150" s="24">
        <f t="shared" si="19"/>
        <v>6</v>
      </c>
      <c r="Q150" t="str">
        <f t="shared" si="20"/>
        <v>Market Leader</v>
      </c>
    </row>
    <row r="151" spans="1:17" x14ac:dyDescent="0.35">
      <c r="A151" s="15" t="s">
        <v>22</v>
      </c>
      <c r="B151" s="15" t="s">
        <v>50</v>
      </c>
      <c r="C151" s="16">
        <v>21234.26</v>
      </c>
      <c r="D151" s="15" t="s">
        <v>26</v>
      </c>
      <c r="E151" s="15" t="s">
        <v>20</v>
      </c>
      <c r="F151" s="17">
        <v>1</v>
      </c>
      <c r="G151" s="17">
        <v>118</v>
      </c>
      <c r="H151" s="15" t="s">
        <v>23</v>
      </c>
      <c r="I151" s="17">
        <v>55</v>
      </c>
      <c r="J151" s="16">
        <f>'Rice Sales(Cleaned Data)'!$C151*'Rice Sales(Cleaned Data)'!$I151</f>
        <v>1167884.2999999998</v>
      </c>
      <c r="K151" s="18">
        <f t="shared" si="14"/>
        <v>7.664330207215619E-4</v>
      </c>
      <c r="L151" s="22">
        <f t="shared" si="15"/>
        <v>16260.5997037037</v>
      </c>
      <c r="M151" s="6">
        <f t="shared" si="16"/>
        <v>0.3058718858421588</v>
      </c>
      <c r="N151" s="27">
        <f t="shared" si="17"/>
        <v>1</v>
      </c>
      <c r="O151" s="24">
        <f t="shared" si="18"/>
        <v>2.5454545454545454</v>
      </c>
      <c r="P151" s="24">
        <f t="shared" si="19"/>
        <v>5</v>
      </c>
      <c r="Q151" t="str">
        <f t="shared" si="20"/>
        <v>Established Contender</v>
      </c>
    </row>
    <row r="152" spans="1:17" x14ac:dyDescent="0.35">
      <c r="A152" s="12" t="s">
        <v>24</v>
      </c>
      <c r="B152" s="12" t="s">
        <v>50</v>
      </c>
      <c r="C152" s="13">
        <v>23247.64</v>
      </c>
      <c r="D152" s="12" t="s">
        <v>11</v>
      </c>
      <c r="E152" s="12" t="s">
        <v>12</v>
      </c>
      <c r="F152" s="14">
        <v>4</v>
      </c>
      <c r="G152" s="14">
        <v>72</v>
      </c>
      <c r="H152" s="12" t="s">
        <v>38</v>
      </c>
      <c r="I152" s="14">
        <v>974</v>
      </c>
      <c r="J152" s="13">
        <f>'Rice Sales(Cleaned Data)'!$C152*'Rice Sales(Cleaned Data)'!$I152</f>
        <v>22643201.359999999</v>
      </c>
      <c r="K152" s="18">
        <f t="shared" si="14"/>
        <v>1.2440765860699187E-2</v>
      </c>
      <c r="L152" s="22">
        <f t="shared" si="15"/>
        <v>15962.131690140846</v>
      </c>
      <c r="M152" s="6">
        <f t="shared" si="16"/>
        <v>0.45642452094033986</v>
      </c>
      <c r="N152" s="27">
        <f t="shared" si="17"/>
        <v>7.3921971252566734E-2</v>
      </c>
      <c r="O152" s="24">
        <f t="shared" si="18"/>
        <v>3.5263157894736841</v>
      </c>
      <c r="P152" s="24">
        <f t="shared" si="19"/>
        <v>7</v>
      </c>
      <c r="Q152" t="str">
        <f t="shared" si="20"/>
        <v>Market Leader</v>
      </c>
    </row>
    <row r="153" spans="1:17" x14ac:dyDescent="0.35">
      <c r="A153" s="15" t="s">
        <v>18</v>
      </c>
      <c r="B153" s="15" t="s">
        <v>50</v>
      </c>
      <c r="C153" s="16">
        <v>13015.13</v>
      </c>
      <c r="D153" s="15" t="s">
        <v>11</v>
      </c>
      <c r="E153" s="15" t="s">
        <v>12</v>
      </c>
      <c r="F153" s="17">
        <v>4</v>
      </c>
      <c r="G153" s="17">
        <v>167</v>
      </c>
      <c r="H153" s="15" t="s">
        <v>38</v>
      </c>
      <c r="I153" s="17">
        <v>268</v>
      </c>
      <c r="J153" s="16">
        <f>'Rice Sales(Cleaned Data)'!$C153*'Rice Sales(Cleaned Data)'!$I153</f>
        <v>3488054.84</v>
      </c>
      <c r="K153" s="18">
        <f t="shared" si="14"/>
        <v>3.4231265407262648E-3</v>
      </c>
      <c r="L153" s="22">
        <f t="shared" si="15"/>
        <v>15962.131690140846</v>
      </c>
      <c r="M153" s="6">
        <f t="shared" si="16"/>
        <v>-0.18462456940892732</v>
      </c>
      <c r="N153" s="27">
        <f t="shared" si="17"/>
        <v>0.62313432835820892</v>
      </c>
      <c r="O153" s="24">
        <f t="shared" si="18"/>
        <v>3.04</v>
      </c>
      <c r="P153" s="24">
        <f t="shared" si="19"/>
        <v>4</v>
      </c>
      <c r="Q153" t="str">
        <f t="shared" si="20"/>
        <v>Established Contender</v>
      </c>
    </row>
    <row r="154" spans="1:17" x14ac:dyDescent="0.35">
      <c r="A154" s="12" t="s">
        <v>9</v>
      </c>
      <c r="B154" s="12" t="s">
        <v>51</v>
      </c>
      <c r="C154" s="13">
        <v>17916.509999999998</v>
      </c>
      <c r="D154" s="12" t="s">
        <v>11</v>
      </c>
      <c r="E154" s="12" t="s">
        <v>12</v>
      </c>
      <c r="F154" s="14">
        <v>1</v>
      </c>
      <c r="G154" s="14">
        <v>167</v>
      </c>
      <c r="H154" s="12" t="s">
        <v>13</v>
      </c>
      <c r="I154" s="14">
        <v>742</v>
      </c>
      <c r="J154" s="13">
        <f>'Rice Sales(Cleaned Data)'!$C154*'Rice Sales(Cleaned Data)'!$I154</f>
        <v>13294050.419999998</v>
      </c>
      <c r="K154" s="18">
        <f t="shared" si="14"/>
        <v>9.4774622881301802E-3</v>
      </c>
      <c r="L154" s="22">
        <f t="shared" si="15"/>
        <v>15962.131690140846</v>
      </c>
      <c r="M154" s="6">
        <f t="shared" si="16"/>
        <v>0.12243842788656426</v>
      </c>
      <c r="N154" s="27">
        <f t="shared" si="17"/>
        <v>0.22506738544474394</v>
      </c>
      <c r="O154" s="24">
        <f t="shared" si="18"/>
        <v>2.8333333333333335</v>
      </c>
      <c r="P154" s="24">
        <f t="shared" si="19"/>
        <v>7</v>
      </c>
      <c r="Q154" t="str">
        <f t="shared" si="20"/>
        <v>Market Leader</v>
      </c>
    </row>
    <row r="155" spans="1:17" x14ac:dyDescent="0.35">
      <c r="A155" s="15" t="s">
        <v>36</v>
      </c>
      <c r="B155" s="15" t="s">
        <v>50</v>
      </c>
      <c r="C155" s="16">
        <v>20352.43</v>
      </c>
      <c r="D155" s="15" t="s">
        <v>26</v>
      </c>
      <c r="E155" s="15" t="s">
        <v>20</v>
      </c>
      <c r="F155" s="17">
        <v>1</v>
      </c>
      <c r="G155" s="17">
        <v>262</v>
      </c>
      <c r="H155" s="15" t="s">
        <v>27</v>
      </c>
      <c r="I155" s="17">
        <v>299</v>
      </c>
      <c r="J155" s="16">
        <f>'Rice Sales(Cleaned Data)'!$C155*'Rice Sales(Cleaned Data)'!$I155</f>
        <v>6085376.5700000003</v>
      </c>
      <c r="K155" s="18">
        <f t="shared" si="14"/>
        <v>4.1666086035590365E-3</v>
      </c>
      <c r="L155" s="22">
        <f t="shared" si="15"/>
        <v>16260.5997037037</v>
      </c>
      <c r="M155" s="6">
        <f t="shared" si="16"/>
        <v>0.2516407986701929</v>
      </c>
      <c r="N155" s="27">
        <f t="shared" si="17"/>
        <v>0.87625418060200666</v>
      </c>
      <c r="O155" s="24">
        <f t="shared" si="18"/>
        <v>2.6315789473684212</v>
      </c>
      <c r="P155" s="24">
        <f t="shared" si="19"/>
        <v>5</v>
      </c>
      <c r="Q155" t="str">
        <f t="shared" si="20"/>
        <v>Established Contender</v>
      </c>
    </row>
    <row r="156" spans="1:17" x14ac:dyDescent="0.35">
      <c r="A156" s="12" t="s">
        <v>34</v>
      </c>
      <c r="B156" s="12" t="s">
        <v>40</v>
      </c>
      <c r="C156" s="13">
        <v>11132.76</v>
      </c>
      <c r="D156" s="12" t="s">
        <v>11</v>
      </c>
      <c r="E156" s="12" t="s">
        <v>12</v>
      </c>
      <c r="F156" s="14">
        <v>4</v>
      </c>
      <c r="G156" s="14">
        <v>162</v>
      </c>
      <c r="H156" s="12" t="s">
        <v>23</v>
      </c>
      <c r="I156" s="14">
        <v>261</v>
      </c>
      <c r="J156" s="13">
        <f>'Rice Sales(Cleaned Data)'!$C156*'Rice Sales(Cleaned Data)'!$I156</f>
        <v>2905650.36</v>
      </c>
      <c r="K156" s="18">
        <f t="shared" si="14"/>
        <v>3.3337165191401311E-3</v>
      </c>
      <c r="L156" s="22">
        <f t="shared" si="15"/>
        <v>15962.131690140846</v>
      </c>
      <c r="M156" s="6">
        <f t="shared" si="16"/>
        <v>-0.30255180096802176</v>
      </c>
      <c r="N156" s="27">
        <f t="shared" si="17"/>
        <v>0.62068965517241381</v>
      </c>
      <c r="O156" s="24">
        <f t="shared" si="18"/>
        <v>3.2173913043478262</v>
      </c>
      <c r="P156" s="24">
        <f t="shared" si="19"/>
        <v>4</v>
      </c>
      <c r="Q156" t="str">
        <f t="shared" si="20"/>
        <v>Established Contender</v>
      </c>
    </row>
    <row r="157" spans="1:17" x14ac:dyDescent="0.35">
      <c r="A157" s="15" t="s">
        <v>31</v>
      </c>
      <c r="B157" s="15" t="s">
        <v>51</v>
      </c>
      <c r="C157" s="16">
        <v>15355.41</v>
      </c>
      <c r="D157" s="15" t="s">
        <v>11</v>
      </c>
      <c r="E157" s="15" t="s">
        <v>12</v>
      </c>
      <c r="F157" s="17">
        <v>2</v>
      </c>
      <c r="G157" s="17">
        <v>0</v>
      </c>
      <c r="H157" s="15" t="s">
        <v>32</v>
      </c>
      <c r="I157" s="17">
        <v>387</v>
      </c>
      <c r="J157" s="16">
        <f>'Rice Sales(Cleaned Data)'!$C157*'Rice Sales(Cleaned Data)'!$I157</f>
        <v>5942543.6699999999</v>
      </c>
      <c r="K157" s="18">
        <f t="shared" si="14"/>
        <v>4.9430969076905392E-3</v>
      </c>
      <c r="L157" s="22">
        <f t="shared" si="15"/>
        <v>15962.131690140846</v>
      </c>
      <c r="M157" s="6">
        <f t="shared" si="16"/>
        <v>-3.8010066695264362E-2</v>
      </c>
      <c r="N157" s="27">
        <f t="shared" si="17"/>
        <v>0</v>
      </c>
      <c r="O157" s="24">
        <f t="shared" si="18"/>
        <v>2.9285714285714284</v>
      </c>
      <c r="P157" s="24">
        <f t="shared" si="19"/>
        <v>3</v>
      </c>
      <c r="Q157" t="str">
        <f t="shared" si="20"/>
        <v>Emerging Player</v>
      </c>
    </row>
    <row r="158" spans="1:17" x14ac:dyDescent="0.35">
      <c r="A158" s="12" t="s">
        <v>18</v>
      </c>
      <c r="B158" s="12" t="s">
        <v>40</v>
      </c>
      <c r="C158" s="13">
        <v>15896.45</v>
      </c>
      <c r="D158" s="12" t="s">
        <v>11</v>
      </c>
      <c r="E158" s="12" t="s">
        <v>12</v>
      </c>
      <c r="F158" s="14">
        <v>3</v>
      </c>
      <c r="G158" s="14">
        <v>274</v>
      </c>
      <c r="H158" s="12" t="s">
        <v>32</v>
      </c>
      <c r="I158" s="14">
        <v>843</v>
      </c>
      <c r="J158" s="13">
        <f>'Rice Sales(Cleaned Data)'!$C158*'Rice Sales(Cleaned Data)'!$I158</f>
        <v>13400707.350000001</v>
      </c>
      <c r="K158" s="18">
        <f t="shared" si="14"/>
        <v>1.0767521171015825E-2</v>
      </c>
      <c r="L158" s="22">
        <f t="shared" si="15"/>
        <v>15962.131690140846</v>
      </c>
      <c r="M158" s="6">
        <f t="shared" si="16"/>
        <v>-4.1148445217636239E-3</v>
      </c>
      <c r="N158" s="27">
        <f t="shared" si="17"/>
        <v>0.32502965599051009</v>
      </c>
      <c r="O158" s="24">
        <f t="shared" si="18"/>
        <v>3.04</v>
      </c>
      <c r="P158" s="24">
        <f t="shared" si="19"/>
        <v>7</v>
      </c>
      <c r="Q158" t="str">
        <f t="shared" si="20"/>
        <v>Market Leader</v>
      </c>
    </row>
    <row r="159" spans="1:17" x14ac:dyDescent="0.35">
      <c r="A159" s="15" t="s">
        <v>14</v>
      </c>
      <c r="B159" s="15" t="s">
        <v>51</v>
      </c>
      <c r="C159" s="16">
        <v>10931.76</v>
      </c>
      <c r="D159" s="15" t="s">
        <v>16</v>
      </c>
      <c r="E159" s="15" t="s">
        <v>12</v>
      </c>
      <c r="F159" s="17">
        <v>1</v>
      </c>
      <c r="G159" s="17">
        <v>297</v>
      </c>
      <c r="H159" s="15" t="s">
        <v>27</v>
      </c>
      <c r="I159" s="17">
        <v>308</v>
      </c>
      <c r="J159" s="16">
        <f>'Rice Sales(Cleaned Data)'!$C159*'Rice Sales(Cleaned Data)'!$I159</f>
        <v>3366982.08</v>
      </c>
      <c r="K159" s="18">
        <f t="shared" si="14"/>
        <v>4.1950993612007792E-3</v>
      </c>
      <c r="L159" s="22">
        <f t="shared" si="15"/>
        <v>16709.716737588646</v>
      </c>
      <c r="M159" s="6">
        <f t="shared" si="16"/>
        <v>-0.34578424208658692</v>
      </c>
      <c r="N159" s="27">
        <f t="shared" si="17"/>
        <v>0.9642857142857143</v>
      </c>
      <c r="O159" s="24">
        <f t="shared" si="18"/>
        <v>2.9473684210526314</v>
      </c>
      <c r="P159" s="24">
        <f t="shared" si="19"/>
        <v>5</v>
      </c>
      <c r="Q159" t="str">
        <f t="shared" si="20"/>
        <v>Established Contender</v>
      </c>
    </row>
    <row r="160" spans="1:17" x14ac:dyDescent="0.35">
      <c r="A160" s="12" t="s">
        <v>9</v>
      </c>
      <c r="B160" s="12" t="s">
        <v>50</v>
      </c>
      <c r="C160" s="13">
        <v>22431.63</v>
      </c>
      <c r="D160" s="12" t="s">
        <v>11</v>
      </c>
      <c r="E160" s="12" t="s">
        <v>12</v>
      </c>
      <c r="F160" s="14">
        <v>2</v>
      </c>
      <c r="G160" s="14">
        <v>142</v>
      </c>
      <c r="H160" s="12" t="s">
        <v>32</v>
      </c>
      <c r="I160" s="14">
        <v>740</v>
      </c>
      <c r="J160" s="13">
        <f>'Rice Sales(Cleaned Data)'!$C160*'Rice Sales(Cleaned Data)'!$I160</f>
        <v>16599406.200000001</v>
      </c>
      <c r="K160" s="18">
        <f t="shared" si="14"/>
        <v>9.4519165676770003E-3</v>
      </c>
      <c r="L160" s="22">
        <f t="shared" si="15"/>
        <v>15962.131690140846</v>
      </c>
      <c r="M160" s="6">
        <f t="shared" si="16"/>
        <v>0.40530290286071868</v>
      </c>
      <c r="N160" s="27">
        <f t="shared" si="17"/>
        <v>0.1918918918918919</v>
      </c>
      <c r="O160" s="24">
        <f t="shared" si="18"/>
        <v>2.8333333333333335</v>
      </c>
      <c r="P160" s="24">
        <f t="shared" si="19"/>
        <v>7</v>
      </c>
      <c r="Q160" t="str">
        <f t="shared" si="20"/>
        <v>Market Leader</v>
      </c>
    </row>
    <row r="161" spans="1:17" x14ac:dyDescent="0.35">
      <c r="A161" s="15" t="s">
        <v>36</v>
      </c>
      <c r="B161" s="15" t="s">
        <v>51</v>
      </c>
      <c r="C161" s="16">
        <v>19921.52</v>
      </c>
      <c r="D161" s="15" t="s">
        <v>16</v>
      </c>
      <c r="E161" s="15" t="s">
        <v>12</v>
      </c>
      <c r="F161" s="17">
        <v>3</v>
      </c>
      <c r="G161" s="17">
        <v>82</v>
      </c>
      <c r="H161" s="15" t="s">
        <v>28</v>
      </c>
      <c r="I161" s="17">
        <v>806</v>
      </c>
      <c r="J161" s="16">
        <f>'Rice Sales(Cleaned Data)'!$C161*'Rice Sales(Cleaned Data)'!$I161</f>
        <v>16056745.120000001</v>
      </c>
      <c r="K161" s="18">
        <f t="shared" si="14"/>
        <v>1.0978084691973467E-2</v>
      </c>
      <c r="L161" s="22">
        <f t="shared" si="15"/>
        <v>16709.716737588646</v>
      </c>
      <c r="M161" s="6">
        <f t="shared" si="16"/>
        <v>0.19221171207447083</v>
      </c>
      <c r="N161" s="27">
        <f t="shared" si="17"/>
        <v>0.10173697270471464</v>
      </c>
      <c r="O161" s="24">
        <f t="shared" si="18"/>
        <v>3.125</v>
      </c>
      <c r="P161" s="24">
        <f t="shared" si="19"/>
        <v>7</v>
      </c>
      <c r="Q161" t="str">
        <f t="shared" si="20"/>
        <v>Market Leader</v>
      </c>
    </row>
    <row r="162" spans="1:17" x14ac:dyDescent="0.35">
      <c r="A162" s="12" t="s">
        <v>31</v>
      </c>
      <c r="B162" s="12" t="s">
        <v>50</v>
      </c>
      <c r="C162" s="13">
        <v>23026.54</v>
      </c>
      <c r="D162" s="12" t="s">
        <v>19</v>
      </c>
      <c r="E162" s="12" t="s">
        <v>20</v>
      </c>
      <c r="F162" s="14">
        <v>2</v>
      </c>
      <c r="G162" s="14">
        <v>89</v>
      </c>
      <c r="H162" s="12" t="s">
        <v>23</v>
      </c>
      <c r="I162" s="14">
        <v>612</v>
      </c>
      <c r="J162" s="13">
        <f>'Rice Sales(Cleaned Data)'!$C162*'Rice Sales(Cleaned Data)'!$I162</f>
        <v>14092242.48</v>
      </c>
      <c r="K162" s="18">
        <f t="shared" si="14"/>
        <v>8.8610893927547566E-3</v>
      </c>
      <c r="L162" s="22">
        <f t="shared" si="15"/>
        <v>16689.417086614172</v>
      </c>
      <c r="M162" s="6">
        <f t="shared" si="16"/>
        <v>0.37970906236554836</v>
      </c>
      <c r="N162" s="27">
        <f t="shared" si="17"/>
        <v>0.1454248366013072</v>
      </c>
      <c r="O162" s="24">
        <f t="shared" si="18"/>
        <v>3.7272727272727271</v>
      </c>
      <c r="P162" s="24">
        <f t="shared" si="19"/>
        <v>6</v>
      </c>
      <c r="Q162" t="str">
        <f t="shared" si="20"/>
        <v>Market Leader</v>
      </c>
    </row>
    <row r="163" spans="1:17" x14ac:dyDescent="0.35">
      <c r="A163" s="15" t="s">
        <v>18</v>
      </c>
      <c r="B163" s="15" t="s">
        <v>50</v>
      </c>
      <c r="C163" s="16">
        <v>21447.67</v>
      </c>
      <c r="D163" s="15" t="s">
        <v>11</v>
      </c>
      <c r="E163" s="15" t="s">
        <v>12</v>
      </c>
      <c r="F163" s="17">
        <v>4</v>
      </c>
      <c r="G163" s="17">
        <v>169</v>
      </c>
      <c r="H163" s="15" t="s">
        <v>32</v>
      </c>
      <c r="I163" s="17">
        <v>765</v>
      </c>
      <c r="J163" s="16">
        <f>'Rice Sales(Cleaned Data)'!$C163*'Rice Sales(Cleaned Data)'!$I163</f>
        <v>16407467.549999999</v>
      </c>
      <c r="K163" s="18">
        <f t="shared" si="14"/>
        <v>9.771238073341763E-3</v>
      </c>
      <c r="L163" s="22">
        <f t="shared" si="15"/>
        <v>15962.131690140846</v>
      </c>
      <c r="M163" s="6">
        <f t="shared" si="16"/>
        <v>0.34365950716014604</v>
      </c>
      <c r="N163" s="27">
        <f t="shared" si="17"/>
        <v>0.22091503267973855</v>
      </c>
      <c r="O163" s="24">
        <f t="shared" si="18"/>
        <v>3.04</v>
      </c>
      <c r="P163" s="24">
        <f t="shared" si="19"/>
        <v>7</v>
      </c>
      <c r="Q163" t="str">
        <f t="shared" si="20"/>
        <v>Market Leader</v>
      </c>
    </row>
    <row r="164" spans="1:17" x14ac:dyDescent="0.35">
      <c r="A164" s="12" t="s">
        <v>24</v>
      </c>
      <c r="B164" s="12" t="s">
        <v>50</v>
      </c>
      <c r="C164" s="13">
        <v>21259.24</v>
      </c>
      <c r="D164" s="12" t="s">
        <v>16</v>
      </c>
      <c r="E164" s="12" t="s">
        <v>12</v>
      </c>
      <c r="F164" s="14">
        <v>1</v>
      </c>
      <c r="G164" s="14">
        <v>40</v>
      </c>
      <c r="H164" s="12" t="s">
        <v>33</v>
      </c>
      <c r="I164" s="14">
        <v>921</v>
      </c>
      <c r="J164" s="13">
        <f>'Rice Sales(Cleaned Data)'!$C164*'Rice Sales(Cleaned Data)'!$I164</f>
        <v>19579760.040000003</v>
      </c>
      <c r="K164" s="18">
        <f t="shared" si="14"/>
        <v>1.2544436726188045E-2</v>
      </c>
      <c r="L164" s="22">
        <f t="shared" si="15"/>
        <v>16709.716737588646</v>
      </c>
      <c r="M164" s="6">
        <f t="shared" si="16"/>
        <v>0.27226812601659284</v>
      </c>
      <c r="N164" s="27">
        <f t="shared" si="17"/>
        <v>4.3431053203040172E-2</v>
      </c>
      <c r="O164" s="24">
        <f t="shared" si="18"/>
        <v>3.4615384615384617</v>
      </c>
      <c r="P164" s="24">
        <f t="shared" si="19"/>
        <v>7</v>
      </c>
      <c r="Q164" t="str">
        <f t="shared" si="20"/>
        <v>Market Leader</v>
      </c>
    </row>
    <row r="165" spans="1:17" x14ac:dyDescent="0.35">
      <c r="A165" s="15" t="s">
        <v>18</v>
      </c>
      <c r="B165" s="15" t="s">
        <v>51</v>
      </c>
      <c r="C165" s="16">
        <v>12080.8</v>
      </c>
      <c r="D165" s="15" t="s">
        <v>26</v>
      </c>
      <c r="E165" s="15" t="s">
        <v>20</v>
      </c>
      <c r="F165" s="17">
        <v>2</v>
      </c>
      <c r="G165" s="17">
        <v>226</v>
      </c>
      <c r="H165" s="15" t="s">
        <v>32</v>
      </c>
      <c r="I165" s="17">
        <v>976</v>
      </c>
      <c r="J165" s="16">
        <f>'Rice Sales(Cleaned Data)'!$C165*'Rice Sales(Cleaned Data)'!$I165</f>
        <v>11790860.799999999</v>
      </c>
      <c r="K165" s="18">
        <f t="shared" si="14"/>
        <v>1.3600702331349898E-2</v>
      </c>
      <c r="L165" s="22">
        <f t="shared" si="15"/>
        <v>16260.5997037037</v>
      </c>
      <c r="M165" s="6">
        <f t="shared" si="16"/>
        <v>-0.25705077179605262</v>
      </c>
      <c r="N165" s="27">
        <f t="shared" si="17"/>
        <v>0.23155737704918034</v>
      </c>
      <c r="O165" s="24">
        <f t="shared" si="18"/>
        <v>3.7777777777777777</v>
      </c>
      <c r="P165" s="24">
        <f t="shared" si="19"/>
        <v>7</v>
      </c>
      <c r="Q165" t="str">
        <f t="shared" si="20"/>
        <v>Market Leader</v>
      </c>
    </row>
    <row r="166" spans="1:17" x14ac:dyDescent="0.35">
      <c r="A166" s="12" t="s">
        <v>9</v>
      </c>
      <c r="B166" s="12" t="s">
        <v>40</v>
      </c>
      <c r="C166" s="13">
        <v>10731.45</v>
      </c>
      <c r="D166" s="12" t="s">
        <v>26</v>
      </c>
      <c r="E166" s="12" t="s">
        <v>20</v>
      </c>
      <c r="F166" s="14">
        <v>2</v>
      </c>
      <c r="G166" s="14">
        <v>86</v>
      </c>
      <c r="H166" s="12" t="s">
        <v>17</v>
      </c>
      <c r="I166" s="14">
        <v>325</v>
      </c>
      <c r="J166" s="13">
        <f>'Rice Sales(Cleaned Data)'!$C166*'Rice Sales(Cleaned Data)'!$I166</f>
        <v>3487721.2500000005</v>
      </c>
      <c r="K166" s="18">
        <f t="shared" si="14"/>
        <v>4.5289223951728652E-3</v>
      </c>
      <c r="L166" s="22">
        <f t="shared" si="15"/>
        <v>16260.5997037037</v>
      </c>
      <c r="M166" s="6">
        <f t="shared" si="16"/>
        <v>-0.34003356607101748</v>
      </c>
      <c r="N166" s="27">
        <f t="shared" si="17"/>
        <v>0.26461538461538464</v>
      </c>
      <c r="O166" s="24">
        <f t="shared" si="18"/>
        <v>2.75</v>
      </c>
      <c r="P166" s="24">
        <f t="shared" si="19"/>
        <v>3</v>
      </c>
      <c r="Q166" t="str">
        <f t="shared" si="20"/>
        <v>Emerging Player</v>
      </c>
    </row>
    <row r="167" spans="1:17" x14ac:dyDescent="0.35">
      <c r="A167" s="15" t="s">
        <v>18</v>
      </c>
      <c r="B167" s="15" t="s">
        <v>51</v>
      </c>
      <c r="C167" s="16">
        <v>13277.07</v>
      </c>
      <c r="D167" s="15" t="s">
        <v>16</v>
      </c>
      <c r="E167" s="15" t="s">
        <v>12</v>
      </c>
      <c r="F167" s="17">
        <v>1</v>
      </c>
      <c r="G167" s="17">
        <v>117</v>
      </c>
      <c r="H167" s="15" t="s">
        <v>17</v>
      </c>
      <c r="I167" s="17">
        <v>943</v>
      </c>
      <c r="J167" s="16">
        <f>'Rice Sales(Cleaned Data)'!$C167*'Rice Sales(Cleaned Data)'!$I167</f>
        <v>12520277.01</v>
      </c>
      <c r="K167" s="18">
        <f t="shared" si="14"/>
        <v>1.2844086680559528E-2</v>
      </c>
      <c r="L167" s="22">
        <f t="shared" si="15"/>
        <v>16709.716737588646</v>
      </c>
      <c r="M167" s="6">
        <f t="shared" si="16"/>
        <v>-0.20542818238605318</v>
      </c>
      <c r="N167" s="27">
        <f t="shared" si="17"/>
        <v>0.12407211028632026</v>
      </c>
      <c r="O167" s="24">
        <f t="shared" si="18"/>
        <v>2.925925925925926</v>
      </c>
      <c r="P167" s="24">
        <f t="shared" si="19"/>
        <v>7</v>
      </c>
      <c r="Q167" t="str">
        <f t="shared" si="20"/>
        <v>Market Leader</v>
      </c>
    </row>
    <row r="168" spans="1:17" x14ac:dyDescent="0.35">
      <c r="A168" s="12" t="s">
        <v>14</v>
      </c>
      <c r="B168" s="12" t="s">
        <v>40</v>
      </c>
      <c r="C168" s="13">
        <v>24346.85</v>
      </c>
      <c r="D168" s="12" t="s">
        <v>26</v>
      </c>
      <c r="E168" s="12" t="s">
        <v>20</v>
      </c>
      <c r="F168" s="14">
        <v>2</v>
      </c>
      <c r="G168" s="14">
        <v>212</v>
      </c>
      <c r="H168" s="12" t="s">
        <v>28</v>
      </c>
      <c r="I168" s="14">
        <v>263</v>
      </c>
      <c r="J168" s="13">
        <f>'Rice Sales(Cleaned Data)'!$C168*'Rice Sales(Cleaned Data)'!$I168</f>
        <v>6403221.5499999998</v>
      </c>
      <c r="K168" s="18">
        <f t="shared" si="14"/>
        <v>3.6649433536321959E-3</v>
      </c>
      <c r="L168" s="22">
        <f t="shared" si="15"/>
        <v>16260.5997037037</v>
      </c>
      <c r="M168" s="6">
        <f t="shared" si="16"/>
        <v>0.49729102515539342</v>
      </c>
      <c r="N168" s="27">
        <f t="shared" si="17"/>
        <v>0.80608365019011408</v>
      </c>
      <c r="O168" s="24">
        <f t="shared" si="18"/>
        <v>2.7777777777777777</v>
      </c>
      <c r="P168" s="24">
        <f t="shared" si="19"/>
        <v>5</v>
      </c>
      <c r="Q168" t="str">
        <f t="shared" si="20"/>
        <v>Established Contender</v>
      </c>
    </row>
    <row r="169" spans="1:17" x14ac:dyDescent="0.35">
      <c r="A169" s="15" t="s">
        <v>34</v>
      </c>
      <c r="B169" s="15" t="s">
        <v>40</v>
      </c>
      <c r="C169" s="16">
        <v>16299.85</v>
      </c>
      <c r="D169" s="15" t="s">
        <v>16</v>
      </c>
      <c r="E169" s="15" t="s">
        <v>12</v>
      </c>
      <c r="F169" s="17">
        <v>4</v>
      </c>
      <c r="G169" s="17">
        <v>124</v>
      </c>
      <c r="H169" s="15" t="s">
        <v>27</v>
      </c>
      <c r="I169" s="17">
        <v>113</v>
      </c>
      <c r="J169" s="16">
        <f>'Rice Sales(Cleaned Data)'!$C169*'Rice Sales(Cleaned Data)'!$I169</f>
        <v>1841883.05</v>
      </c>
      <c r="K169" s="18">
        <f t="shared" si="14"/>
        <v>1.5391111292717143E-3</v>
      </c>
      <c r="L169" s="22">
        <f t="shared" si="15"/>
        <v>16709.716737588646</v>
      </c>
      <c r="M169" s="6">
        <f t="shared" si="16"/>
        <v>-2.4528646656627438E-2</v>
      </c>
      <c r="N169" s="27">
        <f t="shared" si="17"/>
        <v>1</v>
      </c>
      <c r="O169" s="24">
        <f t="shared" si="18"/>
        <v>3.5</v>
      </c>
      <c r="P169" s="24">
        <f t="shared" si="19"/>
        <v>5</v>
      </c>
      <c r="Q169" t="str">
        <f t="shared" si="20"/>
        <v>Established Contender</v>
      </c>
    </row>
    <row r="170" spans="1:17" x14ac:dyDescent="0.35">
      <c r="A170" s="12" t="s">
        <v>36</v>
      </c>
      <c r="B170" s="12" t="s">
        <v>51</v>
      </c>
      <c r="C170" s="13">
        <v>11763.68</v>
      </c>
      <c r="D170" s="12" t="s">
        <v>11</v>
      </c>
      <c r="E170" s="12" t="s">
        <v>12</v>
      </c>
      <c r="F170" s="14">
        <v>3</v>
      </c>
      <c r="G170" s="14">
        <v>220</v>
      </c>
      <c r="H170" s="12" t="s">
        <v>39</v>
      </c>
      <c r="I170" s="14">
        <v>66</v>
      </c>
      <c r="J170" s="13">
        <f>'Rice Sales(Cleaned Data)'!$C170*'Rice Sales(Cleaned Data)'!$I170</f>
        <v>776402.88</v>
      </c>
      <c r="K170" s="18">
        <f t="shared" si="14"/>
        <v>8.4300877495497564E-4</v>
      </c>
      <c r="L170" s="22">
        <f t="shared" si="15"/>
        <v>15962.131690140846</v>
      </c>
      <c r="M170" s="6">
        <f t="shared" si="16"/>
        <v>-0.26302575192598227</v>
      </c>
      <c r="N170" s="27">
        <f t="shared" si="17"/>
        <v>1</v>
      </c>
      <c r="O170" s="24">
        <f t="shared" si="18"/>
        <v>2.6923076923076925</v>
      </c>
      <c r="P170" s="24">
        <f t="shared" si="19"/>
        <v>5</v>
      </c>
      <c r="Q170" t="str">
        <f t="shared" si="20"/>
        <v>Established Contender</v>
      </c>
    </row>
    <row r="171" spans="1:17" x14ac:dyDescent="0.35">
      <c r="A171" s="15" t="s">
        <v>36</v>
      </c>
      <c r="B171" s="15" t="s">
        <v>40</v>
      </c>
      <c r="C171" s="16">
        <v>14075.66</v>
      </c>
      <c r="D171" s="15" t="s">
        <v>19</v>
      </c>
      <c r="E171" s="15" t="s">
        <v>20</v>
      </c>
      <c r="F171" s="17">
        <v>1</v>
      </c>
      <c r="G171" s="17">
        <v>285</v>
      </c>
      <c r="H171" s="15" t="s">
        <v>25</v>
      </c>
      <c r="I171" s="17">
        <v>71</v>
      </c>
      <c r="J171" s="16">
        <f>'Rice Sales(Cleaned Data)'!$C171*'Rice Sales(Cleaned Data)'!$I171</f>
        <v>999371.86</v>
      </c>
      <c r="K171" s="18">
        <f t="shared" si="14"/>
        <v>1.028002200793444E-3</v>
      </c>
      <c r="L171" s="22">
        <f t="shared" si="15"/>
        <v>16689.417086614172</v>
      </c>
      <c r="M171" s="6">
        <f t="shared" si="16"/>
        <v>-0.15661164635345765</v>
      </c>
      <c r="N171" s="27">
        <f t="shared" si="17"/>
        <v>1</v>
      </c>
      <c r="O171" s="24">
        <f t="shared" si="18"/>
        <v>2.8666666666666667</v>
      </c>
      <c r="P171" s="24">
        <f t="shared" si="19"/>
        <v>5</v>
      </c>
      <c r="Q171" t="str">
        <f t="shared" si="20"/>
        <v>Established Contender</v>
      </c>
    </row>
    <row r="172" spans="1:17" x14ac:dyDescent="0.35">
      <c r="A172" s="12" t="s">
        <v>36</v>
      </c>
      <c r="B172" s="12" t="s">
        <v>50</v>
      </c>
      <c r="C172" s="13">
        <v>21910.59</v>
      </c>
      <c r="D172" s="12" t="s">
        <v>19</v>
      </c>
      <c r="E172" s="12" t="s">
        <v>20</v>
      </c>
      <c r="F172" s="14">
        <v>5</v>
      </c>
      <c r="G172" s="14">
        <v>223</v>
      </c>
      <c r="H172" s="12" t="s">
        <v>35</v>
      </c>
      <c r="I172" s="14">
        <v>550</v>
      </c>
      <c r="J172" s="13">
        <f>'Rice Sales(Cleaned Data)'!$C172*'Rice Sales(Cleaned Data)'!$I172</f>
        <v>12050824.5</v>
      </c>
      <c r="K172" s="18">
        <f t="shared" si="14"/>
        <v>7.9633973300900582E-3</v>
      </c>
      <c r="L172" s="22">
        <f t="shared" si="15"/>
        <v>16689.417086614172</v>
      </c>
      <c r="M172" s="6">
        <f t="shared" si="16"/>
        <v>0.31284333576716078</v>
      </c>
      <c r="N172" s="27">
        <f t="shared" si="17"/>
        <v>0.40545454545454546</v>
      </c>
      <c r="O172" s="24">
        <f t="shared" si="18"/>
        <v>2.8666666666666667</v>
      </c>
      <c r="P172" s="24">
        <f t="shared" si="19"/>
        <v>6</v>
      </c>
      <c r="Q172" t="str">
        <f t="shared" si="20"/>
        <v>Market Leader</v>
      </c>
    </row>
    <row r="173" spans="1:17" x14ac:dyDescent="0.35">
      <c r="A173" s="15" t="s">
        <v>9</v>
      </c>
      <c r="B173" s="15" t="s">
        <v>40</v>
      </c>
      <c r="C173" s="16">
        <v>21060.26</v>
      </c>
      <c r="D173" s="15" t="s">
        <v>11</v>
      </c>
      <c r="E173" s="15" t="s">
        <v>12</v>
      </c>
      <c r="F173" s="17">
        <v>3</v>
      </c>
      <c r="G173" s="17">
        <v>118</v>
      </c>
      <c r="H173" s="15" t="s">
        <v>33</v>
      </c>
      <c r="I173" s="17">
        <v>296</v>
      </c>
      <c r="J173" s="16">
        <f>'Rice Sales(Cleaned Data)'!$C173*'Rice Sales(Cleaned Data)'!$I173</f>
        <v>6233836.96</v>
      </c>
      <c r="K173" s="18">
        <f t="shared" si="14"/>
        <v>3.7807666270707999E-3</v>
      </c>
      <c r="L173" s="22">
        <f t="shared" si="15"/>
        <v>15962.131690140846</v>
      </c>
      <c r="M173" s="6">
        <f t="shared" si="16"/>
        <v>0.3193889393236905</v>
      </c>
      <c r="N173" s="27">
        <f t="shared" si="17"/>
        <v>0.39864864864864863</v>
      </c>
      <c r="O173" s="24">
        <f t="shared" si="18"/>
        <v>2.8333333333333335</v>
      </c>
      <c r="P173" s="24">
        <f t="shared" si="19"/>
        <v>3</v>
      </c>
      <c r="Q173" t="str">
        <f t="shared" si="20"/>
        <v>Emerging Player</v>
      </c>
    </row>
    <row r="174" spans="1:17" x14ac:dyDescent="0.35">
      <c r="A174" s="12" t="s">
        <v>36</v>
      </c>
      <c r="B174" s="12" t="s">
        <v>51</v>
      </c>
      <c r="C174" s="13">
        <v>19921.52</v>
      </c>
      <c r="D174" s="12" t="s">
        <v>16</v>
      </c>
      <c r="E174" s="12" t="s">
        <v>12</v>
      </c>
      <c r="F174" s="14">
        <v>2</v>
      </c>
      <c r="G174" s="14">
        <v>63</v>
      </c>
      <c r="H174" s="12" t="s">
        <v>28</v>
      </c>
      <c r="I174" s="14">
        <v>944</v>
      </c>
      <c r="J174" s="13">
        <f>'Rice Sales(Cleaned Data)'!$C174*'Rice Sales(Cleaned Data)'!$I174</f>
        <v>18805914.879999999</v>
      </c>
      <c r="K174" s="18">
        <f t="shared" si="14"/>
        <v>1.2857707133030959E-2</v>
      </c>
      <c r="L174" s="22">
        <f t="shared" si="15"/>
        <v>16709.716737588646</v>
      </c>
      <c r="M174" s="6">
        <f t="shared" si="16"/>
        <v>0.19221171207447083</v>
      </c>
      <c r="N174" s="27">
        <f t="shared" si="17"/>
        <v>6.6737288135593223E-2</v>
      </c>
      <c r="O174" s="24">
        <f t="shared" si="18"/>
        <v>3.125</v>
      </c>
      <c r="P174" s="24">
        <f t="shared" si="19"/>
        <v>7</v>
      </c>
      <c r="Q174" t="str">
        <f t="shared" si="20"/>
        <v>Market Leader</v>
      </c>
    </row>
    <row r="175" spans="1:17" x14ac:dyDescent="0.35">
      <c r="A175" s="15" t="s">
        <v>31</v>
      </c>
      <c r="B175" s="15" t="s">
        <v>50</v>
      </c>
      <c r="C175" s="16">
        <v>22001.03</v>
      </c>
      <c r="D175" s="15" t="s">
        <v>11</v>
      </c>
      <c r="E175" s="15" t="s">
        <v>12</v>
      </c>
      <c r="F175" s="17">
        <v>4</v>
      </c>
      <c r="G175" s="17">
        <v>137</v>
      </c>
      <c r="H175" s="15" t="s">
        <v>27</v>
      </c>
      <c r="I175" s="17">
        <v>840</v>
      </c>
      <c r="J175" s="16">
        <f>'Rice Sales(Cleaned Data)'!$C175*'Rice Sales(Cleaned Data)'!$I175</f>
        <v>18480865.199999999</v>
      </c>
      <c r="K175" s="18">
        <f t="shared" si="14"/>
        <v>1.0729202590336055E-2</v>
      </c>
      <c r="L175" s="22">
        <f t="shared" si="15"/>
        <v>15962.131690140846</v>
      </c>
      <c r="M175" s="6">
        <f t="shared" si="16"/>
        <v>0.3783265560695212</v>
      </c>
      <c r="N175" s="27">
        <f t="shared" si="17"/>
        <v>0.1630952380952381</v>
      </c>
      <c r="O175" s="24">
        <f t="shared" si="18"/>
        <v>2.9285714285714284</v>
      </c>
      <c r="P175" s="24">
        <f t="shared" si="19"/>
        <v>7</v>
      </c>
      <c r="Q175" t="str">
        <f t="shared" si="20"/>
        <v>Market Leader</v>
      </c>
    </row>
    <row r="176" spans="1:17" x14ac:dyDescent="0.35">
      <c r="A176" s="12" t="s">
        <v>24</v>
      </c>
      <c r="B176" s="12" t="s">
        <v>40</v>
      </c>
      <c r="C176" s="13">
        <v>23322.85</v>
      </c>
      <c r="D176" s="12" t="s">
        <v>19</v>
      </c>
      <c r="E176" s="12" t="s">
        <v>20</v>
      </c>
      <c r="F176" s="14">
        <v>3</v>
      </c>
      <c r="G176" s="14">
        <v>89</v>
      </c>
      <c r="H176" s="12" t="s">
        <v>27</v>
      </c>
      <c r="I176" s="14">
        <v>781</v>
      </c>
      <c r="J176" s="13">
        <f>'Rice Sales(Cleaned Data)'!$C176*'Rice Sales(Cleaned Data)'!$I176</f>
        <v>18215145.849999998</v>
      </c>
      <c r="K176" s="18">
        <f t="shared" si="14"/>
        <v>1.1308024208727884E-2</v>
      </c>
      <c r="L176" s="22">
        <f t="shared" si="15"/>
        <v>16689.417086614172</v>
      </c>
      <c r="M176" s="6">
        <f t="shared" si="16"/>
        <v>0.39746342721018119</v>
      </c>
      <c r="N176" s="27">
        <f t="shared" si="17"/>
        <v>0.11395646606914213</v>
      </c>
      <c r="O176" s="24">
        <f t="shared" si="18"/>
        <v>2.7058823529411766</v>
      </c>
      <c r="P176" s="24">
        <f t="shared" si="19"/>
        <v>7</v>
      </c>
      <c r="Q176" t="str">
        <f t="shared" si="20"/>
        <v>Market Leader</v>
      </c>
    </row>
    <row r="177" spans="1:17" x14ac:dyDescent="0.35">
      <c r="A177" s="15" t="s">
        <v>9</v>
      </c>
      <c r="B177" s="15" t="s">
        <v>51</v>
      </c>
      <c r="C177" s="16">
        <v>15952.22</v>
      </c>
      <c r="D177" s="15" t="s">
        <v>16</v>
      </c>
      <c r="E177" s="15" t="s">
        <v>12</v>
      </c>
      <c r="F177" s="17">
        <v>4</v>
      </c>
      <c r="G177" s="17">
        <v>37</v>
      </c>
      <c r="H177" s="15" t="s">
        <v>23</v>
      </c>
      <c r="I177" s="17">
        <v>832</v>
      </c>
      <c r="J177" s="16">
        <f>'Rice Sales(Cleaned Data)'!$C177*'Rice Sales(Cleaned Data)'!$I177</f>
        <v>13272247.039999999</v>
      </c>
      <c r="K177" s="18">
        <f t="shared" si="14"/>
        <v>1.1332216456230676E-2</v>
      </c>
      <c r="L177" s="22">
        <f t="shared" si="15"/>
        <v>16709.716737588646</v>
      </c>
      <c r="M177" s="6">
        <f t="shared" si="16"/>
        <v>-4.5332709673327441E-2</v>
      </c>
      <c r="N177" s="27">
        <f t="shared" si="17"/>
        <v>4.4471153846153848E-2</v>
      </c>
      <c r="O177" s="24">
        <f t="shared" si="18"/>
        <v>3.2105263157894739</v>
      </c>
      <c r="P177" s="24">
        <f t="shared" si="19"/>
        <v>7</v>
      </c>
      <c r="Q177" t="str">
        <f t="shared" si="20"/>
        <v>Market Leader</v>
      </c>
    </row>
    <row r="178" spans="1:17" x14ac:dyDescent="0.35">
      <c r="A178" s="12" t="s">
        <v>34</v>
      </c>
      <c r="B178" s="12" t="s">
        <v>50</v>
      </c>
      <c r="C178" s="13">
        <v>20206.89</v>
      </c>
      <c r="D178" s="12" t="s">
        <v>26</v>
      </c>
      <c r="E178" s="12" t="s">
        <v>20</v>
      </c>
      <c r="F178" s="14">
        <v>1</v>
      </c>
      <c r="G178" s="14">
        <v>277</v>
      </c>
      <c r="H178" s="12" t="s">
        <v>25</v>
      </c>
      <c r="I178" s="14">
        <v>405</v>
      </c>
      <c r="J178" s="13">
        <f>'Rice Sales(Cleaned Data)'!$C178*'Rice Sales(Cleaned Data)'!$I178</f>
        <v>8183790.4500000002</v>
      </c>
      <c r="K178" s="18">
        <f t="shared" si="14"/>
        <v>5.6437340616769553E-3</v>
      </c>
      <c r="L178" s="22">
        <f t="shared" si="15"/>
        <v>16260.5997037037</v>
      </c>
      <c r="M178" s="6">
        <f t="shared" si="16"/>
        <v>0.24269032927472212</v>
      </c>
      <c r="N178" s="27">
        <f t="shared" si="17"/>
        <v>0.68395061728395057</v>
      </c>
      <c r="O178" s="24">
        <f t="shared" si="18"/>
        <v>2.3076923076923075</v>
      </c>
      <c r="P178" s="24">
        <f t="shared" si="19"/>
        <v>5</v>
      </c>
      <c r="Q178" t="str">
        <f t="shared" si="20"/>
        <v>Established Contender</v>
      </c>
    </row>
    <row r="179" spans="1:17" x14ac:dyDescent="0.35">
      <c r="A179" s="15" t="s">
        <v>24</v>
      </c>
      <c r="B179" s="15" t="s">
        <v>50</v>
      </c>
      <c r="C179" s="16">
        <v>13624.53</v>
      </c>
      <c r="D179" s="15" t="s">
        <v>11</v>
      </c>
      <c r="E179" s="15" t="s">
        <v>12</v>
      </c>
      <c r="F179" s="17">
        <v>1</v>
      </c>
      <c r="G179" s="17">
        <v>277</v>
      </c>
      <c r="H179" s="15" t="s">
        <v>32</v>
      </c>
      <c r="I179" s="17">
        <v>968</v>
      </c>
      <c r="J179" s="16">
        <f>'Rice Sales(Cleaned Data)'!$C179*'Rice Sales(Cleaned Data)'!$I179</f>
        <v>13188545.040000001</v>
      </c>
      <c r="K179" s="18">
        <f t="shared" si="14"/>
        <v>1.2364128699339644E-2</v>
      </c>
      <c r="L179" s="22">
        <f t="shared" si="15"/>
        <v>15962.131690140846</v>
      </c>
      <c r="M179" s="6">
        <f t="shared" si="16"/>
        <v>-0.14644671122370745</v>
      </c>
      <c r="N179" s="27">
        <f t="shared" si="17"/>
        <v>0.28615702479338845</v>
      </c>
      <c r="O179" s="24">
        <f t="shared" si="18"/>
        <v>3.5263157894736841</v>
      </c>
      <c r="P179" s="24">
        <f t="shared" si="19"/>
        <v>7</v>
      </c>
      <c r="Q179" t="str">
        <f t="shared" si="20"/>
        <v>Market Leader</v>
      </c>
    </row>
    <row r="180" spans="1:17" x14ac:dyDescent="0.35">
      <c r="A180" s="12" t="s">
        <v>9</v>
      </c>
      <c r="B180" s="12" t="s">
        <v>51</v>
      </c>
      <c r="C180" s="13">
        <v>17058.240000000002</v>
      </c>
      <c r="D180" s="12" t="s">
        <v>16</v>
      </c>
      <c r="E180" s="12" t="s">
        <v>12</v>
      </c>
      <c r="F180" s="14">
        <v>5</v>
      </c>
      <c r="G180" s="14">
        <v>229</v>
      </c>
      <c r="H180" s="12" t="s">
        <v>33</v>
      </c>
      <c r="I180" s="14">
        <v>703</v>
      </c>
      <c r="J180" s="13">
        <f>'Rice Sales(Cleaned Data)'!$C180*'Rice Sales(Cleaned Data)'!$I180</f>
        <v>11991942.720000001</v>
      </c>
      <c r="K180" s="18">
        <f t="shared" si="14"/>
        <v>9.5751780874160641E-3</v>
      </c>
      <c r="L180" s="22">
        <f t="shared" si="15"/>
        <v>16709.716737588646</v>
      </c>
      <c r="M180" s="6">
        <f t="shared" si="16"/>
        <v>2.0857520680009494E-2</v>
      </c>
      <c r="N180" s="27">
        <f t="shared" si="17"/>
        <v>0.32574679943100998</v>
      </c>
      <c r="O180" s="24">
        <f t="shared" si="18"/>
        <v>3.2105263157894739</v>
      </c>
      <c r="P180" s="24">
        <f t="shared" si="19"/>
        <v>7</v>
      </c>
      <c r="Q180" t="str">
        <f t="shared" si="20"/>
        <v>Market Leader</v>
      </c>
    </row>
    <row r="181" spans="1:17" x14ac:dyDescent="0.35">
      <c r="A181" s="15" t="s">
        <v>24</v>
      </c>
      <c r="B181" s="15" t="s">
        <v>51</v>
      </c>
      <c r="C181" s="16">
        <v>8802.76</v>
      </c>
      <c r="D181" s="15" t="s">
        <v>19</v>
      </c>
      <c r="E181" s="15" t="s">
        <v>20</v>
      </c>
      <c r="F181" s="17">
        <v>1</v>
      </c>
      <c r="G181" s="17">
        <v>214</v>
      </c>
      <c r="H181" s="15" t="s">
        <v>21</v>
      </c>
      <c r="I181" s="17">
        <v>362</v>
      </c>
      <c r="J181" s="16">
        <f>'Rice Sales(Cleaned Data)'!$C181*'Rice Sales(Cleaned Data)'!$I181</f>
        <v>3186599.12</v>
      </c>
      <c r="K181" s="18">
        <f t="shared" si="14"/>
        <v>5.2413633336229112E-3</v>
      </c>
      <c r="L181" s="22">
        <f t="shared" si="15"/>
        <v>16689.417086614172</v>
      </c>
      <c r="M181" s="6">
        <f t="shared" si="16"/>
        <v>-0.47255437656595589</v>
      </c>
      <c r="N181" s="27">
        <f t="shared" si="17"/>
        <v>0.59116022099447518</v>
      </c>
      <c r="O181" s="24">
        <f t="shared" si="18"/>
        <v>2.7058823529411766</v>
      </c>
      <c r="P181" s="24">
        <f t="shared" si="19"/>
        <v>5</v>
      </c>
      <c r="Q181" t="str">
        <f t="shared" si="20"/>
        <v>Established Contender</v>
      </c>
    </row>
    <row r="182" spans="1:17" x14ac:dyDescent="0.35">
      <c r="A182" s="12" t="s">
        <v>36</v>
      </c>
      <c r="B182" s="12" t="s">
        <v>51</v>
      </c>
      <c r="C182" s="13">
        <v>13891.34</v>
      </c>
      <c r="D182" s="12" t="s">
        <v>26</v>
      </c>
      <c r="E182" s="12" t="s">
        <v>20</v>
      </c>
      <c r="F182" s="14">
        <v>4</v>
      </c>
      <c r="G182" s="14">
        <v>207</v>
      </c>
      <c r="H182" s="12" t="s">
        <v>33</v>
      </c>
      <c r="I182" s="14">
        <v>370</v>
      </c>
      <c r="J182" s="13">
        <f>'Rice Sales(Cleaned Data)'!$C182*'Rice Sales(Cleaned Data)'!$I182</f>
        <v>5139795.8</v>
      </c>
      <c r="K182" s="18">
        <f t="shared" si="14"/>
        <v>5.1560039575814162E-3</v>
      </c>
      <c r="L182" s="22">
        <f t="shared" si="15"/>
        <v>16260.5997037037</v>
      </c>
      <c r="M182" s="6">
        <f t="shared" si="16"/>
        <v>-0.1457055549534283</v>
      </c>
      <c r="N182" s="27">
        <f t="shared" si="17"/>
        <v>0.55945945945945941</v>
      </c>
      <c r="O182" s="24">
        <f t="shared" si="18"/>
        <v>2.6315789473684212</v>
      </c>
      <c r="P182" s="24">
        <f t="shared" si="19"/>
        <v>5</v>
      </c>
      <c r="Q182" t="str">
        <f t="shared" si="20"/>
        <v>Established Contender</v>
      </c>
    </row>
    <row r="183" spans="1:17" x14ac:dyDescent="0.35">
      <c r="A183" s="15" t="s">
        <v>36</v>
      </c>
      <c r="B183" s="15" t="s">
        <v>51</v>
      </c>
      <c r="C183" s="16">
        <v>12424.73</v>
      </c>
      <c r="D183" s="15" t="s">
        <v>11</v>
      </c>
      <c r="E183" s="15" t="s">
        <v>12</v>
      </c>
      <c r="F183" s="17">
        <v>1</v>
      </c>
      <c r="G183" s="17">
        <v>287</v>
      </c>
      <c r="H183" s="15" t="s">
        <v>38</v>
      </c>
      <c r="I183" s="17">
        <v>761</v>
      </c>
      <c r="J183" s="16">
        <f>'Rice Sales(Cleaned Data)'!$C183*'Rice Sales(Cleaned Data)'!$I183</f>
        <v>9455219.5299999993</v>
      </c>
      <c r="K183" s="18">
        <f t="shared" si="14"/>
        <v>9.7201466324354016E-3</v>
      </c>
      <c r="L183" s="22">
        <f t="shared" si="15"/>
        <v>15962.131690140846</v>
      </c>
      <c r="M183" s="6">
        <f t="shared" si="16"/>
        <v>-0.22161211038784717</v>
      </c>
      <c r="N183" s="27">
        <f t="shared" si="17"/>
        <v>0.37713534822601841</v>
      </c>
      <c r="O183" s="24">
        <f t="shared" si="18"/>
        <v>2.6923076923076925</v>
      </c>
      <c r="P183" s="24">
        <f t="shared" si="19"/>
        <v>7</v>
      </c>
      <c r="Q183" t="str">
        <f t="shared" si="20"/>
        <v>Market Leader</v>
      </c>
    </row>
    <row r="184" spans="1:17" x14ac:dyDescent="0.35">
      <c r="A184" s="12" t="s">
        <v>9</v>
      </c>
      <c r="B184" s="12" t="s">
        <v>51</v>
      </c>
      <c r="C184" s="13">
        <v>14064.19</v>
      </c>
      <c r="D184" s="12" t="s">
        <v>26</v>
      </c>
      <c r="E184" s="12" t="s">
        <v>20</v>
      </c>
      <c r="F184" s="14">
        <v>1</v>
      </c>
      <c r="G184" s="14">
        <v>34</v>
      </c>
      <c r="H184" s="12" t="s">
        <v>38</v>
      </c>
      <c r="I184" s="14">
        <v>316</v>
      </c>
      <c r="J184" s="13">
        <f>'Rice Sales(Cleaned Data)'!$C184*'Rice Sales(Cleaned Data)'!$I184</f>
        <v>4444284.04</v>
      </c>
      <c r="K184" s="18">
        <f t="shared" si="14"/>
        <v>4.4035060826911557E-3</v>
      </c>
      <c r="L184" s="22">
        <f t="shared" si="15"/>
        <v>16260.5997037037</v>
      </c>
      <c r="M184" s="6">
        <f t="shared" si="16"/>
        <v>-0.135075565706437</v>
      </c>
      <c r="N184" s="27">
        <f t="shared" si="17"/>
        <v>0.10759493670886076</v>
      </c>
      <c r="O184" s="24">
        <f t="shared" si="18"/>
        <v>2.75</v>
      </c>
      <c r="P184" s="24">
        <f t="shared" si="19"/>
        <v>3</v>
      </c>
      <c r="Q184" t="str">
        <f t="shared" si="20"/>
        <v>Emerging Player</v>
      </c>
    </row>
    <row r="185" spans="1:17" x14ac:dyDescent="0.35">
      <c r="A185" s="15" t="s">
        <v>18</v>
      </c>
      <c r="B185" s="15" t="s">
        <v>51</v>
      </c>
      <c r="C185" s="16">
        <v>11288.77</v>
      </c>
      <c r="D185" s="15" t="s">
        <v>19</v>
      </c>
      <c r="E185" s="15" t="s">
        <v>20</v>
      </c>
      <c r="F185" s="17">
        <v>1</v>
      </c>
      <c r="G185" s="17">
        <v>116</v>
      </c>
      <c r="H185" s="15" t="s">
        <v>35</v>
      </c>
      <c r="I185" s="17">
        <v>125</v>
      </c>
      <c r="J185" s="16">
        <f>'Rice Sales(Cleaned Data)'!$C185*'Rice Sales(Cleaned Data)'!$I185</f>
        <v>1411096.25</v>
      </c>
      <c r="K185" s="18">
        <f t="shared" si="14"/>
        <v>1.8098630295659225E-3</v>
      </c>
      <c r="L185" s="22">
        <f t="shared" si="15"/>
        <v>16689.417086614172</v>
      </c>
      <c r="M185" s="6">
        <f t="shared" si="16"/>
        <v>-0.32359710699217809</v>
      </c>
      <c r="N185" s="27">
        <f t="shared" si="17"/>
        <v>0.92800000000000005</v>
      </c>
      <c r="O185" s="24">
        <f t="shared" si="18"/>
        <v>3</v>
      </c>
      <c r="P185" s="24">
        <f t="shared" si="19"/>
        <v>5</v>
      </c>
      <c r="Q185" t="str">
        <f t="shared" si="20"/>
        <v>Established Contender</v>
      </c>
    </row>
    <row r="186" spans="1:17" x14ac:dyDescent="0.35">
      <c r="A186" s="12" t="s">
        <v>18</v>
      </c>
      <c r="B186" s="12" t="s">
        <v>50</v>
      </c>
      <c r="C186" s="13">
        <v>23070.6</v>
      </c>
      <c r="D186" s="12" t="s">
        <v>16</v>
      </c>
      <c r="E186" s="12" t="s">
        <v>12</v>
      </c>
      <c r="F186" s="14">
        <v>1</v>
      </c>
      <c r="G186" s="14">
        <v>264</v>
      </c>
      <c r="H186" s="12" t="s">
        <v>27</v>
      </c>
      <c r="I186" s="14">
        <v>867</v>
      </c>
      <c r="J186" s="13">
        <f>'Rice Sales(Cleaned Data)'!$C186*'Rice Sales(Cleaned Data)'!$I186</f>
        <v>20002210.199999999</v>
      </c>
      <c r="K186" s="18">
        <f t="shared" si="14"/>
        <v>1.1808932292730764E-2</v>
      </c>
      <c r="L186" s="22">
        <f t="shared" si="15"/>
        <v>16709.716737588646</v>
      </c>
      <c r="M186" s="6">
        <f t="shared" si="16"/>
        <v>0.38066972422713147</v>
      </c>
      <c r="N186" s="27">
        <f t="shared" si="17"/>
        <v>0.30449826989619377</v>
      </c>
      <c r="O186" s="24">
        <f t="shared" si="18"/>
        <v>2.925925925925926</v>
      </c>
      <c r="P186" s="24">
        <f t="shared" si="19"/>
        <v>7</v>
      </c>
      <c r="Q186" t="str">
        <f t="shared" si="20"/>
        <v>Market Leader</v>
      </c>
    </row>
    <row r="187" spans="1:17" x14ac:dyDescent="0.35">
      <c r="A187" s="15" t="s">
        <v>34</v>
      </c>
      <c r="B187" s="15" t="s">
        <v>51</v>
      </c>
      <c r="C187" s="16">
        <v>12078.24</v>
      </c>
      <c r="D187" s="15" t="s">
        <v>26</v>
      </c>
      <c r="E187" s="15" t="s">
        <v>20</v>
      </c>
      <c r="F187" s="17">
        <v>2</v>
      </c>
      <c r="G187" s="17">
        <v>115</v>
      </c>
      <c r="H187" s="15" t="s">
        <v>38</v>
      </c>
      <c r="I187" s="17">
        <v>684</v>
      </c>
      <c r="J187" s="16">
        <f>'Rice Sales(Cleaned Data)'!$C187*'Rice Sales(Cleaned Data)'!$I187</f>
        <v>8261516.1600000001</v>
      </c>
      <c r="K187" s="18">
        <f t="shared" si="14"/>
        <v>9.5316397486099689E-3</v>
      </c>
      <c r="L187" s="22">
        <f t="shared" si="15"/>
        <v>16260.5997037037</v>
      </c>
      <c r="M187" s="6">
        <f t="shared" si="16"/>
        <v>-0.25720820756389923</v>
      </c>
      <c r="N187" s="27">
        <f t="shared" si="17"/>
        <v>0.16812865497076024</v>
      </c>
      <c r="O187" s="24">
        <f t="shared" si="18"/>
        <v>2.3076923076923075</v>
      </c>
      <c r="P187" s="24">
        <f t="shared" si="19"/>
        <v>6</v>
      </c>
      <c r="Q187" t="str">
        <f t="shared" si="20"/>
        <v>Market Leader</v>
      </c>
    </row>
    <row r="188" spans="1:17" x14ac:dyDescent="0.35">
      <c r="A188" s="12" t="s">
        <v>36</v>
      </c>
      <c r="B188" s="12" t="s">
        <v>50</v>
      </c>
      <c r="C188" s="13">
        <v>21032.84</v>
      </c>
      <c r="D188" s="12" t="s">
        <v>11</v>
      </c>
      <c r="E188" s="12" t="s">
        <v>12</v>
      </c>
      <c r="F188" s="14">
        <v>3</v>
      </c>
      <c r="G188" s="14">
        <v>146</v>
      </c>
      <c r="H188" s="12" t="s">
        <v>35</v>
      </c>
      <c r="I188" s="14">
        <v>157</v>
      </c>
      <c r="J188" s="13">
        <f>'Rice Sales(Cleaned Data)'!$C188*'Rice Sales(Cleaned Data)'!$I188</f>
        <v>3302155.88</v>
      </c>
      <c r="K188" s="18">
        <f t="shared" si="14"/>
        <v>2.005339055574715E-3</v>
      </c>
      <c r="L188" s="22">
        <f t="shared" si="15"/>
        <v>15962.131690140846</v>
      </c>
      <c r="M188" s="6">
        <f t="shared" si="16"/>
        <v>0.31767112365017774</v>
      </c>
      <c r="N188" s="27">
        <f t="shared" si="17"/>
        <v>0.92993630573248409</v>
      </c>
      <c r="O188" s="24">
        <f t="shared" si="18"/>
        <v>2.6923076923076925</v>
      </c>
      <c r="P188" s="24">
        <f t="shared" si="19"/>
        <v>5</v>
      </c>
      <c r="Q188" t="str">
        <f t="shared" si="20"/>
        <v>Established Contender</v>
      </c>
    </row>
    <row r="189" spans="1:17" x14ac:dyDescent="0.35">
      <c r="A189" s="15" t="s">
        <v>14</v>
      </c>
      <c r="B189" s="15" t="s">
        <v>51</v>
      </c>
      <c r="C189" s="16">
        <v>23157.59</v>
      </c>
      <c r="D189" s="15" t="s">
        <v>11</v>
      </c>
      <c r="E189" s="15" t="s">
        <v>12</v>
      </c>
      <c r="F189" s="17">
        <v>5</v>
      </c>
      <c r="G189" s="17">
        <v>47</v>
      </c>
      <c r="H189" s="15" t="s">
        <v>28</v>
      </c>
      <c r="I189" s="17">
        <v>405</v>
      </c>
      <c r="J189" s="16">
        <f>'Rice Sales(Cleaned Data)'!$C189*'Rice Sales(Cleaned Data)'!$I189</f>
        <v>9378823.9499999993</v>
      </c>
      <c r="K189" s="18">
        <f t="shared" si="14"/>
        <v>5.173008391769169E-3</v>
      </c>
      <c r="L189" s="22">
        <f t="shared" si="15"/>
        <v>15962.131690140846</v>
      </c>
      <c r="M189" s="6">
        <f t="shared" si="16"/>
        <v>0.45078304386521839</v>
      </c>
      <c r="N189" s="27">
        <f t="shared" si="17"/>
        <v>0.11604938271604938</v>
      </c>
      <c r="O189" s="24">
        <f t="shared" si="18"/>
        <v>2.4375</v>
      </c>
      <c r="P189" s="24">
        <f t="shared" si="19"/>
        <v>4</v>
      </c>
      <c r="Q189" t="str">
        <f t="shared" si="20"/>
        <v>Established Contender</v>
      </c>
    </row>
    <row r="190" spans="1:17" x14ac:dyDescent="0.35">
      <c r="A190" s="12" t="s">
        <v>31</v>
      </c>
      <c r="B190" s="12" t="s">
        <v>40</v>
      </c>
      <c r="C190" s="13">
        <v>19451.88</v>
      </c>
      <c r="D190" s="12" t="s">
        <v>26</v>
      </c>
      <c r="E190" s="12" t="s">
        <v>20</v>
      </c>
      <c r="F190" s="14">
        <v>3</v>
      </c>
      <c r="G190" s="14">
        <v>231</v>
      </c>
      <c r="H190" s="12" t="s">
        <v>33</v>
      </c>
      <c r="I190" s="14">
        <v>734</v>
      </c>
      <c r="J190" s="13">
        <f>'Rice Sales(Cleaned Data)'!$C190*'Rice Sales(Cleaned Data)'!$I190</f>
        <v>14277679.92</v>
      </c>
      <c r="K190" s="18">
        <f t="shared" si="14"/>
        <v>1.0228397040175025E-2</v>
      </c>
      <c r="L190" s="22">
        <f t="shared" si="15"/>
        <v>16260.5997037037</v>
      </c>
      <c r="M190" s="6">
        <f t="shared" si="16"/>
        <v>0.1962584624458481</v>
      </c>
      <c r="N190" s="27">
        <f t="shared" si="17"/>
        <v>0.31471389645776565</v>
      </c>
      <c r="O190" s="24">
        <f t="shared" si="18"/>
        <v>2.9333333333333331</v>
      </c>
      <c r="P190" s="24">
        <f t="shared" si="19"/>
        <v>7</v>
      </c>
      <c r="Q190" t="str">
        <f t="shared" si="20"/>
        <v>Market Leader</v>
      </c>
    </row>
    <row r="191" spans="1:17" x14ac:dyDescent="0.35">
      <c r="A191" s="15" t="s">
        <v>31</v>
      </c>
      <c r="B191" s="15" t="s">
        <v>50</v>
      </c>
      <c r="C191" s="16">
        <v>16095.53</v>
      </c>
      <c r="D191" s="15" t="s">
        <v>16</v>
      </c>
      <c r="E191" s="15" t="s">
        <v>12</v>
      </c>
      <c r="F191" s="17">
        <v>1</v>
      </c>
      <c r="G191" s="17">
        <v>110</v>
      </c>
      <c r="H191" s="15" t="s">
        <v>13</v>
      </c>
      <c r="I191" s="17">
        <v>274</v>
      </c>
      <c r="J191" s="16">
        <f>'Rice Sales(Cleaned Data)'!$C191*'Rice Sales(Cleaned Data)'!$I191</f>
        <v>4410175.22</v>
      </c>
      <c r="K191" s="18">
        <f t="shared" si="14"/>
        <v>3.7320039771721217E-3</v>
      </c>
      <c r="L191" s="22">
        <f t="shared" si="15"/>
        <v>16709.716737588646</v>
      </c>
      <c r="M191" s="6">
        <f t="shared" si="16"/>
        <v>-3.675626267242621E-2</v>
      </c>
      <c r="N191" s="27">
        <f t="shared" si="17"/>
        <v>0.40145985401459855</v>
      </c>
      <c r="O191" s="24">
        <f t="shared" si="18"/>
        <v>2.375</v>
      </c>
      <c r="P191" s="24">
        <f t="shared" si="19"/>
        <v>3</v>
      </c>
      <c r="Q191" t="str">
        <f t="shared" si="20"/>
        <v>Emerging Player</v>
      </c>
    </row>
    <row r="192" spans="1:17" x14ac:dyDescent="0.35">
      <c r="A192" s="12" t="s">
        <v>31</v>
      </c>
      <c r="B192" s="12" t="s">
        <v>40</v>
      </c>
      <c r="C192" s="13">
        <v>10826.57</v>
      </c>
      <c r="D192" s="12" t="s">
        <v>11</v>
      </c>
      <c r="E192" s="12" t="s">
        <v>12</v>
      </c>
      <c r="F192" s="14">
        <v>2</v>
      </c>
      <c r="G192" s="14">
        <v>64</v>
      </c>
      <c r="H192" s="12" t="s">
        <v>27</v>
      </c>
      <c r="I192" s="14">
        <v>542</v>
      </c>
      <c r="J192" s="13">
        <f>'Rice Sales(Cleaned Data)'!$C192*'Rice Sales(Cleaned Data)'!$I192</f>
        <v>5868000.9399999995</v>
      </c>
      <c r="K192" s="18">
        <f t="shared" si="14"/>
        <v>6.9228902428120727E-3</v>
      </c>
      <c r="L192" s="22">
        <f t="shared" si="15"/>
        <v>15962.131690140846</v>
      </c>
      <c r="M192" s="6">
        <f t="shared" si="16"/>
        <v>-0.32173407598891524</v>
      </c>
      <c r="N192" s="27">
        <f t="shared" si="17"/>
        <v>0.11808118081180811</v>
      </c>
      <c r="O192" s="24">
        <f t="shared" si="18"/>
        <v>2.9285714285714284</v>
      </c>
      <c r="P192" s="24">
        <f t="shared" si="19"/>
        <v>5</v>
      </c>
      <c r="Q192" t="str">
        <f t="shared" si="20"/>
        <v>Established Contender</v>
      </c>
    </row>
    <row r="193" spans="1:17" x14ac:dyDescent="0.35">
      <c r="A193" s="15" t="s">
        <v>22</v>
      </c>
      <c r="B193" s="15" t="s">
        <v>50</v>
      </c>
      <c r="C193" s="16">
        <v>16457.080000000002</v>
      </c>
      <c r="D193" s="15" t="s">
        <v>11</v>
      </c>
      <c r="E193" s="15" t="s">
        <v>12</v>
      </c>
      <c r="F193" s="17">
        <v>5</v>
      </c>
      <c r="G193" s="17">
        <v>262</v>
      </c>
      <c r="H193" s="15" t="s">
        <v>28</v>
      </c>
      <c r="I193" s="17">
        <v>176</v>
      </c>
      <c r="J193" s="16">
        <f>'Rice Sales(Cleaned Data)'!$C193*'Rice Sales(Cleaned Data)'!$I193</f>
        <v>2896446.08</v>
      </c>
      <c r="K193" s="18">
        <f t="shared" si="14"/>
        <v>2.2480233998799352E-3</v>
      </c>
      <c r="L193" s="22">
        <f t="shared" si="15"/>
        <v>15962.131690140846</v>
      </c>
      <c r="M193" s="6">
        <f t="shared" si="16"/>
        <v>3.1007657339706368E-2</v>
      </c>
      <c r="N193" s="27">
        <f t="shared" si="17"/>
        <v>1</v>
      </c>
      <c r="O193" s="24">
        <f t="shared" si="18"/>
        <v>2.95</v>
      </c>
      <c r="P193" s="24">
        <f t="shared" si="19"/>
        <v>5</v>
      </c>
      <c r="Q193" t="str">
        <f t="shared" si="20"/>
        <v>Established Contender</v>
      </c>
    </row>
    <row r="194" spans="1:17" x14ac:dyDescent="0.35">
      <c r="A194" s="12" t="s">
        <v>9</v>
      </c>
      <c r="B194" s="12" t="s">
        <v>40</v>
      </c>
      <c r="C194" s="13">
        <v>16835.05</v>
      </c>
      <c r="D194" s="12" t="s">
        <v>16</v>
      </c>
      <c r="E194" s="12" t="s">
        <v>12</v>
      </c>
      <c r="F194" s="14">
        <v>1</v>
      </c>
      <c r="G194" s="14">
        <v>98</v>
      </c>
      <c r="H194" s="12" t="s">
        <v>21</v>
      </c>
      <c r="I194" s="14">
        <v>254</v>
      </c>
      <c r="J194" s="13">
        <f>'Rice Sales(Cleaned Data)'!$C194*'Rice Sales(Cleaned Data)'!$I194</f>
        <v>4276102.7</v>
      </c>
      <c r="K194" s="18">
        <f t="shared" ref="K194:K257" si="21">IF(D194="Kumasi", I194/$R$2, IF(D194="Accra", I194/$R$4, IF(D194="Lagos", I194/$R$7, IF(D194="Abuja", I194/$R$10, ""))))</f>
        <v>3.4595949277434995E-3</v>
      </c>
      <c r="L194" s="22">
        <f t="shared" ref="L194:L257" si="22">AVERAGEIFS($C$2:$C$546,$D$2:$D$546,D194)</f>
        <v>16709.716737588646</v>
      </c>
      <c r="M194" s="6">
        <f t="shared" ref="M194:M257" si="23">(C194 - L194)/ L194</f>
        <v>7.5006216071524081E-3</v>
      </c>
      <c r="N194" s="27">
        <f t="shared" ref="N194:N257" si="24">MIN(G194/I194,1)</f>
        <v>0.38582677165354329</v>
      </c>
      <c r="O194" s="24">
        <f t="shared" ref="O194:O257" si="25">AVERAGEIFS($F$2:$F$546,$D$2:$D$546,D194,$A$2:$A$546,A194)</f>
        <v>3.2105263157894739</v>
      </c>
      <c r="P194" s="24">
        <f t="shared" ref="P194:P257" si="26">IF(K194&lt;0.5%,1,IF(K194&lt;=0.7%,2,3)) + IF(N194&lt;50%,1,IF(N194&lt;=70%,2,3)) + IF(I194&lt;500,1,IF(I194&lt;=700,2,3))</f>
        <v>3</v>
      </c>
      <c r="Q194" t="str">
        <f t="shared" ref="Q194:Q257" si="27">IF(P194&lt;=3,"Emerging Player",IF(P194&lt;=5,"Established Contender","Market Leader"))</f>
        <v>Emerging Player</v>
      </c>
    </row>
    <row r="195" spans="1:17" x14ac:dyDescent="0.35">
      <c r="A195" s="15" t="s">
        <v>22</v>
      </c>
      <c r="B195" s="15" t="s">
        <v>50</v>
      </c>
      <c r="C195" s="16">
        <v>19224.939999999999</v>
      </c>
      <c r="D195" s="15" t="s">
        <v>19</v>
      </c>
      <c r="E195" s="15" t="s">
        <v>20</v>
      </c>
      <c r="F195" s="17">
        <v>5</v>
      </c>
      <c r="G195" s="17">
        <v>2</v>
      </c>
      <c r="H195" s="15" t="s">
        <v>32</v>
      </c>
      <c r="I195" s="17">
        <v>953</v>
      </c>
      <c r="J195" s="16">
        <f>'Rice Sales(Cleaned Data)'!$C195*'Rice Sales(Cleaned Data)'!$I195</f>
        <v>18321367.82</v>
      </c>
      <c r="K195" s="18">
        <f t="shared" si="21"/>
        <v>1.3798395737410592E-2</v>
      </c>
      <c r="L195" s="22">
        <f t="shared" si="22"/>
        <v>16689.417086614172</v>
      </c>
      <c r="M195" s="6">
        <f t="shared" si="23"/>
        <v>0.15192399472234744</v>
      </c>
      <c r="N195" s="27">
        <f t="shared" si="24"/>
        <v>2.0986358866736622E-3</v>
      </c>
      <c r="O195" s="24">
        <f t="shared" si="25"/>
        <v>3</v>
      </c>
      <c r="P195" s="24">
        <f t="shared" si="26"/>
        <v>7</v>
      </c>
      <c r="Q195" t="str">
        <f t="shared" si="27"/>
        <v>Market Leader</v>
      </c>
    </row>
    <row r="196" spans="1:17" x14ac:dyDescent="0.35">
      <c r="A196" s="12" t="s">
        <v>14</v>
      </c>
      <c r="B196" s="12" t="s">
        <v>40</v>
      </c>
      <c r="C196" s="13">
        <v>17924.66</v>
      </c>
      <c r="D196" s="12" t="s">
        <v>11</v>
      </c>
      <c r="E196" s="12" t="s">
        <v>12</v>
      </c>
      <c r="F196" s="14">
        <v>4</v>
      </c>
      <c r="G196" s="14">
        <v>248</v>
      </c>
      <c r="H196" s="12" t="s">
        <v>13</v>
      </c>
      <c r="I196" s="14">
        <v>54</v>
      </c>
      <c r="J196" s="13">
        <f>'Rice Sales(Cleaned Data)'!$C196*'Rice Sales(Cleaned Data)'!$I196</f>
        <v>967931.64</v>
      </c>
      <c r="K196" s="18">
        <f t="shared" si="21"/>
        <v>6.8973445223588915E-4</v>
      </c>
      <c r="L196" s="22">
        <f t="shared" si="22"/>
        <v>15962.131690140846</v>
      </c>
      <c r="M196" s="6">
        <f t="shared" si="23"/>
        <v>0.12294901131979301</v>
      </c>
      <c r="N196" s="27">
        <f t="shared" si="24"/>
        <v>1</v>
      </c>
      <c r="O196" s="24">
        <f t="shared" si="25"/>
        <v>2.4375</v>
      </c>
      <c r="P196" s="24">
        <f t="shared" si="26"/>
        <v>5</v>
      </c>
      <c r="Q196" t="str">
        <f t="shared" si="27"/>
        <v>Established Contender</v>
      </c>
    </row>
    <row r="197" spans="1:17" x14ac:dyDescent="0.35">
      <c r="A197" s="15" t="s">
        <v>18</v>
      </c>
      <c r="B197" s="15" t="s">
        <v>51</v>
      </c>
      <c r="C197" s="16">
        <v>10909.6</v>
      </c>
      <c r="D197" s="15" t="s">
        <v>16</v>
      </c>
      <c r="E197" s="15" t="s">
        <v>12</v>
      </c>
      <c r="F197" s="17">
        <v>1</v>
      </c>
      <c r="G197" s="17">
        <v>186</v>
      </c>
      <c r="H197" s="15" t="s">
        <v>32</v>
      </c>
      <c r="I197" s="17">
        <v>827</v>
      </c>
      <c r="J197" s="16">
        <f>'Rice Sales(Cleaned Data)'!$C197*'Rice Sales(Cleaned Data)'!$I197</f>
        <v>9022239.2000000011</v>
      </c>
      <c r="K197" s="18">
        <f t="shared" si="21"/>
        <v>1.126411419387352E-2</v>
      </c>
      <c r="L197" s="22">
        <f t="shared" si="22"/>
        <v>16709.716737588646</v>
      </c>
      <c r="M197" s="6">
        <f t="shared" si="23"/>
        <v>-0.34711041657224712</v>
      </c>
      <c r="N197" s="27">
        <f t="shared" si="24"/>
        <v>0.2249093107617896</v>
      </c>
      <c r="O197" s="24">
        <f t="shared" si="25"/>
        <v>2.925925925925926</v>
      </c>
      <c r="P197" s="24">
        <f t="shared" si="26"/>
        <v>7</v>
      </c>
      <c r="Q197" t="str">
        <f t="shared" si="27"/>
        <v>Market Leader</v>
      </c>
    </row>
    <row r="198" spans="1:17" x14ac:dyDescent="0.35">
      <c r="A198" s="12" t="s">
        <v>18</v>
      </c>
      <c r="B198" s="12" t="s">
        <v>40</v>
      </c>
      <c r="C198" s="13">
        <v>11218.67</v>
      </c>
      <c r="D198" s="12" t="s">
        <v>11</v>
      </c>
      <c r="E198" s="12" t="s">
        <v>12</v>
      </c>
      <c r="F198" s="14">
        <v>2</v>
      </c>
      <c r="G198" s="14">
        <v>150</v>
      </c>
      <c r="H198" s="12" t="s">
        <v>35</v>
      </c>
      <c r="I198" s="14">
        <v>781</v>
      </c>
      <c r="J198" s="13">
        <f>'Rice Sales(Cleaned Data)'!$C198*'Rice Sales(Cleaned Data)'!$I198</f>
        <v>8761781.2699999996</v>
      </c>
      <c r="K198" s="18">
        <f t="shared" si="21"/>
        <v>9.9756038369672121E-3</v>
      </c>
      <c r="L198" s="22">
        <f t="shared" si="22"/>
        <v>15962.131690140846</v>
      </c>
      <c r="M198" s="6">
        <f t="shared" si="23"/>
        <v>-0.29716968774732561</v>
      </c>
      <c r="N198" s="27">
        <f t="shared" si="24"/>
        <v>0.19206145966709348</v>
      </c>
      <c r="O198" s="24">
        <f t="shared" si="25"/>
        <v>3.04</v>
      </c>
      <c r="P198" s="24">
        <f t="shared" si="26"/>
        <v>7</v>
      </c>
      <c r="Q198" t="str">
        <f t="shared" si="27"/>
        <v>Market Leader</v>
      </c>
    </row>
    <row r="199" spans="1:17" x14ac:dyDescent="0.35">
      <c r="A199" s="15" t="s">
        <v>24</v>
      </c>
      <c r="B199" s="15" t="s">
        <v>51</v>
      </c>
      <c r="C199" s="16">
        <v>13025.38</v>
      </c>
      <c r="D199" s="15" t="s">
        <v>19</v>
      </c>
      <c r="E199" s="15" t="s">
        <v>20</v>
      </c>
      <c r="F199" s="17">
        <v>1</v>
      </c>
      <c r="G199" s="17">
        <v>206</v>
      </c>
      <c r="H199" s="15" t="s">
        <v>38</v>
      </c>
      <c r="I199" s="17">
        <v>279</v>
      </c>
      <c r="J199" s="16">
        <f>'Rice Sales(Cleaned Data)'!$C199*'Rice Sales(Cleaned Data)'!$I199</f>
        <v>3634081.0199999996</v>
      </c>
      <c r="K199" s="18">
        <f t="shared" si="21"/>
        <v>4.0396142819911392E-3</v>
      </c>
      <c r="L199" s="22">
        <f t="shared" si="22"/>
        <v>16689.417086614172</v>
      </c>
      <c r="M199" s="6">
        <f t="shared" si="23"/>
        <v>-0.21954254409238366</v>
      </c>
      <c r="N199" s="27">
        <f t="shared" si="24"/>
        <v>0.73835125448028671</v>
      </c>
      <c r="O199" s="24">
        <f t="shared" si="25"/>
        <v>2.7058823529411766</v>
      </c>
      <c r="P199" s="24">
        <f t="shared" si="26"/>
        <v>5</v>
      </c>
      <c r="Q199" t="str">
        <f t="shared" si="27"/>
        <v>Established Contender</v>
      </c>
    </row>
    <row r="200" spans="1:17" x14ac:dyDescent="0.35">
      <c r="A200" s="12" t="s">
        <v>24</v>
      </c>
      <c r="B200" s="12" t="s">
        <v>50</v>
      </c>
      <c r="C200" s="13">
        <v>15624.49</v>
      </c>
      <c r="D200" s="12" t="s">
        <v>26</v>
      </c>
      <c r="E200" s="12" t="s">
        <v>20</v>
      </c>
      <c r="F200" s="14">
        <v>3</v>
      </c>
      <c r="G200" s="14">
        <v>48</v>
      </c>
      <c r="H200" s="12" t="s">
        <v>35</v>
      </c>
      <c r="I200" s="14">
        <v>890</v>
      </c>
      <c r="J200" s="13">
        <f>'Rice Sales(Cleaned Data)'!$C200*'Rice Sales(Cleaned Data)'!$I200</f>
        <v>13905796.1</v>
      </c>
      <c r="K200" s="18">
        <f t="shared" si="21"/>
        <v>1.2402279789858001E-2</v>
      </c>
      <c r="L200" s="22">
        <f t="shared" si="22"/>
        <v>16260.5997037037</v>
      </c>
      <c r="M200" s="6">
        <f t="shared" si="23"/>
        <v>-3.9119695170825232E-2</v>
      </c>
      <c r="N200" s="27">
        <f t="shared" si="24"/>
        <v>5.3932584269662923E-2</v>
      </c>
      <c r="O200" s="24">
        <f t="shared" si="25"/>
        <v>3.0526315789473686</v>
      </c>
      <c r="P200" s="24">
        <f t="shared" si="26"/>
        <v>7</v>
      </c>
      <c r="Q200" t="str">
        <f t="shared" si="27"/>
        <v>Market Leader</v>
      </c>
    </row>
    <row r="201" spans="1:17" x14ac:dyDescent="0.35">
      <c r="A201" s="15" t="s">
        <v>9</v>
      </c>
      <c r="B201" s="15" t="s">
        <v>50</v>
      </c>
      <c r="C201" s="16">
        <v>20129.7</v>
      </c>
      <c r="D201" s="15" t="s">
        <v>19</v>
      </c>
      <c r="E201" s="15" t="s">
        <v>20</v>
      </c>
      <c r="F201" s="17">
        <v>1</v>
      </c>
      <c r="G201" s="17">
        <v>276</v>
      </c>
      <c r="H201" s="15" t="s">
        <v>39</v>
      </c>
      <c r="I201" s="17">
        <v>491</v>
      </c>
      <c r="J201" s="16">
        <f>'Rice Sales(Cleaned Data)'!$C201*'Rice Sales(Cleaned Data)'!$I201</f>
        <v>9883682.7000000011</v>
      </c>
      <c r="K201" s="18">
        <f t="shared" si="21"/>
        <v>7.1091419801349431E-3</v>
      </c>
      <c r="L201" s="22">
        <f t="shared" si="22"/>
        <v>16689.417086614172</v>
      </c>
      <c r="M201" s="6">
        <f t="shared" si="23"/>
        <v>0.20613559452265856</v>
      </c>
      <c r="N201" s="27">
        <f t="shared" si="24"/>
        <v>0.56211812627291247</v>
      </c>
      <c r="O201" s="24">
        <f t="shared" si="25"/>
        <v>2.6</v>
      </c>
      <c r="P201" s="24">
        <f t="shared" si="26"/>
        <v>6</v>
      </c>
      <c r="Q201" t="str">
        <f t="shared" si="27"/>
        <v>Market Leader</v>
      </c>
    </row>
    <row r="202" spans="1:17" x14ac:dyDescent="0.35">
      <c r="A202" s="12" t="s">
        <v>24</v>
      </c>
      <c r="B202" s="12" t="s">
        <v>50</v>
      </c>
      <c r="C202" s="13">
        <v>19795.09</v>
      </c>
      <c r="D202" s="12" t="s">
        <v>19</v>
      </c>
      <c r="E202" s="12" t="s">
        <v>20</v>
      </c>
      <c r="F202" s="14">
        <v>5</v>
      </c>
      <c r="G202" s="14">
        <v>217</v>
      </c>
      <c r="H202" s="12" t="s">
        <v>27</v>
      </c>
      <c r="I202" s="14">
        <v>688</v>
      </c>
      <c r="J202" s="13">
        <f>'Rice Sales(Cleaned Data)'!$C202*'Rice Sales(Cleaned Data)'!$I202</f>
        <v>13619021.92</v>
      </c>
      <c r="K202" s="18">
        <f t="shared" si="21"/>
        <v>9.961486114730838E-3</v>
      </c>
      <c r="L202" s="22">
        <f t="shared" si="22"/>
        <v>16689.417086614172</v>
      </c>
      <c r="M202" s="6">
        <f t="shared" si="23"/>
        <v>0.18608636222991562</v>
      </c>
      <c r="N202" s="27">
        <f t="shared" si="24"/>
        <v>0.31540697674418605</v>
      </c>
      <c r="O202" s="24">
        <f t="shared" si="25"/>
        <v>2.7058823529411766</v>
      </c>
      <c r="P202" s="24">
        <f t="shared" si="26"/>
        <v>6</v>
      </c>
      <c r="Q202" t="str">
        <f t="shared" si="27"/>
        <v>Market Leader</v>
      </c>
    </row>
    <row r="203" spans="1:17" x14ac:dyDescent="0.35">
      <c r="A203" s="15" t="s">
        <v>14</v>
      </c>
      <c r="B203" s="15" t="s">
        <v>40</v>
      </c>
      <c r="C203" s="16">
        <v>11615.63</v>
      </c>
      <c r="D203" s="15" t="s">
        <v>19</v>
      </c>
      <c r="E203" s="15" t="s">
        <v>20</v>
      </c>
      <c r="F203" s="17">
        <v>2</v>
      </c>
      <c r="G203" s="17">
        <v>250</v>
      </c>
      <c r="H203" s="15" t="s">
        <v>17</v>
      </c>
      <c r="I203" s="17">
        <v>137</v>
      </c>
      <c r="J203" s="16">
        <f>'Rice Sales(Cleaned Data)'!$C203*'Rice Sales(Cleaned Data)'!$I203</f>
        <v>1591341.3099999998</v>
      </c>
      <c r="K203" s="18">
        <f t="shared" si="21"/>
        <v>1.9836098804042511E-3</v>
      </c>
      <c r="L203" s="22">
        <f t="shared" si="22"/>
        <v>16689.417086614172</v>
      </c>
      <c r="M203" s="6">
        <f t="shared" si="23"/>
        <v>-0.30401224082796929</v>
      </c>
      <c r="N203" s="27">
        <f t="shared" si="24"/>
        <v>1</v>
      </c>
      <c r="O203" s="24">
        <f t="shared" si="25"/>
        <v>2.8571428571428572</v>
      </c>
      <c r="P203" s="24">
        <f t="shared" si="26"/>
        <v>5</v>
      </c>
      <c r="Q203" t="str">
        <f t="shared" si="27"/>
        <v>Established Contender</v>
      </c>
    </row>
    <row r="204" spans="1:17" x14ac:dyDescent="0.35">
      <c r="A204" s="12" t="s">
        <v>22</v>
      </c>
      <c r="B204" s="12" t="s">
        <v>40</v>
      </c>
      <c r="C204" s="13">
        <v>24113.7</v>
      </c>
      <c r="D204" s="12" t="s">
        <v>16</v>
      </c>
      <c r="E204" s="12" t="s">
        <v>12</v>
      </c>
      <c r="F204" s="14">
        <v>5</v>
      </c>
      <c r="G204" s="14">
        <v>263</v>
      </c>
      <c r="H204" s="12" t="s">
        <v>39</v>
      </c>
      <c r="I204" s="14">
        <v>478</v>
      </c>
      <c r="J204" s="13">
        <f>'Rice Sales(Cleaned Data)'!$C204*'Rice Sales(Cleaned Data)'!$I204</f>
        <v>11526348.6</v>
      </c>
      <c r="K204" s="18">
        <f t="shared" si="21"/>
        <v>6.5105762813440667E-3</v>
      </c>
      <c r="L204" s="22">
        <f t="shared" si="22"/>
        <v>16709.716737588646</v>
      </c>
      <c r="M204" s="6">
        <f t="shared" si="23"/>
        <v>0.44309448081522734</v>
      </c>
      <c r="N204" s="27">
        <f t="shared" si="24"/>
        <v>0.55020920502092052</v>
      </c>
      <c r="O204" s="24">
        <f t="shared" si="25"/>
        <v>2.9230769230769229</v>
      </c>
      <c r="P204" s="24">
        <f t="shared" si="26"/>
        <v>5</v>
      </c>
      <c r="Q204" t="str">
        <f t="shared" si="27"/>
        <v>Established Contender</v>
      </c>
    </row>
    <row r="205" spans="1:17" x14ac:dyDescent="0.35">
      <c r="A205" s="15" t="s">
        <v>34</v>
      </c>
      <c r="B205" s="15" t="s">
        <v>51</v>
      </c>
      <c r="C205" s="16">
        <v>8172.74</v>
      </c>
      <c r="D205" s="15" t="s">
        <v>26</v>
      </c>
      <c r="E205" s="15" t="s">
        <v>20</v>
      </c>
      <c r="F205" s="17">
        <v>4</v>
      </c>
      <c r="G205" s="17">
        <v>248</v>
      </c>
      <c r="H205" s="15" t="s">
        <v>35</v>
      </c>
      <c r="I205" s="17">
        <v>230</v>
      </c>
      <c r="J205" s="16">
        <f>'Rice Sales(Cleaned Data)'!$C205*'Rice Sales(Cleaned Data)'!$I205</f>
        <v>1879730.2</v>
      </c>
      <c r="K205" s="18">
        <f t="shared" si="21"/>
        <v>3.2050835411992586E-3</v>
      </c>
      <c r="L205" s="22">
        <f t="shared" si="22"/>
        <v>16260.5997037037</v>
      </c>
      <c r="M205" s="6">
        <f t="shared" si="23"/>
        <v>-0.49739000105030057</v>
      </c>
      <c r="N205" s="27">
        <f t="shared" si="24"/>
        <v>1</v>
      </c>
      <c r="O205" s="24">
        <f t="shared" si="25"/>
        <v>2.3076923076923075</v>
      </c>
      <c r="P205" s="24">
        <f t="shared" si="26"/>
        <v>5</v>
      </c>
      <c r="Q205" t="str">
        <f t="shared" si="27"/>
        <v>Established Contender</v>
      </c>
    </row>
    <row r="206" spans="1:17" x14ac:dyDescent="0.35">
      <c r="A206" s="12" t="s">
        <v>34</v>
      </c>
      <c r="B206" s="12" t="s">
        <v>50</v>
      </c>
      <c r="C206" s="13">
        <v>22757.97</v>
      </c>
      <c r="D206" s="12" t="s">
        <v>11</v>
      </c>
      <c r="E206" s="12" t="s">
        <v>12</v>
      </c>
      <c r="F206" s="14">
        <v>5</v>
      </c>
      <c r="G206" s="14">
        <v>229</v>
      </c>
      <c r="H206" s="12" t="s">
        <v>32</v>
      </c>
      <c r="I206" s="14">
        <v>867</v>
      </c>
      <c r="J206" s="13">
        <f>'Rice Sales(Cleaned Data)'!$C206*'Rice Sales(Cleaned Data)'!$I206</f>
        <v>19731159.990000002</v>
      </c>
      <c r="K206" s="18">
        <f t="shared" si="21"/>
        <v>1.1074069816453999E-2</v>
      </c>
      <c r="L206" s="22">
        <f t="shared" si="22"/>
        <v>15962.131690140846</v>
      </c>
      <c r="M206" s="6">
        <f t="shared" si="23"/>
        <v>0.42574754060303016</v>
      </c>
      <c r="N206" s="27">
        <f t="shared" si="24"/>
        <v>0.26412918108419836</v>
      </c>
      <c r="O206" s="24">
        <f t="shared" si="25"/>
        <v>3.2173913043478262</v>
      </c>
      <c r="P206" s="24">
        <f t="shared" si="26"/>
        <v>7</v>
      </c>
      <c r="Q206" t="str">
        <f t="shared" si="27"/>
        <v>Market Leader</v>
      </c>
    </row>
    <row r="207" spans="1:17" x14ac:dyDescent="0.35">
      <c r="A207" s="15" t="s">
        <v>36</v>
      </c>
      <c r="B207" s="15" t="s">
        <v>50</v>
      </c>
      <c r="C207" s="16">
        <v>16646</v>
      </c>
      <c r="D207" s="15" t="s">
        <v>16</v>
      </c>
      <c r="E207" s="15" t="s">
        <v>12</v>
      </c>
      <c r="F207" s="17">
        <v>3</v>
      </c>
      <c r="G207" s="17">
        <v>156</v>
      </c>
      <c r="H207" s="15" t="s">
        <v>35</v>
      </c>
      <c r="I207" s="17">
        <v>395</v>
      </c>
      <c r="J207" s="16">
        <f>'Rice Sales(Cleaned Data)'!$C207*'Rice Sales(Cleaned Data)'!$I207</f>
        <v>6575170</v>
      </c>
      <c r="K207" s="18">
        <f t="shared" si="21"/>
        <v>5.3800787262152849E-3</v>
      </c>
      <c r="L207" s="22">
        <f t="shared" si="22"/>
        <v>16709.716737588646</v>
      </c>
      <c r="M207" s="6">
        <f t="shared" si="23"/>
        <v>-3.8131548600889385E-3</v>
      </c>
      <c r="N207" s="27">
        <f t="shared" si="24"/>
        <v>0.39493670886075949</v>
      </c>
      <c r="O207" s="24">
        <f t="shared" si="25"/>
        <v>3.125</v>
      </c>
      <c r="P207" s="24">
        <f t="shared" si="26"/>
        <v>4</v>
      </c>
      <c r="Q207" t="str">
        <f t="shared" si="27"/>
        <v>Established Contender</v>
      </c>
    </row>
    <row r="208" spans="1:17" x14ac:dyDescent="0.35">
      <c r="A208" s="12" t="s">
        <v>34</v>
      </c>
      <c r="B208" s="12" t="s">
        <v>50</v>
      </c>
      <c r="C208" s="13">
        <v>14703.56</v>
      </c>
      <c r="D208" s="12" t="s">
        <v>19</v>
      </c>
      <c r="E208" s="12" t="s">
        <v>20</v>
      </c>
      <c r="F208" s="14">
        <v>4</v>
      </c>
      <c r="G208" s="14">
        <v>33</v>
      </c>
      <c r="H208" s="12" t="s">
        <v>33</v>
      </c>
      <c r="I208" s="14">
        <v>621</v>
      </c>
      <c r="J208" s="13">
        <f>'Rice Sales(Cleaned Data)'!$C208*'Rice Sales(Cleaned Data)'!$I208</f>
        <v>9130910.7599999998</v>
      </c>
      <c r="K208" s="18">
        <f t="shared" si="21"/>
        <v>8.9913995308835027E-3</v>
      </c>
      <c r="L208" s="22">
        <f t="shared" si="22"/>
        <v>16689.417086614172</v>
      </c>
      <c r="M208" s="6">
        <f t="shared" si="23"/>
        <v>-0.1189890022106847</v>
      </c>
      <c r="N208" s="27">
        <f t="shared" si="24"/>
        <v>5.3140096618357488E-2</v>
      </c>
      <c r="O208" s="24">
        <f t="shared" si="25"/>
        <v>3.263157894736842</v>
      </c>
      <c r="P208" s="24">
        <f t="shared" si="26"/>
        <v>6</v>
      </c>
      <c r="Q208" t="str">
        <f t="shared" si="27"/>
        <v>Market Leader</v>
      </c>
    </row>
    <row r="209" spans="1:17" x14ac:dyDescent="0.35">
      <c r="A209" s="15" t="s">
        <v>18</v>
      </c>
      <c r="B209" s="15" t="s">
        <v>40</v>
      </c>
      <c r="C209" s="16">
        <v>16016.01</v>
      </c>
      <c r="D209" s="15" t="s">
        <v>11</v>
      </c>
      <c r="E209" s="15" t="s">
        <v>12</v>
      </c>
      <c r="F209" s="17">
        <v>2</v>
      </c>
      <c r="G209" s="17">
        <v>40</v>
      </c>
      <c r="H209" s="15" t="s">
        <v>25</v>
      </c>
      <c r="I209" s="17">
        <v>101</v>
      </c>
      <c r="J209" s="16">
        <f>'Rice Sales(Cleaned Data)'!$C209*'Rice Sales(Cleaned Data)'!$I209</f>
        <v>1617617.01</v>
      </c>
      <c r="K209" s="18">
        <f t="shared" si="21"/>
        <v>1.2900588828856445E-3</v>
      </c>
      <c r="L209" s="22">
        <f t="shared" si="22"/>
        <v>15962.131690140846</v>
      </c>
      <c r="M209" s="6">
        <f t="shared" si="23"/>
        <v>3.3753831195636802E-3</v>
      </c>
      <c r="N209" s="27">
        <f t="shared" si="24"/>
        <v>0.39603960396039606</v>
      </c>
      <c r="O209" s="24">
        <f t="shared" si="25"/>
        <v>3.04</v>
      </c>
      <c r="P209" s="24">
        <f t="shared" si="26"/>
        <v>3</v>
      </c>
      <c r="Q209" t="str">
        <f t="shared" si="27"/>
        <v>Emerging Player</v>
      </c>
    </row>
    <row r="210" spans="1:17" x14ac:dyDescent="0.35">
      <c r="A210" s="12" t="s">
        <v>18</v>
      </c>
      <c r="B210" s="12" t="s">
        <v>50</v>
      </c>
      <c r="C210" s="13">
        <v>9632.75</v>
      </c>
      <c r="D210" s="12" t="s">
        <v>16</v>
      </c>
      <c r="E210" s="12" t="s">
        <v>12</v>
      </c>
      <c r="F210" s="14">
        <v>4</v>
      </c>
      <c r="G210" s="14">
        <v>267</v>
      </c>
      <c r="H210" s="12" t="s">
        <v>13</v>
      </c>
      <c r="I210" s="14">
        <v>259</v>
      </c>
      <c r="J210" s="13">
        <f>'Rice Sales(Cleaned Data)'!$C210*'Rice Sales(Cleaned Data)'!$I210</f>
        <v>2494882.25</v>
      </c>
      <c r="K210" s="18">
        <f t="shared" si="21"/>
        <v>3.527697190100655E-3</v>
      </c>
      <c r="L210" s="22">
        <f t="shared" si="22"/>
        <v>16709.716737588646</v>
      </c>
      <c r="M210" s="6">
        <f t="shared" si="23"/>
        <v>-0.42352403985813541</v>
      </c>
      <c r="N210" s="27">
        <f t="shared" si="24"/>
        <v>1</v>
      </c>
      <c r="O210" s="24">
        <f t="shared" si="25"/>
        <v>2.925925925925926</v>
      </c>
      <c r="P210" s="24">
        <f t="shared" si="26"/>
        <v>5</v>
      </c>
      <c r="Q210" t="str">
        <f t="shared" si="27"/>
        <v>Established Contender</v>
      </c>
    </row>
    <row r="211" spans="1:17" x14ac:dyDescent="0.35">
      <c r="A211" s="15" t="s">
        <v>9</v>
      </c>
      <c r="B211" s="15" t="s">
        <v>40</v>
      </c>
      <c r="C211" s="16">
        <v>21129.53</v>
      </c>
      <c r="D211" s="15" t="s">
        <v>26</v>
      </c>
      <c r="E211" s="15" t="s">
        <v>20</v>
      </c>
      <c r="F211" s="17">
        <v>3</v>
      </c>
      <c r="G211" s="17">
        <v>72</v>
      </c>
      <c r="H211" s="15" t="s">
        <v>39</v>
      </c>
      <c r="I211" s="17">
        <v>941</v>
      </c>
      <c r="J211" s="16">
        <f>'Rice Sales(Cleaned Data)'!$C211*'Rice Sales(Cleaned Data)'!$I211</f>
        <v>19882887.73</v>
      </c>
      <c r="K211" s="18">
        <f t="shared" si="21"/>
        <v>1.3112972227254358E-2</v>
      </c>
      <c r="L211" s="22">
        <f t="shared" si="22"/>
        <v>16260.5997037037</v>
      </c>
      <c r="M211" s="6">
        <f t="shared" si="23"/>
        <v>0.29943116398021263</v>
      </c>
      <c r="N211" s="27">
        <f t="shared" si="24"/>
        <v>7.6514346439957498E-2</v>
      </c>
      <c r="O211" s="24">
        <f t="shared" si="25"/>
        <v>2.75</v>
      </c>
      <c r="P211" s="24">
        <f t="shared" si="26"/>
        <v>7</v>
      </c>
      <c r="Q211" t="str">
        <f t="shared" si="27"/>
        <v>Market Leader</v>
      </c>
    </row>
    <row r="212" spans="1:17" x14ac:dyDescent="0.35">
      <c r="A212" s="12" t="s">
        <v>14</v>
      </c>
      <c r="B212" s="12" t="s">
        <v>50</v>
      </c>
      <c r="C212" s="13">
        <v>13413.96</v>
      </c>
      <c r="D212" s="12" t="s">
        <v>26</v>
      </c>
      <c r="E212" s="12" t="s">
        <v>20</v>
      </c>
      <c r="F212" s="14">
        <v>1</v>
      </c>
      <c r="G212" s="14">
        <v>103</v>
      </c>
      <c r="H212" s="12" t="s">
        <v>38</v>
      </c>
      <c r="I212" s="14">
        <v>852</v>
      </c>
      <c r="J212" s="13">
        <f>'Rice Sales(Cleaned Data)'!$C212*'Rice Sales(Cleaned Data)'!$I212</f>
        <v>11428693.92</v>
      </c>
      <c r="K212" s="18">
        <f t="shared" si="21"/>
        <v>1.1872744248268558E-2</v>
      </c>
      <c r="L212" s="22">
        <f t="shared" si="22"/>
        <v>16260.5997037037</v>
      </c>
      <c r="M212" s="6">
        <f t="shared" si="23"/>
        <v>-0.17506363575602427</v>
      </c>
      <c r="N212" s="27">
        <f t="shared" si="24"/>
        <v>0.12089201877934272</v>
      </c>
      <c r="O212" s="24">
        <f t="shared" si="25"/>
        <v>2.7777777777777777</v>
      </c>
      <c r="P212" s="24">
        <f t="shared" si="26"/>
        <v>7</v>
      </c>
      <c r="Q212" t="str">
        <f t="shared" si="27"/>
        <v>Market Leader</v>
      </c>
    </row>
    <row r="213" spans="1:17" x14ac:dyDescent="0.35">
      <c r="A213" s="15" t="s">
        <v>22</v>
      </c>
      <c r="B213" s="15" t="s">
        <v>51</v>
      </c>
      <c r="C213" s="16">
        <v>11345.98</v>
      </c>
      <c r="D213" s="15" t="s">
        <v>19</v>
      </c>
      <c r="E213" s="15" t="s">
        <v>20</v>
      </c>
      <c r="F213" s="17">
        <v>2</v>
      </c>
      <c r="G213" s="17">
        <v>192</v>
      </c>
      <c r="H213" s="15" t="s">
        <v>17</v>
      </c>
      <c r="I213" s="17">
        <v>917</v>
      </c>
      <c r="J213" s="16">
        <f>'Rice Sales(Cleaned Data)'!$C213*'Rice Sales(Cleaned Data)'!$I213</f>
        <v>10404263.66</v>
      </c>
      <c r="K213" s="18">
        <f t="shared" si="21"/>
        <v>1.3277155184895606E-2</v>
      </c>
      <c r="L213" s="22">
        <f t="shared" si="22"/>
        <v>16689.417086614172</v>
      </c>
      <c r="M213" s="6">
        <f t="shared" si="23"/>
        <v>-0.32016918619044532</v>
      </c>
      <c r="N213" s="27">
        <f t="shared" si="24"/>
        <v>0.20937840785169029</v>
      </c>
      <c r="O213" s="24">
        <f t="shared" si="25"/>
        <v>3</v>
      </c>
      <c r="P213" s="24">
        <f t="shared" si="26"/>
        <v>7</v>
      </c>
      <c r="Q213" t="str">
        <f t="shared" si="27"/>
        <v>Market Leader</v>
      </c>
    </row>
    <row r="214" spans="1:17" x14ac:dyDescent="0.35">
      <c r="A214" s="12" t="s">
        <v>22</v>
      </c>
      <c r="B214" s="12" t="s">
        <v>40</v>
      </c>
      <c r="C214" s="13">
        <v>17432.330000000002</v>
      </c>
      <c r="D214" s="12" t="s">
        <v>19</v>
      </c>
      <c r="E214" s="12" t="s">
        <v>20</v>
      </c>
      <c r="F214" s="14">
        <v>2</v>
      </c>
      <c r="G214" s="14">
        <v>176</v>
      </c>
      <c r="H214" s="12" t="s">
        <v>32</v>
      </c>
      <c r="I214" s="14">
        <v>674</v>
      </c>
      <c r="J214" s="13">
        <f>'Rice Sales(Cleaned Data)'!$C214*'Rice Sales(Cleaned Data)'!$I214</f>
        <v>11749390.420000002</v>
      </c>
      <c r="K214" s="18">
        <f t="shared" si="21"/>
        <v>9.7587814554194532E-3</v>
      </c>
      <c r="L214" s="22">
        <f t="shared" si="22"/>
        <v>16689.417086614172</v>
      </c>
      <c r="M214" s="6">
        <f t="shared" si="23"/>
        <v>4.4514012055081688E-2</v>
      </c>
      <c r="N214" s="27">
        <f t="shared" si="24"/>
        <v>0.26112759643916916</v>
      </c>
      <c r="O214" s="24">
        <f t="shared" si="25"/>
        <v>3</v>
      </c>
      <c r="P214" s="24">
        <f t="shared" si="26"/>
        <v>6</v>
      </c>
      <c r="Q214" t="str">
        <f t="shared" si="27"/>
        <v>Market Leader</v>
      </c>
    </row>
    <row r="215" spans="1:17" x14ac:dyDescent="0.35">
      <c r="A215" s="15" t="s">
        <v>22</v>
      </c>
      <c r="B215" s="15" t="s">
        <v>50</v>
      </c>
      <c r="C215" s="16">
        <v>8795.91</v>
      </c>
      <c r="D215" s="15" t="s">
        <v>16</v>
      </c>
      <c r="E215" s="15" t="s">
        <v>12</v>
      </c>
      <c r="F215" s="17">
        <v>1</v>
      </c>
      <c r="G215" s="17">
        <v>197</v>
      </c>
      <c r="H215" s="15" t="s">
        <v>32</v>
      </c>
      <c r="I215" s="17">
        <v>56</v>
      </c>
      <c r="J215" s="16">
        <f>'Rice Sales(Cleaned Data)'!$C215*'Rice Sales(Cleaned Data)'!$I215</f>
        <v>492570.95999999996</v>
      </c>
      <c r="K215" s="18">
        <f t="shared" si="21"/>
        <v>7.6274533840014168E-4</v>
      </c>
      <c r="L215" s="22">
        <f t="shared" si="22"/>
        <v>16709.716737588646</v>
      </c>
      <c r="M215" s="6">
        <f t="shared" si="23"/>
        <v>-0.47360508031751802</v>
      </c>
      <c r="N215" s="27">
        <f t="shared" si="24"/>
        <v>1</v>
      </c>
      <c r="O215" s="24">
        <f t="shared" si="25"/>
        <v>2.9230769230769229</v>
      </c>
      <c r="P215" s="24">
        <f t="shared" si="26"/>
        <v>5</v>
      </c>
      <c r="Q215" t="str">
        <f t="shared" si="27"/>
        <v>Established Contender</v>
      </c>
    </row>
    <row r="216" spans="1:17" x14ac:dyDescent="0.35">
      <c r="A216" s="12" t="s">
        <v>18</v>
      </c>
      <c r="B216" s="12" t="s">
        <v>40</v>
      </c>
      <c r="C216" s="13">
        <v>10307.86</v>
      </c>
      <c r="D216" s="12" t="s">
        <v>19</v>
      </c>
      <c r="E216" s="12" t="s">
        <v>20</v>
      </c>
      <c r="F216" s="14">
        <v>1</v>
      </c>
      <c r="G216" s="14">
        <v>91</v>
      </c>
      <c r="H216" s="12" t="s">
        <v>21</v>
      </c>
      <c r="I216" s="14">
        <v>968</v>
      </c>
      <c r="J216" s="13">
        <f>'Rice Sales(Cleaned Data)'!$C216*'Rice Sales(Cleaned Data)'!$I216</f>
        <v>9978008.4800000004</v>
      </c>
      <c r="K216" s="18">
        <f t="shared" si="21"/>
        <v>1.4015579300958503E-2</v>
      </c>
      <c r="L216" s="22">
        <f t="shared" si="22"/>
        <v>16689.417086614172</v>
      </c>
      <c r="M216" s="6">
        <f t="shared" si="23"/>
        <v>-0.38237147849414888</v>
      </c>
      <c r="N216" s="27">
        <f t="shared" si="24"/>
        <v>9.4008264462809923E-2</v>
      </c>
      <c r="O216" s="24">
        <f t="shared" si="25"/>
        <v>3</v>
      </c>
      <c r="P216" s="24">
        <f t="shared" si="26"/>
        <v>7</v>
      </c>
      <c r="Q216" t="str">
        <f t="shared" si="27"/>
        <v>Market Leader</v>
      </c>
    </row>
    <row r="217" spans="1:17" x14ac:dyDescent="0.35">
      <c r="A217" s="15" t="s">
        <v>9</v>
      </c>
      <c r="B217" s="15" t="s">
        <v>50</v>
      </c>
      <c r="C217" s="16">
        <v>20231.18</v>
      </c>
      <c r="D217" s="15" t="s">
        <v>16</v>
      </c>
      <c r="E217" s="15" t="s">
        <v>12</v>
      </c>
      <c r="F217" s="17">
        <v>4</v>
      </c>
      <c r="G217" s="17">
        <v>237</v>
      </c>
      <c r="H217" s="15" t="s">
        <v>28</v>
      </c>
      <c r="I217" s="17">
        <v>777</v>
      </c>
      <c r="J217" s="16">
        <f>'Rice Sales(Cleaned Data)'!$C217*'Rice Sales(Cleaned Data)'!$I217</f>
        <v>15719626.859999999</v>
      </c>
      <c r="K217" s="18">
        <f t="shared" si="21"/>
        <v>1.0583091570301965E-2</v>
      </c>
      <c r="L217" s="22">
        <f t="shared" si="22"/>
        <v>16709.716737588646</v>
      </c>
      <c r="M217" s="6">
        <f t="shared" si="23"/>
        <v>0.210743444530678</v>
      </c>
      <c r="N217" s="27">
        <f t="shared" si="24"/>
        <v>0.30501930501930502</v>
      </c>
      <c r="O217" s="24">
        <f t="shared" si="25"/>
        <v>3.2105263157894739</v>
      </c>
      <c r="P217" s="24">
        <f t="shared" si="26"/>
        <v>7</v>
      </c>
      <c r="Q217" t="str">
        <f t="shared" si="27"/>
        <v>Market Leader</v>
      </c>
    </row>
    <row r="218" spans="1:17" x14ac:dyDescent="0.35">
      <c r="A218" s="12" t="s">
        <v>34</v>
      </c>
      <c r="B218" s="12" t="s">
        <v>40</v>
      </c>
      <c r="C218" s="13">
        <v>22654.639999999999</v>
      </c>
      <c r="D218" s="12" t="s">
        <v>11</v>
      </c>
      <c r="E218" s="12" t="s">
        <v>12</v>
      </c>
      <c r="F218" s="14">
        <v>5</v>
      </c>
      <c r="G218" s="14">
        <v>189</v>
      </c>
      <c r="H218" s="12" t="s">
        <v>25</v>
      </c>
      <c r="I218" s="14">
        <v>971</v>
      </c>
      <c r="J218" s="13">
        <f>'Rice Sales(Cleaned Data)'!$C218*'Rice Sales(Cleaned Data)'!$I218</f>
        <v>21997655.439999998</v>
      </c>
      <c r="K218" s="18">
        <f t="shared" si="21"/>
        <v>1.2402447280019414E-2</v>
      </c>
      <c r="L218" s="22">
        <f t="shared" si="22"/>
        <v>15962.131690140846</v>
      </c>
      <c r="M218" s="6">
        <f t="shared" si="23"/>
        <v>0.41927409444897895</v>
      </c>
      <c r="N218" s="27">
        <f t="shared" si="24"/>
        <v>0.19464469618949537</v>
      </c>
      <c r="O218" s="24">
        <f t="shared" si="25"/>
        <v>3.2173913043478262</v>
      </c>
      <c r="P218" s="24">
        <f t="shared" si="26"/>
        <v>7</v>
      </c>
      <c r="Q218" t="str">
        <f t="shared" si="27"/>
        <v>Market Leader</v>
      </c>
    </row>
    <row r="219" spans="1:17" x14ac:dyDescent="0.35">
      <c r="A219" s="15" t="s">
        <v>36</v>
      </c>
      <c r="B219" s="15" t="s">
        <v>50</v>
      </c>
      <c r="C219" s="16">
        <v>24624.720000000001</v>
      </c>
      <c r="D219" s="15" t="s">
        <v>19</v>
      </c>
      <c r="E219" s="15" t="s">
        <v>20</v>
      </c>
      <c r="F219" s="17">
        <v>1</v>
      </c>
      <c r="G219" s="17">
        <v>85</v>
      </c>
      <c r="H219" s="15" t="s">
        <v>35</v>
      </c>
      <c r="I219" s="17">
        <v>242</v>
      </c>
      <c r="J219" s="16">
        <f>'Rice Sales(Cleaned Data)'!$C219*'Rice Sales(Cleaned Data)'!$I219</f>
        <v>5959182.2400000002</v>
      </c>
      <c r="K219" s="18">
        <f t="shared" si="21"/>
        <v>3.5038948252396258E-3</v>
      </c>
      <c r="L219" s="22">
        <f t="shared" si="22"/>
        <v>16689.417086614172</v>
      </c>
      <c r="M219" s="6">
        <f t="shared" si="23"/>
        <v>0.47546914743657387</v>
      </c>
      <c r="N219" s="27">
        <f t="shared" si="24"/>
        <v>0.3512396694214876</v>
      </c>
      <c r="O219" s="24">
        <f t="shared" si="25"/>
        <v>2.8666666666666667</v>
      </c>
      <c r="P219" s="24">
        <f t="shared" si="26"/>
        <v>3</v>
      </c>
      <c r="Q219" t="str">
        <f t="shared" si="27"/>
        <v>Emerging Player</v>
      </c>
    </row>
    <row r="220" spans="1:17" x14ac:dyDescent="0.35">
      <c r="A220" s="12" t="s">
        <v>36</v>
      </c>
      <c r="B220" s="12" t="s">
        <v>50</v>
      </c>
      <c r="C220" s="13">
        <v>18851.349999999999</v>
      </c>
      <c r="D220" s="12" t="s">
        <v>16</v>
      </c>
      <c r="E220" s="12" t="s">
        <v>12</v>
      </c>
      <c r="F220" s="14">
        <v>1</v>
      </c>
      <c r="G220" s="14">
        <v>246</v>
      </c>
      <c r="H220" s="12" t="s">
        <v>23</v>
      </c>
      <c r="I220" s="14">
        <v>834</v>
      </c>
      <c r="J220" s="13">
        <f>'Rice Sales(Cleaned Data)'!$C220*'Rice Sales(Cleaned Data)'!$I220</f>
        <v>15722025.899999999</v>
      </c>
      <c r="K220" s="18">
        <f t="shared" si="21"/>
        <v>1.1359457361173539E-2</v>
      </c>
      <c r="L220" s="22">
        <f t="shared" si="22"/>
        <v>16709.716737588646</v>
      </c>
      <c r="M220" s="6">
        <f t="shared" si="23"/>
        <v>0.12816693999328732</v>
      </c>
      <c r="N220" s="27">
        <f t="shared" si="24"/>
        <v>0.29496402877697842</v>
      </c>
      <c r="O220" s="24">
        <f t="shared" si="25"/>
        <v>3.125</v>
      </c>
      <c r="P220" s="24">
        <f t="shared" si="26"/>
        <v>7</v>
      </c>
      <c r="Q220" t="str">
        <f t="shared" si="27"/>
        <v>Market Leader</v>
      </c>
    </row>
    <row r="221" spans="1:17" x14ac:dyDescent="0.35">
      <c r="A221" s="15" t="s">
        <v>18</v>
      </c>
      <c r="B221" s="15" t="s">
        <v>40</v>
      </c>
      <c r="C221" s="16">
        <v>18822.650000000001</v>
      </c>
      <c r="D221" s="15" t="s">
        <v>26</v>
      </c>
      <c r="E221" s="15" t="s">
        <v>20</v>
      </c>
      <c r="F221" s="17">
        <v>3</v>
      </c>
      <c r="G221" s="17">
        <v>147</v>
      </c>
      <c r="H221" s="15" t="s">
        <v>39</v>
      </c>
      <c r="I221" s="17">
        <v>592</v>
      </c>
      <c r="J221" s="16">
        <f>'Rice Sales(Cleaned Data)'!$C221*'Rice Sales(Cleaned Data)'!$I221</f>
        <v>11143008.800000001</v>
      </c>
      <c r="K221" s="18">
        <f t="shared" si="21"/>
        <v>8.2496063321302656E-3</v>
      </c>
      <c r="L221" s="22">
        <f t="shared" si="22"/>
        <v>16260.5997037037</v>
      </c>
      <c r="M221" s="6">
        <f t="shared" si="23"/>
        <v>0.15756185767937822</v>
      </c>
      <c r="N221" s="27">
        <f t="shared" si="24"/>
        <v>0.2483108108108108</v>
      </c>
      <c r="O221" s="24">
        <f t="shared" si="25"/>
        <v>3.7777777777777777</v>
      </c>
      <c r="P221" s="24">
        <f t="shared" si="26"/>
        <v>6</v>
      </c>
      <c r="Q221" t="str">
        <f t="shared" si="27"/>
        <v>Market Leader</v>
      </c>
    </row>
    <row r="222" spans="1:17" x14ac:dyDescent="0.35">
      <c r="A222" s="12" t="s">
        <v>24</v>
      </c>
      <c r="B222" s="12" t="s">
        <v>51</v>
      </c>
      <c r="C222" s="13">
        <v>20910.13</v>
      </c>
      <c r="D222" s="12" t="s">
        <v>19</v>
      </c>
      <c r="E222" s="12" t="s">
        <v>20</v>
      </c>
      <c r="F222" s="14">
        <v>1</v>
      </c>
      <c r="G222" s="14">
        <v>257</v>
      </c>
      <c r="H222" s="12" t="s">
        <v>28</v>
      </c>
      <c r="I222" s="14">
        <v>943</v>
      </c>
      <c r="J222" s="13">
        <f>'Rice Sales(Cleaned Data)'!$C222*'Rice Sales(Cleaned Data)'!$I222</f>
        <v>19718252.59</v>
      </c>
      <c r="K222" s="18">
        <f t="shared" si="21"/>
        <v>1.3653606695045319E-2</v>
      </c>
      <c r="L222" s="22">
        <f t="shared" si="22"/>
        <v>16689.417086614172</v>
      </c>
      <c r="M222" s="6">
        <f t="shared" si="23"/>
        <v>0.25289756325708179</v>
      </c>
      <c r="N222" s="27">
        <f t="shared" si="24"/>
        <v>0.27253446447507951</v>
      </c>
      <c r="O222" s="24">
        <f t="shared" si="25"/>
        <v>2.7058823529411766</v>
      </c>
      <c r="P222" s="24">
        <f t="shared" si="26"/>
        <v>7</v>
      </c>
      <c r="Q222" t="str">
        <f t="shared" si="27"/>
        <v>Market Leader</v>
      </c>
    </row>
    <row r="223" spans="1:17" x14ac:dyDescent="0.35">
      <c r="A223" s="15" t="s">
        <v>18</v>
      </c>
      <c r="B223" s="15" t="s">
        <v>50</v>
      </c>
      <c r="C223" s="16">
        <v>14009.19</v>
      </c>
      <c r="D223" s="15" t="s">
        <v>11</v>
      </c>
      <c r="E223" s="15" t="s">
        <v>12</v>
      </c>
      <c r="F223" s="17">
        <v>1</v>
      </c>
      <c r="G223" s="17">
        <v>122</v>
      </c>
      <c r="H223" s="15" t="s">
        <v>32</v>
      </c>
      <c r="I223" s="17">
        <v>848</v>
      </c>
      <c r="J223" s="16">
        <f>'Rice Sales(Cleaned Data)'!$C223*'Rice Sales(Cleaned Data)'!$I223</f>
        <v>11879793.120000001</v>
      </c>
      <c r="K223" s="18">
        <f t="shared" si="21"/>
        <v>1.0831385472148779E-2</v>
      </c>
      <c r="L223" s="22">
        <f t="shared" si="22"/>
        <v>15962.131690140846</v>
      </c>
      <c r="M223" s="6">
        <f t="shared" si="23"/>
        <v>-0.12234842614079533</v>
      </c>
      <c r="N223" s="27">
        <f t="shared" si="24"/>
        <v>0.14386792452830188</v>
      </c>
      <c r="O223" s="24">
        <f t="shared" si="25"/>
        <v>3.04</v>
      </c>
      <c r="P223" s="24">
        <f t="shared" si="26"/>
        <v>7</v>
      </c>
      <c r="Q223" t="str">
        <f t="shared" si="27"/>
        <v>Market Leader</v>
      </c>
    </row>
    <row r="224" spans="1:17" x14ac:dyDescent="0.35">
      <c r="A224" s="12" t="s">
        <v>24</v>
      </c>
      <c r="B224" s="12" t="s">
        <v>50</v>
      </c>
      <c r="C224" s="13">
        <v>12194.21</v>
      </c>
      <c r="D224" s="12" t="s">
        <v>11</v>
      </c>
      <c r="E224" s="12" t="s">
        <v>12</v>
      </c>
      <c r="F224" s="14">
        <v>4</v>
      </c>
      <c r="G224" s="14">
        <v>120</v>
      </c>
      <c r="H224" s="12" t="s">
        <v>13</v>
      </c>
      <c r="I224" s="14">
        <v>227</v>
      </c>
      <c r="J224" s="13">
        <f>'Rice Sales(Cleaned Data)'!$C224*'Rice Sales(Cleaned Data)'!$I224</f>
        <v>2768085.67</v>
      </c>
      <c r="K224" s="18">
        <f t="shared" si="21"/>
        <v>2.8994392714360526E-3</v>
      </c>
      <c r="L224" s="22">
        <f t="shared" si="22"/>
        <v>15962.131690140846</v>
      </c>
      <c r="M224" s="6">
        <f t="shared" si="23"/>
        <v>-0.23605379051396611</v>
      </c>
      <c r="N224" s="27">
        <f t="shared" si="24"/>
        <v>0.52863436123348018</v>
      </c>
      <c r="O224" s="24">
        <f t="shared" si="25"/>
        <v>3.5263157894736841</v>
      </c>
      <c r="P224" s="24">
        <f t="shared" si="26"/>
        <v>4</v>
      </c>
      <c r="Q224" t="str">
        <f t="shared" si="27"/>
        <v>Established Contender</v>
      </c>
    </row>
    <row r="225" spans="1:17" x14ac:dyDescent="0.35">
      <c r="A225" s="15" t="s">
        <v>24</v>
      </c>
      <c r="B225" s="15" t="s">
        <v>40</v>
      </c>
      <c r="C225" s="16">
        <v>8982.09</v>
      </c>
      <c r="D225" s="15" t="s">
        <v>16</v>
      </c>
      <c r="E225" s="15" t="s">
        <v>12</v>
      </c>
      <c r="F225" s="17">
        <v>5</v>
      </c>
      <c r="G225" s="17">
        <v>63</v>
      </c>
      <c r="H225" s="15" t="s">
        <v>38</v>
      </c>
      <c r="I225" s="17">
        <v>592</v>
      </c>
      <c r="J225" s="16">
        <f>'Rice Sales(Cleaned Data)'!$C225*'Rice Sales(Cleaned Data)'!$I225</f>
        <v>5317397.28</v>
      </c>
      <c r="K225" s="18">
        <f t="shared" si="21"/>
        <v>8.0633078630872115E-3</v>
      </c>
      <c r="L225" s="22">
        <f t="shared" si="22"/>
        <v>16709.716737588646</v>
      </c>
      <c r="M225" s="6">
        <f t="shared" si="23"/>
        <v>-0.46246306020288697</v>
      </c>
      <c r="N225" s="27">
        <f t="shared" si="24"/>
        <v>0.10641891891891891</v>
      </c>
      <c r="O225" s="24">
        <f t="shared" si="25"/>
        <v>3.4615384615384617</v>
      </c>
      <c r="P225" s="24">
        <f t="shared" si="26"/>
        <v>6</v>
      </c>
      <c r="Q225" t="str">
        <f t="shared" si="27"/>
        <v>Market Leader</v>
      </c>
    </row>
    <row r="226" spans="1:17" x14ac:dyDescent="0.35">
      <c r="A226" s="12" t="s">
        <v>24</v>
      </c>
      <c r="B226" s="12" t="s">
        <v>51</v>
      </c>
      <c r="C226" s="13">
        <v>23827.69</v>
      </c>
      <c r="D226" s="12" t="s">
        <v>19</v>
      </c>
      <c r="E226" s="12" t="s">
        <v>20</v>
      </c>
      <c r="F226" s="14">
        <v>5</v>
      </c>
      <c r="G226" s="14">
        <v>184</v>
      </c>
      <c r="H226" s="12" t="s">
        <v>17</v>
      </c>
      <c r="I226" s="14">
        <v>387</v>
      </c>
      <c r="J226" s="13">
        <f>'Rice Sales(Cleaned Data)'!$C226*'Rice Sales(Cleaned Data)'!$I226</f>
        <v>9221316.0299999993</v>
      </c>
      <c r="K226" s="18">
        <f t="shared" si="21"/>
        <v>5.6033359395360957E-3</v>
      </c>
      <c r="L226" s="22">
        <f t="shared" si="22"/>
        <v>16689.417086614172</v>
      </c>
      <c r="M226" s="6">
        <f t="shared" si="23"/>
        <v>0.42771253641393581</v>
      </c>
      <c r="N226" s="27">
        <f t="shared" si="24"/>
        <v>0.47545219638242892</v>
      </c>
      <c r="O226" s="24">
        <f t="shared" si="25"/>
        <v>2.7058823529411766</v>
      </c>
      <c r="P226" s="24">
        <f t="shared" si="26"/>
        <v>4</v>
      </c>
      <c r="Q226" t="str">
        <f t="shared" si="27"/>
        <v>Established Contender</v>
      </c>
    </row>
    <row r="227" spans="1:17" x14ac:dyDescent="0.35">
      <c r="A227" s="15" t="s">
        <v>14</v>
      </c>
      <c r="B227" s="15" t="s">
        <v>51</v>
      </c>
      <c r="C227" s="16">
        <v>11522.74</v>
      </c>
      <c r="D227" s="15" t="s">
        <v>26</v>
      </c>
      <c r="E227" s="15" t="s">
        <v>20</v>
      </c>
      <c r="F227" s="17">
        <v>5</v>
      </c>
      <c r="G227" s="17">
        <v>99</v>
      </c>
      <c r="H227" s="15" t="s">
        <v>35</v>
      </c>
      <c r="I227" s="17">
        <v>803</v>
      </c>
      <c r="J227" s="16">
        <f>'Rice Sales(Cleaned Data)'!$C227*'Rice Sales(Cleaned Data)'!$I227</f>
        <v>9252760.2200000007</v>
      </c>
      <c r="K227" s="18">
        <f t="shared" si="21"/>
        <v>1.1189922102534803E-2</v>
      </c>
      <c r="L227" s="22">
        <f t="shared" si="22"/>
        <v>16260.5997037037</v>
      </c>
      <c r="M227" s="6">
        <f t="shared" si="23"/>
        <v>-0.2913705392196913</v>
      </c>
      <c r="N227" s="27">
        <f t="shared" si="24"/>
        <v>0.12328767123287671</v>
      </c>
      <c r="O227" s="24">
        <f t="shared" si="25"/>
        <v>2.7777777777777777</v>
      </c>
      <c r="P227" s="24">
        <f t="shared" si="26"/>
        <v>7</v>
      </c>
      <c r="Q227" t="str">
        <f t="shared" si="27"/>
        <v>Market Leader</v>
      </c>
    </row>
    <row r="228" spans="1:17" x14ac:dyDescent="0.35">
      <c r="A228" s="12" t="s">
        <v>31</v>
      </c>
      <c r="B228" s="12" t="s">
        <v>51</v>
      </c>
      <c r="C228" s="13">
        <v>24294.62</v>
      </c>
      <c r="D228" s="12" t="s">
        <v>19</v>
      </c>
      <c r="E228" s="12" t="s">
        <v>20</v>
      </c>
      <c r="F228" s="14">
        <v>2</v>
      </c>
      <c r="G228" s="14">
        <v>96</v>
      </c>
      <c r="H228" s="12" t="s">
        <v>33</v>
      </c>
      <c r="I228" s="14">
        <v>758</v>
      </c>
      <c r="J228" s="13">
        <f>'Rice Sales(Cleaned Data)'!$C228*'Rice Sales(Cleaned Data)'!$I228</f>
        <v>18415321.960000001</v>
      </c>
      <c r="K228" s="18">
        <f t="shared" si="21"/>
        <v>1.0975009411287753E-2</v>
      </c>
      <c r="L228" s="22">
        <f t="shared" si="22"/>
        <v>16689.417086614172</v>
      </c>
      <c r="M228" s="6">
        <f t="shared" si="23"/>
        <v>0.45569014627153254</v>
      </c>
      <c r="N228" s="27">
        <f t="shared" si="24"/>
        <v>0.12664907651715041</v>
      </c>
      <c r="O228" s="24">
        <f t="shared" si="25"/>
        <v>3.7272727272727271</v>
      </c>
      <c r="P228" s="24">
        <f t="shared" si="26"/>
        <v>7</v>
      </c>
      <c r="Q228" t="str">
        <f t="shared" si="27"/>
        <v>Market Leader</v>
      </c>
    </row>
    <row r="229" spans="1:17" x14ac:dyDescent="0.35">
      <c r="A229" s="15" t="s">
        <v>36</v>
      </c>
      <c r="B229" s="15" t="s">
        <v>50</v>
      </c>
      <c r="C229" s="16">
        <v>8383.94</v>
      </c>
      <c r="D229" s="15" t="s">
        <v>19</v>
      </c>
      <c r="E229" s="15" t="s">
        <v>20</v>
      </c>
      <c r="F229" s="17">
        <v>2</v>
      </c>
      <c r="G229" s="17">
        <v>119</v>
      </c>
      <c r="H229" s="15" t="s">
        <v>27</v>
      </c>
      <c r="I229" s="17">
        <v>713</v>
      </c>
      <c r="J229" s="16">
        <f>'Rice Sales(Cleaned Data)'!$C229*'Rice Sales(Cleaned Data)'!$I229</f>
        <v>5977749.2200000007</v>
      </c>
      <c r="K229" s="18">
        <f t="shared" si="21"/>
        <v>1.0323458720644023E-2</v>
      </c>
      <c r="L229" s="22">
        <f t="shared" si="22"/>
        <v>16689.417086614172</v>
      </c>
      <c r="M229" s="6">
        <f t="shared" si="23"/>
        <v>-0.49764932133403389</v>
      </c>
      <c r="N229" s="27">
        <f t="shared" si="24"/>
        <v>0.16690042075736325</v>
      </c>
      <c r="O229" s="24">
        <f t="shared" si="25"/>
        <v>2.8666666666666667</v>
      </c>
      <c r="P229" s="24">
        <f t="shared" si="26"/>
        <v>7</v>
      </c>
      <c r="Q229" t="str">
        <f t="shared" si="27"/>
        <v>Market Leader</v>
      </c>
    </row>
    <row r="230" spans="1:17" x14ac:dyDescent="0.35">
      <c r="A230" s="12" t="s">
        <v>9</v>
      </c>
      <c r="B230" s="12" t="s">
        <v>51</v>
      </c>
      <c r="C230" s="13">
        <v>15499.63</v>
      </c>
      <c r="D230" s="12" t="s">
        <v>26</v>
      </c>
      <c r="E230" s="12" t="s">
        <v>20</v>
      </c>
      <c r="F230" s="14">
        <v>4</v>
      </c>
      <c r="G230" s="14">
        <v>101</v>
      </c>
      <c r="H230" s="12" t="s">
        <v>32</v>
      </c>
      <c r="I230" s="14">
        <v>479</v>
      </c>
      <c r="J230" s="13">
        <f>'Rice Sales(Cleaned Data)'!$C230*'Rice Sales(Cleaned Data)'!$I230</f>
        <v>7424322.7699999996</v>
      </c>
      <c r="K230" s="18">
        <f t="shared" si="21"/>
        <v>6.6749348531932387E-3</v>
      </c>
      <c r="L230" s="22">
        <f t="shared" si="22"/>
        <v>16260.5997037037</v>
      </c>
      <c r="M230" s="6">
        <f t="shared" si="23"/>
        <v>-4.6798378754159556E-2</v>
      </c>
      <c r="N230" s="27">
        <f t="shared" si="24"/>
        <v>0.21085594989561587</v>
      </c>
      <c r="O230" s="24">
        <f t="shared" si="25"/>
        <v>2.75</v>
      </c>
      <c r="P230" s="24">
        <f t="shared" si="26"/>
        <v>4</v>
      </c>
      <c r="Q230" t="str">
        <f t="shared" si="27"/>
        <v>Established Contender</v>
      </c>
    </row>
    <row r="231" spans="1:17" x14ac:dyDescent="0.35">
      <c r="A231" s="15" t="s">
        <v>9</v>
      </c>
      <c r="B231" s="15" t="s">
        <v>40</v>
      </c>
      <c r="C231" s="16">
        <v>21241.61</v>
      </c>
      <c r="D231" s="15" t="s">
        <v>26</v>
      </c>
      <c r="E231" s="15" t="s">
        <v>20</v>
      </c>
      <c r="F231" s="17">
        <v>1</v>
      </c>
      <c r="G231" s="17">
        <v>290</v>
      </c>
      <c r="H231" s="15" t="s">
        <v>13</v>
      </c>
      <c r="I231" s="17">
        <v>845</v>
      </c>
      <c r="J231" s="16">
        <f>'Rice Sales(Cleaned Data)'!$C231*'Rice Sales(Cleaned Data)'!$I231</f>
        <v>17949160.449999999</v>
      </c>
      <c r="K231" s="18">
        <f t="shared" si="21"/>
        <v>1.1775198227449451E-2</v>
      </c>
      <c r="L231" s="22">
        <f t="shared" si="22"/>
        <v>16260.5997037037</v>
      </c>
      <c r="M231" s="6">
        <f t="shared" si="23"/>
        <v>0.30632389869124993</v>
      </c>
      <c r="N231" s="27">
        <f t="shared" si="24"/>
        <v>0.34319526627218933</v>
      </c>
      <c r="O231" s="24">
        <f t="shared" si="25"/>
        <v>2.75</v>
      </c>
      <c r="P231" s="24">
        <f t="shared" si="26"/>
        <v>7</v>
      </c>
      <c r="Q231" t="str">
        <f t="shared" si="27"/>
        <v>Market Leader</v>
      </c>
    </row>
    <row r="232" spans="1:17" x14ac:dyDescent="0.35">
      <c r="A232" s="12" t="s">
        <v>31</v>
      </c>
      <c r="B232" s="12" t="s">
        <v>50</v>
      </c>
      <c r="C232" s="13">
        <v>13637.82</v>
      </c>
      <c r="D232" s="12" t="s">
        <v>11</v>
      </c>
      <c r="E232" s="12" t="s">
        <v>12</v>
      </c>
      <c r="F232" s="14">
        <v>2</v>
      </c>
      <c r="G232" s="14">
        <v>124</v>
      </c>
      <c r="H232" s="12" t="s">
        <v>17</v>
      </c>
      <c r="I232" s="14">
        <v>681</v>
      </c>
      <c r="J232" s="13">
        <f>'Rice Sales(Cleaned Data)'!$C232*'Rice Sales(Cleaned Data)'!$I232</f>
        <v>9287355.4199999999</v>
      </c>
      <c r="K232" s="18">
        <f t="shared" si="21"/>
        <v>8.6983178143081579E-3</v>
      </c>
      <c r="L232" s="22">
        <f t="shared" si="22"/>
        <v>15962.131690140846</v>
      </c>
      <c r="M232" s="6">
        <f t="shared" si="23"/>
        <v>-0.14561411566203772</v>
      </c>
      <c r="N232" s="27">
        <f t="shared" si="24"/>
        <v>0.18208516886930984</v>
      </c>
      <c r="O232" s="24">
        <f t="shared" si="25"/>
        <v>2.9285714285714284</v>
      </c>
      <c r="P232" s="24">
        <f t="shared" si="26"/>
        <v>6</v>
      </c>
      <c r="Q232" t="str">
        <f t="shared" si="27"/>
        <v>Market Leader</v>
      </c>
    </row>
    <row r="233" spans="1:17" x14ac:dyDescent="0.35">
      <c r="A233" s="15" t="s">
        <v>9</v>
      </c>
      <c r="B233" s="15" t="s">
        <v>50</v>
      </c>
      <c r="C233" s="16">
        <v>21328.62</v>
      </c>
      <c r="D233" s="15" t="s">
        <v>16</v>
      </c>
      <c r="E233" s="15" t="s">
        <v>12</v>
      </c>
      <c r="F233" s="17">
        <v>1</v>
      </c>
      <c r="G233" s="17">
        <v>219</v>
      </c>
      <c r="H233" s="15" t="s">
        <v>17</v>
      </c>
      <c r="I233" s="17">
        <v>205</v>
      </c>
      <c r="J233" s="16">
        <f>'Rice Sales(Cleaned Data)'!$C233*'Rice Sales(Cleaned Data)'!$I233</f>
        <v>4372367.0999999996</v>
      </c>
      <c r="K233" s="18">
        <f t="shared" si="21"/>
        <v>2.7921927566433758E-3</v>
      </c>
      <c r="L233" s="22">
        <f t="shared" si="22"/>
        <v>16709.716737588646</v>
      </c>
      <c r="M233" s="6">
        <f t="shared" si="23"/>
        <v>0.2764202011887546</v>
      </c>
      <c r="N233" s="27">
        <f t="shared" si="24"/>
        <v>1</v>
      </c>
      <c r="O233" s="24">
        <f t="shared" si="25"/>
        <v>3.2105263157894739</v>
      </c>
      <c r="P233" s="24">
        <f t="shared" si="26"/>
        <v>5</v>
      </c>
      <c r="Q233" t="str">
        <f t="shared" si="27"/>
        <v>Established Contender</v>
      </c>
    </row>
    <row r="234" spans="1:17" x14ac:dyDescent="0.35">
      <c r="A234" s="12" t="s">
        <v>24</v>
      </c>
      <c r="B234" s="12" t="s">
        <v>40</v>
      </c>
      <c r="C234" s="13">
        <v>11585.51</v>
      </c>
      <c r="D234" s="12" t="s">
        <v>16</v>
      </c>
      <c r="E234" s="12" t="s">
        <v>12</v>
      </c>
      <c r="F234" s="14">
        <v>5</v>
      </c>
      <c r="G234" s="14">
        <v>206</v>
      </c>
      <c r="H234" s="12" t="s">
        <v>21</v>
      </c>
      <c r="I234" s="14">
        <v>818</v>
      </c>
      <c r="J234" s="13">
        <f>'Rice Sales(Cleaned Data)'!$C234*'Rice Sales(Cleaned Data)'!$I234</f>
        <v>9476947.1799999997</v>
      </c>
      <c r="K234" s="18">
        <f t="shared" si="21"/>
        <v>1.114153012163064E-2</v>
      </c>
      <c r="L234" s="22">
        <f t="shared" si="22"/>
        <v>16709.716737588646</v>
      </c>
      <c r="M234" s="6">
        <f t="shared" si="23"/>
        <v>-0.30666029939703887</v>
      </c>
      <c r="N234" s="27">
        <f t="shared" si="24"/>
        <v>0.25183374083129584</v>
      </c>
      <c r="O234" s="24">
        <f t="shared" si="25"/>
        <v>3.4615384615384617</v>
      </c>
      <c r="P234" s="24">
        <f t="shared" si="26"/>
        <v>7</v>
      </c>
      <c r="Q234" t="str">
        <f t="shared" si="27"/>
        <v>Market Leader</v>
      </c>
    </row>
    <row r="235" spans="1:17" x14ac:dyDescent="0.35">
      <c r="A235" s="15" t="s">
        <v>24</v>
      </c>
      <c r="B235" s="15" t="s">
        <v>40</v>
      </c>
      <c r="C235" s="16">
        <v>11604.73</v>
      </c>
      <c r="D235" s="15" t="s">
        <v>26</v>
      </c>
      <c r="E235" s="15" t="s">
        <v>20</v>
      </c>
      <c r="F235" s="17">
        <v>4</v>
      </c>
      <c r="G235" s="17">
        <v>198</v>
      </c>
      <c r="H235" s="15" t="s">
        <v>32</v>
      </c>
      <c r="I235" s="17">
        <v>204</v>
      </c>
      <c r="J235" s="16">
        <f>'Rice Sales(Cleaned Data)'!$C235*'Rice Sales(Cleaned Data)'!$I235</f>
        <v>2367364.92</v>
      </c>
      <c r="K235" s="18">
        <f t="shared" si="21"/>
        <v>2.8427697495854295E-3</v>
      </c>
      <c r="L235" s="22">
        <f t="shared" si="22"/>
        <v>16260.5997037037</v>
      </c>
      <c r="M235" s="6">
        <f t="shared" si="23"/>
        <v>-0.28632828976432068</v>
      </c>
      <c r="N235" s="27">
        <f t="shared" si="24"/>
        <v>0.97058823529411764</v>
      </c>
      <c r="O235" s="24">
        <f t="shared" si="25"/>
        <v>3.0526315789473686</v>
      </c>
      <c r="P235" s="24">
        <f t="shared" si="26"/>
        <v>5</v>
      </c>
      <c r="Q235" t="str">
        <f t="shared" si="27"/>
        <v>Established Contender</v>
      </c>
    </row>
    <row r="236" spans="1:17" x14ac:dyDescent="0.35">
      <c r="A236" s="12" t="s">
        <v>34</v>
      </c>
      <c r="B236" s="12" t="s">
        <v>51</v>
      </c>
      <c r="C236" s="13">
        <v>17972.57</v>
      </c>
      <c r="D236" s="12" t="s">
        <v>19</v>
      </c>
      <c r="E236" s="12" t="s">
        <v>20</v>
      </c>
      <c r="F236" s="14">
        <v>5</v>
      </c>
      <c r="G236" s="14">
        <v>101</v>
      </c>
      <c r="H236" s="12" t="s">
        <v>28</v>
      </c>
      <c r="I236" s="14">
        <v>787</v>
      </c>
      <c r="J236" s="13">
        <f>'Rice Sales(Cleaned Data)'!$C236*'Rice Sales(Cleaned Data)'!$I236</f>
        <v>14144412.59</v>
      </c>
      <c r="K236" s="18">
        <f t="shared" si="21"/>
        <v>1.1394897634147048E-2</v>
      </c>
      <c r="L236" s="22">
        <f t="shared" si="22"/>
        <v>16689.417086614172</v>
      </c>
      <c r="M236" s="6">
        <f t="shared" si="23"/>
        <v>7.6884225897559152E-2</v>
      </c>
      <c r="N236" s="27">
        <f t="shared" si="24"/>
        <v>0.12833545108005082</v>
      </c>
      <c r="O236" s="24">
        <f t="shared" si="25"/>
        <v>3.263157894736842</v>
      </c>
      <c r="P236" s="24">
        <f t="shared" si="26"/>
        <v>7</v>
      </c>
      <c r="Q236" t="str">
        <f t="shared" si="27"/>
        <v>Market Leader</v>
      </c>
    </row>
    <row r="237" spans="1:17" x14ac:dyDescent="0.35">
      <c r="A237" s="15" t="s">
        <v>36</v>
      </c>
      <c r="B237" s="15" t="s">
        <v>40</v>
      </c>
      <c r="C237" s="16">
        <v>18964.46</v>
      </c>
      <c r="D237" s="15" t="s">
        <v>16</v>
      </c>
      <c r="E237" s="15" t="s">
        <v>12</v>
      </c>
      <c r="F237" s="17">
        <v>5</v>
      </c>
      <c r="G237" s="17">
        <v>130</v>
      </c>
      <c r="H237" s="15" t="s">
        <v>39</v>
      </c>
      <c r="I237" s="17">
        <v>280</v>
      </c>
      <c r="J237" s="16">
        <f>'Rice Sales(Cleaned Data)'!$C237*'Rice Sales(Cleaned Data)'!$I237</f>
        <v>5310048.8</v>
      </c>
      <c r="K237" s="18">
        <f t="shared" si="21"/>
        <v>3.8137266920007084E-3</v>
      </c>
      <c r="L237" s="22">
        <f t="shared" si="22"/>
        <v>16709.716737588646</v>
      </c>
      <c r="M237" s="6">
        <f t="shared" si="23"/>
        <v>0.13493605533954325</v>
      </c>
      <c r="N237" s="27">
        <f t="shared" si="24"/>
        <v>0.4642857142857143</v>
      </c>
      <c r="O237" s="24">
        <f t="shared" si="25"/>
        <v>3.125</v>
      </c>
      <c r="P237" s="24">
        <f t="shared" si="26"/>
        <v>3</v>
      </c>
      <c r="Q237" t="str">
        <f t="shared" si="27"/>
        <v>Emerging Player</v>
      </c>
    </row>
    <row r="238" spans="1:17" x14ac:dyDescent="0.35">
      <c r="A238" s="12" t="s">
        <v>14</v>
      </c>
      <c r="B238" s="12" t="s">
        <v>50</v>
      </c>
      <c r="C238" s="13">
        <v>9375.4500000000007</v>
      </c>
      <c r="D238" s="12" t="s">
        <v>11</v>
      </c>
      <c r="E238" s="12" t="s">
        <v>12</v>
      </c>
      <c r="F238" s="14">
        <v>2</v>
      </c>
      <c r="G238" s="14">
        <v>267</v>
      </c>
      <c r="H238" s="12" t="s">
        <v>39</v>
      </c>
      <c r="I238" s="14">
        <v>64</v>
      </c>
      <c r="J238" s="13">
        <f>'Rice Sales(Cleaned Data)'!$C238*'Rice Sales(Cleaned Data)'!$I238</f>
        <v>600028.80000000005</v>
      </c>
      <c r="K238" s="18">
        <f t="shared" si="21"/>
        <v>8.1746305450179461E-4</v>
      </c>
      <c r="L238" s="22">
        <f t="shared" si="22"/>
        <v>15962.131690140846</v>
      </c>
      <c r="M238" s="6">
        <f t="shared" si="23"/>
        <v>-0.41264423937870209</v>
      </c>
      <c r="N238" s="27">
        <f t="shared" si="24"/>
        <v>1</v>
      </c>
      <c r="O238" s="24">
        <f t="shared" si="25"/>
        <v>2.4375</v>
      </c>
      <c r="P238" s="24">
        <f t="shared" si="26"/>
        <v>5</v>
      </c>
      <c r="Q238" t="str">
        <f t="shared" si="27"/>
        <v>Established Contender</v>
      </c>
    </row>
    <row r="239" spans="1:17" x14ac:dyDescent="0.35">
      <c r="A239" s="15" t="s">
        <v>36</v>
      </c>
      <c r="B239" s="15" t="s">
        <v>40</v>
      </c>
      <c r="C239" s="16">
        <v>22826.59</v>
      </c>
      <c r="D239" s="15" t="s">
        <v>16</v>
      </c>
      <c r="E239" s="15" t="s">
        <v>12</v>
      </c>
      <c r="F239" s="17">
        <v>3</v>
      </c>
      <c r="G239" s="17">
        <v>286</v>
      </c>
      <c r="H239" s="15" t="s">
        <v>35</v>
      </c>
      <c r="I239" s="17">
        <v>885</v>
      </c>
      <c r="J239" s="16">
        <f>'Rice Sales(Cleaned Data)'!$C239*'Rice Sales(Cleaned Data)'!$I239</f>
        <v>20201532.149999999</v>
      </c>
      <c r="K239" s="18">
        <f t="shared" si="21"/>
        <v>1.2054100437216525E-2</v>
      </c>
      <c r="L239" s="22">
        <f t="shared" si="22"/>
        <v>16709.716737588646</v>
      </c>
      <c r="M239" s="6">
        <f t="shared" si="23"/>
        <v>0.36606684353011187</v>
      </c>
      <c r="N239" s="27">
        <f t="shared" si="24"/>
        <v>0.32316384180790958</v>
      </c>
      <c r="O239" s="24">
        <f t="shared" si="25"/>
        <v>3.125</v>
      </c>
      <c r="P239" s="24">
        <f t="shared" si="26"/>
        <v>7</v>
      </c>
      <c r="Q239" t="str">
        <f t="shared" si="27"/>
        <v>Market Leader</v>
      </c>
    </row>
    <row r="240" spans="1:17" x14ac:dyDescent="0.35">
      <c r="A240" s="12" t="s">
        <v>22</v>
      </c>
      <c r="B240" s="12" t="s">
        <v>51</v>
      </c>
      <c r="C240" s="13">
        <v>8691.15</v>
      </c>
      <c r="D240" s="12" t="s">
        <v>16</v>
      </c>
      <c r="E240" s="12" t="s">
        <v>12</v>
      </c>
      <c r="F240" s="14">
        <v>2</v>
      </c>
      <c r="G240" s="14">
        <v>278</v>
      </c>
      <c r="H240" s="12" t="s">
        <v>39</v>
      </c>
      <c r="I240" s="14">
        <v>866</v>
      </c>
      <c r="J240" s="13">
        <f>'Rice Sales(Cleaned Data)'!$C240*'Rice Sales(Cleaned Data)'!$I240</f>
        <v>7526535.8999999994</v>
      </c>
      <c r="K240" s="18">
        <f t="shared" si="21"/>
        <v>1.1795311840259334E-2</v>
      </c>
      <c r="L240" s="22">
        <f t="shared" si="22"/>
        <v>16709.716737588646</v>
      </c>
      <c r="M240" s="6">
        <f t="shared" si="23"/>
        <v>-0.47987448641489022</v>
      </c>
      <c r="N240" s="27">
        <f t="shared" si="24"/>
        <v>0.32101616628175522</v>
      </c>
      <c r="O240" s="24">
        <f t="shared" si="25"/>
        <v>2.9230769230769229</v>
      </c>
      <c r="P240" s="24">
        <f t="shared" si="26"/>
        <v>7</v>
      </c>
      <c r="Q240" t="str">
        <f t="shared" si="27"/>
        <v>Market Leader</v>
      </c>
    </row>
    <row r="241" spans="1:17" x14ac:dyDescent="0.35">
      <c r="A241" s="15" t="s">
        <v>31</v>
      </c>
      <c r="B241" s="15" t="s">
        <v>40</v>
      </c>
      <c r="C241" s="16">
        <v>11891.86</v>
      </c>
      <c r="D241" s="15" t="s">
        <v>26</v>
      </c>
      <c r="E241" s="15" t="s">
        <v>20</v>
      </c>
      <c r="F241" s="17">
        <v>1</v>
      </c>
      <c r="G241" s="17">
        <v>24</v>
      </c>
      <c r="H241" s="15" t="s">
        <v>38</v>
      </c>
      <c r="I241" s="17">
        <v>153</v>
      </c>
      <c r="J241" s="16">
        <f>'Rice Sales(Cleaned Data)'!$C241*'Rice Sales(Cleaned Data)'!$I241</f>
        <v>1819454.58</v>
      </c>
      <c r="K241" s="18">
        <f t="shared" si="21"/>
        <v>2.1320773121890719E-3</v>
      </c>
      <c r="L241" s="22">
        <f t="shared" si="22"/>
        <v>16260.5997037037</v>
      </c>
      <c r="M241" s="6">
        <f t="shared" si="23"/>
        <v>-0.26867026944329886</v>
      </c>
      <c r="N241" s="27">
        <f t="shared" si="24"/>
        <v>0.15686274509803921</v>
      </c>
      <c r="O241" s="24">
        <f t="shared" si="25"/>
        <v>2.9333333333333331</v>
      </c>
      <c r="P241" s="24">
        <f t="shared" si="26"/>
        <v>3</v>
      </c>
      <c r="Q241" t="str">
        <f t="shared" si="27"/>
        <v>Emerging Player</v>
      </c>
    </row>
    <row r="242" spans="1:17" x14ac:dyDescent="0.35">
      <c r="A242" s="12" t="s">
        <v>24</v>
      </c>
      <c r="B242" s="12" t="s">
        <v>50</v>
      </c>
      <c r="C242" s="13">
        <v>19947.37</v>
      </c>
      <c r="D242" s="12" t="s">
        <v>11</v>
      </c>
      <c r="E242" s="12" t="s">
        <v>12</v>
      </c>
      <c r="F242" s="14">
        <v>1</v>
      </c>
      <c r="G242" s="14">
        <v>198</v>
      </c>
      <c r="H242" s="12" t="s">
        <v>33</v>
      </c>
      <c r="I242" s="14">
        <v>545</v>
      </c>
      <c r="J242" s="13">
        <f>'Rice Sales(Cleaned Data)'!$C242*'Rice Sales(Cleaned Data)'!$I242</f>
        <v>10871316.65</v>
      </c>
      <c r="K242" s="18">
        <f t="shared" si="21"/>
        <v>6.9612088234918441E-3</v>
      </c>
      <c r="L242" s="22">
        <f t="shared" si="22"/>
        <v>15962.131690140846</v>
      </c>
      <c r="M242" s="6">
        <f t="shared" si="23"/>
        <v>0.24966830165426282</v>
      </c>
      <c r="N242" s="27">
        <f t="shared" si="24"/>
        <v>0.363302752293578</v>
      </c>
      <c r="O242" s="24">
        <f t="shared" si="25"/>
        <v>3.5263157894736841</v>
      </c>
      <c r="P242" s="24">
        <f t="shared" si="26"/>
        <v>5</v>
      </c>
      <c r="Q242" t="str">
        <f t="shared" si="27"/>
        <v>Established Contender</v>
      </c>
    </row>
    <row r="243" spans="1:17" x14ac:dyDescent="0.35">
      <c r="A243" s="15" t="s">
        <v>34</v>
      </c>
      <c r="B243" s="15" t="s">
        <v>50</v>
      </c>
      <c r="C243" s="16">
        <v>10065.39</v>
      </c>
      <c r="D243" s="15" t="s">
        <v>11</v>
      </c>
      <c r="E243" s="15" t="s">
        <v>12</v>
      </c>
      <c r="F243" s="17">
        <v>1</v>
      </c>
      <c r="G243" s="17">
        <v>182</v>
      </c>
      <c r="H243" s="15" t="s">
        <v>27</v>
      </c>
      <c r="I243" s="17">
        <v>164</v>
      </c>
      <c r="J243" s="16">
        <f>'Rice Sales(Cleaned Data)'!$C243*'Rice Sales(Cleaned Data)'!$I243</f>
        <v>1650723.96</v>
      </c>
      <c r="K243" s="18">
        <f t="shared" si="21"/>
        <v>2.0947490771608488E-3</v>
      </c>
      <c r="L243" s="22">
        <f t="shared" si="22"/>
        <v>15962.131690140846</v>
      </c>
      <c r="M243" s="6">
        <f t="shared" si="23"/>
        <v>-0.36942068920425097</v>
      </c>
      <c r="N243" s="27">
        <f t="shared" si="24"/>
        <v>1</v>
      </c>
      <c r="O243" s="24">
        <f t="shared" si="25"/>
        <v>3.2173913043478262</v>
      </c>
      <c r="P243" s="24">
        <f t="shared" si="26"/>
        <v>5</v>
      </c>
      <c r="Q243" t="str">
        <f t="shared" si="27"/>
        <v>Established Contender</v>
      </c>
    </row>
    <row r="244" spans="1:17" x14ac:dyDescent="0.35">
      <c r="A244" s="12" t="s">
        <v>22</v>
      </c>
      <c r="B244" s="12" t="s">
        <v>51</v>
      </c>
      <c r="C244" s="13">
        <v>18933.97</v>
      </c>
      <c r="D244" s="12" t="s">
        <v>16</v>
      </c>
      <c r="E244" s="12" t="s">
        <v>12</v>
      </c>
      <c r="F244" s="14">
        <v>1</v>
      </c>
      <c r="G244" s="14">
        <v>262</v>
      </c>
      <c r="H244" s="12" t="s">
        <v>27</v>
      </c>
      <c r="I244" s="14">
        <v>389</v>
      </c>
      <c r="J244" s="13">
        <f>'Rice Sales(Cleaned Data)'!$C244*'Rice Sales(Cleaned Data)'!$I244</f>
        <v>7365314.3300000001</v>
      </c>
      <c r="K244" s="18">
        <f t="shared" si="21"/>
        <v>5.2983560113866986E-3</v>
      </c>
      <c r="L244" s="22">
        <f t="shared" si="22"/>
        <v>16709.716737588646</v>
      </c>
      <c r="M244" s="6">
        <f t="shared" si="23"/>
        <v>0.13311136851337996</v>
      </c>
      <c r="N244" s="27">
        <f t="shared" si="24"/>
        <v>0.67352185089974292</v>
      </c>
      <c r="O244" s="24">
        <f t="shared" si="25"/>
        <v>2.9230769230769229</v>
      </c>
      <c r="P244" s="24">
        <f t="shared" si="26"/>
        <v>5</v>
      </c>
      <c r="Q244" t="str">
        <f t="shared" si="27"/>
        <v>Established Contender</v>
      </c>
    </row>
    <row r="245" spans="1:17" x14ac:dyDescent="0.35">
      <c r="A245" s="15" t="s">
        <v>34</v>
      </c>
      <c r="B245" s="15" t="s">
        <v>51</v>
      </c>
      <c r="C245" s="16">
        <v>12869.57</v>
      </c>
      <c r="D245" s="15" t="s">
        <v>11</v>
      </c>
      <c r="E245" s="15" t="s">
        <v>12</v>
      </c>
      <c r="F245" s="17">
        <v>4</v>
      </c>
      <c r="G245" s="17">
        <v>263</v>
      </c>
      <c r="H245" s="15" t="s">
        <v>21</v>
      </c>
      <c r="I245" s="17">
        <v>913</v>
      </c>
      <c r="J245" s="16">
        <f>'Rice Sales(Cleaned Data)'!$C245*'Rice Sales(Cleaned Data)'!$I245</f>
        <v>11749917.41</v>
      </c>
      <c r="K245" s="18">
        <f t="shared" si="21"/>
        <v>1.1661621386877163E-2</v>
      </c>
      <c r="L245" s="22">
        <f t="shared" si="22"/>
        <v>15962.131690140846</v>
      </c>
      <c r="M245" s="6">
        <f t="shared" si="23"/>
        <v>-0.19374365217466505</v>
      </c>
      <c r="N245" s="27">
        <f t="shared" si="24"/>
        <v>0.28806133625410735</v>
      </c>
      <c r="O245" s="24">
        <f t="shared" si="25"/>
        <v>3.2173913043478262</v>
      </c>
      <c r="P245" s="24">
        <f t="shared" si="26"/>
        <v>7</v>
      </c>
      <c r="Q245" t="str">
        <f t="shared" si="27"/>
        <v>Market Leader</v>
      </c>
    </row>
    <row r="246" spans="1:17" x14ac:dyDescent="0.35">
      <c r="A246" s="12" t="s">
        <v>22</v>
      </c>
      <c r="B246" s="12" t="s">
        <v>51</v>
      </c>
      <c r="C246" s="13">
        <v>10280.790000000001</v>
      </c>
      <c r="D246" s="12" t="s">
        <v>26</v>
      </c>
      <c r="E246" s="12" t="s">
        <v>20</v>
      </c>
      <c r="F246" s="14">
        <v>5</v>
      </c>
      <c r="G246" s="14">
        <v>151</v>
      </c>
      <c r="H246" s="12" t="s">
        <v>23</v>
      </c>
      <c r="I246" s="14">
        <v>567</v>
      </c>
      <c r="J246" s="13">
        <f>'Rice Sales(Cleaned Data)'!$C246*'Rice Sales(Cleaned Data)'!$I246</f>
        <v>5829207.9300000006</v>
      </c>
      <c r="K246" s="18">
        <f t="shared" si="21"/>
        <v>7.9012276863477376E-3</v>
      </c>
      <c r="L246" s="22">
        <f t="shared" si="22"/>
        <v>16260.5997037037</v>
      </c>
      <c r="M246" s="6">
        <f t="shared" si="23"/>
        <v>-0.36774841104671369</v>
      </c>
      <c r="N246" s="27">
        <f t="shared" si="24"/>
        <v>0.26631393298059963</v>
      </c>
      <c r="O246" s="24">
        <f t="shared" si="25"/>
        <v>2.5454545454545454</v>
      </c>
      <c r="P246" s="24">
        <f t="shared" si="26"/>
        <v>6</v>
      </c>
      <c r="Q246" t="str">
        <f t="shared" si="27"/>
        <v>Market Leader</v>
      </c>
    </row>
    <row r="247" spans="1:17" x14ac:dyDescent="0.35">
      <c r="A247" s="15" t="s">
        <v>22</v>
      </c>
      <c r="B247" s="15" t="s">
        <v>40</v>
      </c>
      <c r="C247" s="16">
        <v>17231.11</v>
      </c>
      <c r="D247" s="15" t="s">
        <v>26</v>
      </c>
      <c r="E247" s="15" t="s">
        <v>20</v>
      </c>
      <c r="F247" s="17">
        <v>3</v>
      </c>
      <c r="G247" s="17">
        <v>177</v>
      </c>
      <c r="H247" s="15" t="s">
        <v>38</v>
      </c>
      <c r="I247" s="17">
        <v>213</v>
      </c>
      <c r="J247" s="16">
        <f>'Rice Sales(Cleaned Data)'!$C247*'Rice Sales(Cleaned Data)'!$I247</f>
        <v>3670226.43</v>
      </c>
      <c r="K247" s="18">
        <f t="shared" si="21"/>
        <v>2.9681860620671395E-3</v>
      </c>
      <c r="L247" s="22">
        <f t="shared" si="22"/>
        <v>16260.5997037037</v>
      </c>
      <c r="M247" s="6">
        <f t="shared" si="23"/>
        <v>5.9684778789262399E-2</v>
      </c>
      <c r="N247" s="27">
        <f t="shared" si="24"/>
        <v>0.83098591549295775</v>
      </c>
      <c r="O247" s="24">
        <f t="shared" si="25"/>
        <v>2.5454545454545454</v>
      </c>
      <c r="P247" s="24">
        <f t="shared" si="26"/>
        <v>5</v>
      </c>
      <c r="Q247" t="str">
        <f t="shared" si="27"/>
        <v>Established Contender</v>
      </c>
    </row>
    <row r="248" spans="1:17" x14ac:dyDescent="0.35">
      <c r="A248" s="12" t="s">
        <v>22</v>
      </c>
      <c r="B248" s="12" t="s">
        <v>40</v>
      </c>
      <c r="C248" s="13">
        <v>9274.49</v>
      </c>
      <c r="D248" s="12" t="s">
        <v>11</v>
      </c>
      <c r="E248" s="12" t="s">
        <v>12</v>
      </c>
      <c r="F248" s="14">
        <v>4</v>
      </c>
      <c r="G248" s="14">
        <v>51</v>
      </c>
      <c r="H248" s="12" t="s">
        <v>35</v>
      </c>
      <c r="I248" s="14">
        <v>698</v>
      </c>
      <c r="J248" s="13">
        <f>'Rice Sales(Cleaned Data)'!$C248*'Rice Sales(Cleaned Data)'!$I248</f>
        <v>6473594.0199999996</v>
      </c>
      <c r="K248" s="18">
        <f t="shared" si="21"/>
        <v>8.9154564381601978E-3</v>
      </c>
      <c r="L248" s="22">
        <f t="shared" si="22"/>
        <v>15962.131690140846</v>
      </c>
      <c r="M248" s="6">
        <f t="shared" si="23"/>
        <v>-0.41896920912333585</v>
      </c>
      <c r="N248" s="27">
        <f t="shared" si="24"/>
        <v>7.3065902578796568E-2</v>
      </c>
      <c r="O248" s="24">
        <f t="shared" si="25"/>
        <v>2.95</v>
      </c>
      <c r="P248" s="24">
        <f t="shared" si="26"/>
        <v>6</v>
      </c>
      <c r="Q248" t="str">
        <f t="shared" si="27"/>
        <v>Market Leader</v>
      </c>
    </row>
    <row r="249" spans="1:17" x14ac:dyDescent="0.35">
      <c r="A249" s="15" t="s">
        <v>24</v>
      </c>
      <c r="B249" s="15" t="s">
        <v>50</v>
      </c>
      <c r="C249" s="16">
        <v>19478.38</v>
      </c>
      <c r="D249" s="15" t="s">
        <v>26</v>
      </c>
      <c r="E249" s="15" t="s">
        <v>20</v>
      </c>
      <c r="F249" s="17">
        <v>1</v>
      </c>
      <c r="G249" s="17">
        <v>177</v>
      </c>
      <c r="H249" s="15" t="s">
        <v>21</v>
      </c>
      <c r="I249" s="17">
        <v>715</v>
      </c>
      <c r="J249" s="16">
        <f>'Rice Sales(Cleaned Data)'!$C249*'Rice Sales(Cleaned Data)'!$I249</f>
        <v>13927041.700000001</v>
      </c>
      <c r="K249" s="18">
        <f t="shared" si="21"/>
        <v>9.9636292693803044E-3</v>
      </c>
      <c r="L249" s="22">
        <f t="shared" si="22"/>
        <v>16260.5997037037</v>
      </c>
      <c r="M249" s="6">
        <f t="shared" si="23"/>
        <v>0.19788816863644845</v>
      </c>
      <c r="N249" s="27">
        <f t="shared" si="24"/>
        <v>0.24755244755244754</v>
      </c>
      <c r="O249" s="24">
        <f t="shared" si="25"/>
        <v>3.0526315789473686</v>
      </c>
      <c r="P249" s="24">
        <f t="shared" si="26"/>
        <v>7</v>
      </c>
      <c r="Q249" t="str">
        <f t="shared" si="27"/>
        <v>Market Leader</v>
      </c>
    </row>
    <row r="250" spans="1:17" x14ac:dyDescent="0.35">
      <c r="A250" s="12" t="s">
        <v>18</v>
      </c>
      <c r="B250" s="12" t="s">
        <v>40</v>
      </c>
      <c r="C250" s="13">
        <v>10641.85</v>
      </c>
      <c r="D250" s="12" t="s">
        <v>19</v>
      </c>
      <c r="E250" s="12" t="s">
        <v>20</v>
      </c>
      <c r="F250" s="14">
        <v>4</v>
      </c>
      <c r="G250" s="14">
        <v>256</v>
      </c>
      <c r="H250" s="12" t="s">
        <v>13</v>
      </c>
      <c r="I250" s="14">
        <v>79</v>
      </c>
      <c r="J250" s="13">
        <f>'Rice Sales(Cleaned Data)'!$C250*'Rice Sales(Cleaned Data)'!$I250</f>
        <v>840706.15</v>
      </c>
      <c r="K250" s="18">
        <f t="shared" si="21"/>
        <v>1.143833434685663E-3</v>
      </c>
      <c r="L250" s="22">
        <f t="shared" si="22"/>
        <v>16689.417086614172</v>
      </c>
      <c r="M250" s="6">
        <f t="shared" si="23"/>
        <v>-0.36235939549168872</v>
      </c>
      <c r="N250" s="27">
        <f t="shared" si="24"/>
        <v>1</v>
      </c>
      <c r="O250" s="24">
        <f t="shared" si="25"/>
        <v>3</v>
      </c>
      <c r="P250" s="24">
        <f t="shared" si="26"/>
        <v>5</v>
      </c>
      <c r="Q250" t="str">
        <f t="shared" si="27"/>
        <v>Established Contender</v>
      </c>
    </row>
    <row r="251" spans="1:17" x14ac:dyDescent="0.35">
      <c r="A251" s="15" t="s">
        <v>22</v>
      </c>
      <c r="B251" s="15" t="s">
        <v>51</v>
      </c>
      <c r="C251" s="16">
        <v>21372.01</v>
      </c>
      <c r="D251" s="15" t="s">
        <v>16</v>
      </c>
      <c r="E251" s="15" t="s">
        <v>12</v>
      </c>
      <c r="F251" s="17">
        <v>3</v>
      </c>
      <c r="G251" s="17">
        <v>181</v>
      </c>
      <c r="H251" s="15" t="s">
        <v>28</v>
      </c>
      <c r="I251" s="17">
        <v>384</v>
      </c>
      <c r="J251" s="16">
        <f>'Rice Sales(Cleaned Data)'!$C251*'Rice Sales(Cleaned Data)'!$I251</f>
        <v>8206851.8399999999</v>
      </c>
      <c r="K251" s="18">
        <f t="shared" si="21"/>
        <v>5.2302537490295431E-3</v>
      </c>
      <c r="L251" s="22">
        <f t="shared" si="22"/>
        <v>16709.716737588646</v>
      </c>
      <c r="M251" s="6">
        <f t="shared" si="23"/>
        <v>0.27901689392037898</v>
      </c>
      <c r="N251" s="27">
        <f t="shared" si="24"/>
        <v>0.47135416666666669</v>
      </c>
      <c r="O251" s="24">
        <f t="shared" si="25"/>
        <v>2.9230769230769229</v>
      </c>
      <c r="P251" s="24">
        <f t="shared" si="26"/>
        <v>4</v>
      </c>
      <c r="Q251" t="str">
        <f t="shared" si="27"/>
        <v>Established Contender</v>
      </c>
    </row>
    <row r="252" spans="1:17" x14ac:dyDescent="0.35">
      <c r="A252" s="12" t="s">
        <v>14</v>
      </c>
      <c r="B252" s="12" t="s">
        <v>40</v>
      </c>
      <c r="C252" s="13">
        <v>9912.24</v>
      </c>
      <c r="D252" s="12" t="s">
        <v>11</v>
      </c>
      <c r="E252" s="12" t="s">
        <v>12</v>
      </c>
      <c r="F252" s="14">
        <v>3</v>
      </c>
      <c r="G252" s="14">
        <v>251</v>
      </c>
      <c r="H252" s="12" t="s">
        <v>38</v>
      </c>
      <c r="I252" s="14">
        <v>366</v>
      </c>
      <c r="J252" s="13">
        <f>'Rice Sales(Cleaned Data)'!$C252*'Rice Sales(Cleaned Data)'!$I252</f>
        <v>3627879.84</v>
      </c>
      <c r="K252" s="18">
        <f t="shared" si="21"/>
        <v>4.6748668429321379E-3</v>
      </c>
      <c r="L252" s="22">
        <f t="shared" si="22"/>
        <v>15962.131690140846</v>
      </c>
      <c r="M252" s="6">
        <f t="shared" si="23"/>
        <v>-0.37901527236976851</v>
      </c>
      <c r="N252" s="27">
        <f t="shared" si="24"/>
        <v>0.68579234972677594</v>
      </c>
      <c r="O252" s="24">
        <f t="shared" si="25"/>
        <v>2.4375</v>
      </c>
      <c r="P252" s="24">
        <f t="shared" si="26"/>
        <v>4</v>
      </c>
      <c r="Q252" t="str">
        <f t="shared" si="27"/>
        <v>Established Contender</v>
      </c>
    </row>
    <row r="253" spans="1:17" x14ac:dyDescent="0.35">
      <c r="A253" s="15" t="s">
        <v>9</v>
      </c>
      <c r="B253" s="15" t="s">
        <v>50</v>
      </c>
      <c r="C253" s="16">
        <v>16793.16</v>
      </c>
      <c r="D253" s="15" t="s">
        <v>16</v>
      </c>
      <c r="E253" s="15" t="s">
        <v>12</v>
      </c>
      <c r="F253" s="17">
        <v>2</v>
      </c>
      <c r="G253" s="17">
        <v>295</v>
      </c>
      <c r="H253" s="15" t="s">
        <v>28</v>
      </c>
      <c r="I253" s="17">
        <v>549</v>
      </c>
      <c r="J253" s="16">
        <f>'Rice Sales(Cleaned Data)'!$C253*'Rice Sales(Cleaned Data)'!$I253</f>
        <v>9219444.8399999999</v>
      </c>
      <c r="K253" s="18">
        <f t="shared" si="21"/>
        <v>7.4776284068156741E-3</v>
      </c>
      <c r="L253" s="22">
        <f t="shared" si="22"/>
        <v>16709.716737588646</v>
      </c>
      <c r="M253" s="6">
        <f t="shared" si="23"/>
        <v>4.9936970040699684E-3</v>
      </c>
      <c r="N253" s="27">
        <f t="shared" si="24"/>
        <v>0.53734061930783239</v>
      </c>
      <c r="O253" s="24">
        <f t="shared" si="25"/>
        <v>3.2105263157894739</v>
      </c>
      <c r="P253" s="24">
        <f t="shared" si="26"/>
        <v>7</v>
      </c>
      <c r="Q253" t="str">
        <f t="shared" si="27"/>
        <v>Market Leader</v>
      </c>
    </row>
    <row r="254" spans="1:17" x14ac:dyDescent="0.35">
      <c r="A254" s="12" t="s">
        <v>36</v>
      </c>
      <c r="B254" s="12" t="s">
        <v>50</v>
      </c>
      <c r="C254" s="13">
        <v>23533.34</v>
      </c>
      <c r="D254" s="12" t="s">
        <v>19</v>
      </c>
      <c r="E254" s="12" t="s">
        <v>20</v>
      </c>
      <c r="F254" s="14">
        <v>4</v>
      </c>
      <c r="G254" s="14">
        <v>234</v>
      </c>
      <c r="H254" s="12" t="s">
        <v>23</v>
      </c>
      <c r="I254" s="14">
        <v>234</v>
      </c>
      <c r="J254" s="13">
        <f>'Rice Sales(Cleaned Data)'!$C254*'Rice Sales(Cleaned Data)'!$I254</f>
        <v>5506801.5599999996</v>
      </c>
      <c r="K254" s="18">
        <f t="shared" si="21"/>
        <v>3.388063591347407E-3</v>
      </c>
      <c r="L254" s="22">
        <f t="shared" si="22"/>
        <v>16689.417086614172</v>
      </c>
      <c r="M254" s="6">
        <f t="shared" si="23"/>
        <v>0.41007561126116437</v>
      </c>
      <c r="N254" s="27">
        <f t="shared" si="24"/>
        <v>1</v>
      </c>
      <c r="O254" s="24">
        <f t="shared" si="25"/>
        <v>2.8666666666666667</v>
      </c>
      <c r="P254" s="24">
        <f t="shared" si="26"/>
        <v>5</v>
      </c>
      <c r="Q254" t="str">
        <f t="shared" si="27"/>
        <v>Established Contender</v>
      </c>
    </row>
    <row r="255" spans="1:17" x14ac:dyDescent="0.35">
      <c r="A255" s="15" t="s">
        <v>9</v>
      </c>
      <c r="B255" s="15" t="s">
        <v>51</v>
      </c>
      <c r="C255" s="16">
        <v>17534</v>
      </c>
      <c r="D255" s="15" t="s">
        <v>16</v>
      </c>
      <c r="E255" s="15" t="s">
        <v>12</v>
      </c>
      <c r="F255" s="17">
        <v>4</v>
      </c>
      <c r="G255" s="17">
        <v>78</v>
      </c>
      <c r="H255" s="15" t="s">
        <v>38</v>
      </c>
      <c r="I255" s="17">
        <v>785</v>
      </c>
      <c r="J255" s="16">
        <f>'Rice Sales(Cleaned Data)'!$C255*'Rice Sales(Cleaned Data)'!$I255</f>
        <v>13764190</v>
      </c>
      <c r="K255" s="18">
        <f t="shared" si="21"/>
        <v>1.0692055190073414E-2</v>
      </c>
      <c r="L255" s="22">
        <f t="shared" si="22"/>
        <v>16709.716737588646</v>
      </c>
      <c r="M255" s="6">
        <f t="shared" si="23"/>
        <v>4.932957723676562E-2</v>
      </c>
      <c r="N255" s="27">
        <f t="shared" si="24"/>
        <v>9.936305732484077E-2</v>
      </c>
      <c r="O255" s="24">
        <f t="shared" si="25"/>
        <v>3.2105263157894739</v>
      </c>
      <c r="P255" s="24">
        <f t="shared" si="26"/>
        <v>7</v>
      </c>
      <c r="Q255" t="str">
        <f t="shared" si="27"/>
        <v>Market Leader</v>
      </c>
    </row>
    <row r="256" spans="1:17" x14ac:dyDescent="0.35">
      <c r="A256" s="12" t="s">
        <v>18</v>
      </c>
      <c r="B256" s="12" t="s">
        <v>40</v>
      </c>
      <c r="C256" s="13">
        <v>12195.86</v>
      </c>
      <c r="D256" s="12" t="s">
        <v>11</v>
      </c>
      <c r="E256" s="12" t="s">
        <v>12</v>
      </c>
      <c r="F256" s="14">
        <v>5</v>
      </c>
      <c r="G256" s="14">
        <v>240</v>
      </c>
      <c r="H256" s="12" t="s">
        <v>28</v>
      </c>
      <c r="I256" s="14">
        <v>303</v>
      </c>
      <c r="J256" s="13">
        <f>'Rice Sales(Cleaned Data)'!$C256*'Rice Sales(Cleaned Data)'!$I256</f>
        <v>3695345.58</v>
      </c>
      <c r="K256" s="18">
        <f t="shared" si="21"/>
        <v>3.8701766486569336E-3</v>
      </c>
      <c r="L256" s="22">
        <f t="shared" si="22"/>
        <v>15962.131690140846</v>
      </c>
      <c r="M256" s="6">
        <f t="shared" si="23"/>
        <v>-0.23595042086183998</v>
      </c>
      <c r="N256" s="27">
        <f t="shared" si="24"/>
        <v>0.79207920792079212</v>
      </c>
      <c r="O256" s="24">
        <f t="shared" si="25"/>
        <v>3.04</v>
      </c>
      <c r="P256" s="24">
        <f t="shared" si="26"/>
        <v>5</v>
      </c>
      <c r="Q256" t="str">
        <f t="shared" si="27"/>
        <v>Established Contender</v>
      </c>
    </row>
    <row r="257" spans="1:17" x14ac:dyDescent="0.35">
      <c r="A257" s="15" t="s">
        <v>22</v>
      </c>
      <c r="B257" s="15" t="s">
        <v>40</v>
      </c>
      <c r="C257" s="16">
        <v>22510.61</v>
      </c>
      <c r="D257" s="15" t="s">
        <v>26</v>
      </c>
      <c r="E257" s="15" t="s">
        <v>20</v>
      </c>
      <c r="F257" s="17">
        <v>3</v>
      </c>
      <c r="G257" s="17">
        <v>225</v>
      </c>
      <c r="H257" s="15" t="s">
        <v>35</v>
      </c>
      <c r="I257" s="17">
        <v>376</v>
      </c>
      <c r="J257" s="16">
        <f>'Rice Sales(Cleaned Data)'!$C257*'Rice Sales(Cleaned Data)'!$I257</f>
        <v>8463989.3599999994</v>
      </c>
      <c r="K257" s="18">
        <f t="shared" si="21"/>
        <v>5.2396148325692228E-3</v>
      </c>
      <c r="L257" s="22">
        <f t="shared" si="22"/>
        <v>16260.5997037037</v>
      </c>
      <c r="M257" s="6">
        <f t="shared" si="23"/>
        <v>0.384365300799621</v>
      </c>
      <c r="N257" s="27">
        <f t="shared" si="24"/>
        <v>0.59840425531914898</v>
      </c>
      <c r="O257" s="24">
        <f t="shared" si="25"/>
        <v>2.5454545454545454</v>
      </c>
      <c r="P257" s="24">
        <f t="shared" si="26"/>
        <v>5</v>
      </c>
      <c r="Q257" t="str">
        <f t="shared" si="27"/>
        <v>Established Contender</v>
      </c>
    </row>
    <row r="258" spans="1:17" x14ac:dyDescent="0.35">
      <c r="A258" s="12" t="s">
        <v>14</v>
      </c>
      <c r="B258" s="12" t="s">
        <v>51</v>
      </c>
      <c r="C258" s="13">
        <v>14488.96</v>
      </c>
      <c r="D258" s="12" t="s">
        <v>19</v>
      </c>
      <c r="E258" s="12" t="s">
        <v>20</v>
      </c>
      <c r="F258" s="14">
        <v>2</v>
      </c>
      <c r="G258" s="14">
        <v>138</v>
      </c>
      <c r="H258" s="12" t="s">
        <v>35</v>
      </c>
      <c r="I258" s="14">
        <v>574</v>
      </c>
      <c r="J258" s="13">
        <f>'Rice Sales(Cleaned Data)'!$C258*'Rice Sales(Cleaned Data)'!$I258</f>
        <v>8316663.0399999991</v>
      </c>
      <c r="K258" s="18">
        <f t="shared" ref="K258:K321" si="28">IF(D258="Kumasi", I258/$R$2, IF(D258="Accra", I258/$R$4, IF(D258="Lagos", I258/$R$7, IF(D258="Abuja", I258/$R$10, ""))))</f>
        <v>8.3108910317667151E-3</v>
      </c>
      <c r="L258" s="22">
        <f t="shared" ref="L258:L321" si="29">AVERAGEIFS($C$2:$C$546,$D$2:$D$546,D258)</f>
        <v>16689.417086614172</v>
      </c>
      <c r="M258" s="6">
        <f t="shared" ref="M258:M321" si="30">(C258 - L258)/ L258</f>
        <v>-0.13184745010531615</v>
      </c>
      <c r="N258" s="27">
        <f t="shared" ref="N258:N321" si="31">MIN(G258/I258,1)</f>
        <v>0.24041811846689895</v>
      </c>
      <c r="O258" s="24">
        <f t="shared" ref="O258:O321" si="32">AVERAGEIFS($F$2:$F$546,$D$2:$D$546,D258,$A$2:$A$546,A258)</f>
        <v>2.8571428571428572</v>
      </c>
      <c r="P258" s="24">
        <f t="shared" ref="P258:P321" si="33">IF(K258&lt;0.5%,1,IF(K258&lt;=0.7%,2,3)) + IF(N258&lt;50%,1,IF(N258&lt;=70%,2,3)) + IF(I258&lt;500,1,IF(I258&lt;=700,2,3))</f>
        <v>6</v>
      </c>
      <c r="Q258" t="str">
        <f t="shared" ref="Q258:Q321" si="34">IF(P258&lt;=3,"Emerging Player",IF(P258&lt;=5,"Established Contender","Market Leader"))</f>
        <v>Market Leader</v>
      </c>
    </row>
    <row r="259" spans="1:17" x14ac:dyDescent="0.35">
      <c r="A259" s="15" t="s">
        <v>9</v>
      </c>
      <c r="B259" s="15" t="s">
        <v>50</v>
      </c>
      <c r="C259" s="16">
        <v>20229.68</v>
      </c>
      <c r="D259" s="15" t="s">
        <v>26</v>
      </c>
      <c r="E259" s="15" t="s">
        <v>20</v>
      </c>
      <c r="F259" s="17">
        <v>2</v>
      </c>
      <c r="G259" s="17">
        <v>88</v>
      </c>
      <c r="H259" s="15" t="s">
        <v>35</v>
      </c>
      <c r="I259" s="17">
        <v>152</v>
      </c>
      <c r="J259" s="16">
        <f>'Rice Sales(Cleaned Data)'!$C259*'Rice Sales(Cleaned Data)'!$I259</f>
        <v>3074911.36</v>
      </c>
      <c r="K259" s="18">
        <f t="shared" si="28"/>
        <v>2.1181421663577708E-3</v>
      </c>
      <c r="L259" s="22">
        <f t="shared" si="29"/>
        <v>16260.5997037037</v>
      </c>
      <c r="M259" s="6">
        <f t="shared" si="30"/>
        <v>0.24409187659863849</v>
      </c>
      <c r="N259" s="27">
        <f t="shared" si="31"/>
        <v>0.57894736842105265</v>
      </c>
      <c r="O259" s="24">
        <f t="shared" si="32"/>
        <v>2.75</v>
      </c>
      <c r="P259" s="24">
        <f t="shared" si="33"/>
        <v>4</v>
      </c>
      <c r="Q259" t="str">
        <f t="shared" si="34"/>
        <v>Established Contender</v>
      </c>
    </row>
    <row r="260" spans="1:17" x14ac:dyDescent="0.35">
      <c r="A260" s="12" t="s">
        <v>34</v>
      </c>
      <c r="B260" s="12" t="s">
        <v>51</v>
      </c>
      <c r="C260" s="13">
        <v>12678.98</v>
      </c>
      <c r="D260" s="12" t="s">
        <v>19</v>
      </c>
      <c r="E260" s="12" t="s">
        <v>20</v>
      </c>
      <c r="F260" s="14">
        <v>4</v>
      </c>
      <c r="G260" s="14">
        <v>28</v>
      </c>
      <c r="H260" s="12" t="s">
        <v>28</v>
      </c>
      <c r="I260" s="14">
        <v>902</v>
      </c>
      <c r="J260" s="13">
        <f>'Rice Sales(Cleaned Data)'!$C260*'Rice Sales(Cleaned Data)'!$I260</f>
        <v>11436439.959999999</v>
      </c>
      <c r="K260" s="18">
        <f t="shared" si="28"/>
        <v>1.3059971621347696E-2</v>
      </c>
      <c r="L260" s="22">
        <f t="shared" si="29"/>
        <v>16689.417086614172</v>
      </c>
      <c r="M260" s="6">
        <f t="shared" si="30"/>
        <v>-0.24029821208259952</v>
      </c>
      <c r="N260" s="27">
        <f t="shared" si="31"/>
        <v>3.1042128603104215E-2</v>
      </c>
      <c r="O260" s="24">
        <f t="shared" si="32"/>
        <v>3.263157894736842</v>
      </c>
      <c r="P260" s="24">
        <f t="shared" si="33"/>
        <v>7</v>
      </c>
      <c r="Q260" t="str">
        <f t="shared" si="34"/>
        <v>Market Leader</v>
      </c>
    </row>
    <row r="261" spans="1:17" x14ac:dyDescent="0.35">
      <c r="A261" s="15" t="s">
        <v>34</v>
      </c>
      <c r="B261" s="15" t="s">
        <v>50</v>
      </c>
      <c r="C261" s="16">
        <v>21530.22</v>
      </c>
      <c r="D261" s="15" t="s">
        <v>26</v>
      </c>
      <c r="E261" s="15" t="s">
        <v>20</v>
      </c>
      <c r="F261" s="17">
        <v>2</v>
      </c>
      <c r="G261" s="17">
        <v>153</v>
      </c>
      <c r="H261" s="15" t="s">
        <v>28</v>
      </c>
      <c r="I261" s="17">
        <v>620</v>
      </c>
      <c r="J261" s="16">
        <f>'Rice Sales(Cleaned Data)'!$C261*'Rice Sales(Cleaned Data)'!$I261</f>
        <v>13348736.4</v>
      </c>
      <c r="K261" s="18">
        <f t="shared" si="28"/>
        <v>8.6397904154066965E-3</v>
      </c>
      <c r="L261" s="22">
        <f t="shared" si="29"/>
        <v>16260.5997037037</v>
      </c>
      <c r="M261" s="6">
        <f t="shared" si="30"/>
        <v>0.32407293656555808</v>
      </c>
      <c r="N261" s="27">
        <f t="shared" si="31"/>
        <v>0.24677419354838709</v>
      </c>
      <c r="O261" s="24">
        <f t="shared" si="32"/>
        <v>2.3076923076923075</v>
      </c>
      <c r="P261" s="24">
        <f t="shared" si="33"/>
        <v>6</v>
      </c>
      <c r="Q261" t="str">
        <f t="shared" si="34"/>
        <v>Market Leader</v>
      </c>
    </row>
    <row r="262" spans="1:17" x14ac:dyDescent="0.35">
      <c r="A262" s="12" t="s">
        <v>34</v>
      </c>
      <c r="B262" s="12" t="s">
        <v>50</v>
      </c>
      <c r="C262" s="13">
        <v>18872.12</v>
      </c>
      <c r="D262" s="12" t="s">
        <v>26</v>
      </c>
      <c r="E262" s="12" t="s">
        <v>20</v>
      </c>
      <c r="F262" s="14">
        <v>5</v>
      </c>
      <c r="G262" s="14">
        <v>257</v>
      </c>
      <c r="H262" s="12" t="s">
        <v>33</v>
      </c>
      <c r="I262" s="14">
        <v>939</v>
      </c>
      <c r="J262" s="13">
        <f>'Rice Sales(Cleaned Data)'!$C262*'Rice Sales(Cleaned Data)'!$I262</f>
        <v>17720920.68</v>
      </c>
      <c r="K262" s="18">
        <f t="shared" si="28"/>
        <v>1.3085101935591755E-2</v>
      </c>
      <c r="L262" s="22">
        <f t="shared" si="29"/>
        <v>16260.5997037037</v>
      </c>
      <c r="M262" s="6">
        <f t="shared" si="30"/>
        <v>0.16060418089632142</v>
      </c>
      <c r="N262" s="27">
        <f t="shared" si="31"/>
        <v>0.27369542066027691</v>
      </c>
      <c r="O262" s="24">
        <f t="shared" si="32"/>
        <v>2.3076923076923075</v>
      </c>
      <c r="P262" s="24">
        <f t="shared" si="33"/>
        <v>7</v>
      </c>
      <c r="Q262" t="str">
        <f t="shared" si="34"/>
        <v>Market Leader</v>
      </c>
    </row>
    <row r="263" spans="1:17" x14ac:dyDescent="0.35">
      <c r="A263" s="15" t="s">
        <v>36</v>
      </c>
      <c r="B263" s="15" t="s">
        <v>50</v>
      </c>
      <c r="C263" s="16">
        <v>8732.93</v>
      </c>
      <c r="D263" s="15" t="s">
        <v>19</v>
      </c>
      <c r="E263" s="15" t="s">
        <v>20</v>
      </c>
      <c r="F263" s="17">
        <v>2</v>
      </c>
      <c r="G263" s="17">
        <v>54</v>
      </c>
      <c r="H263" s="15" t="s">
        <v>17</v>
      </c>
      <c r="I263" s="17">
        <v>293</v>
      </c>
      <c r="J263" s="16">
        <f>'Rice Sales(Cleaned Data)'!$C263*'Rice Sales(Cleaned Data)'!$I263</f>
        <v>2558748.4900000002</v>
      </c>
      <c r="K263" s="18">
        <f t="shared" si="28"/>
        <v>4.2423189413025222E-3</v>
      </c>
      <c r="L263" s="22">
        <f t="shared" si="29"/>
        <v>16689.417086614172</v>
      </c>
      <c r="M263" s="6">
        <f t="shared" si="30"/>
        <v>-0.47673846517957247</v>
      </c>
      <c r="N263" s="27">
        <f t="shared" si="31"/>
        <v>0.18430034129692832</v>
      </c>
      <c r="O263" s="24">
        <f t="shared" si="32"/>
        <v>2.8666666666666667</v>
      </c>
      <c r="P263" s="24">
        <f t="shared" si="33"/>
        <v>3</v>
      </c>
      <c r="Q263" t="str">
        <f t="shared" si="34"/>
        <v>Emerging Player</v>
      </c>
    </row>
    <row r="264" spans="1:17" x14ac:dyDescent="0.35">
      <c r="A264" s="12" t="s">
        <v>24</v>
      </c>
      <c r="B264" s="12" t="s">
        <v>50</v>
      </c>
      <c r="C264" s="13">
        <v>8735.7199999999993</v>
      </c>
      <c r="D264" s="12" t="s">
        <v>26</v>
      </c>
      <c r="E264" s="12" t="s">
        <v>20</v>
      </c>
      <c r="F264" s="14">
        <v>4</v>
      </c>
      <c r="G264" s="14">
        <v>248</v>
      </c>
      <c r="H264" s="12" t="s">
        <v>23</v>
      </c>
      <c r="I264" s="14">
        <v>240</v>
      </c>
      <c r="J264" s="13">
        <f>'Rice Sales(Cleaned Data)'!$C264*'Rice Sales(Cleaned Data)'!$I264</f>
        <v>2096572.7999999998</v>
      </c>
      <c r="K264" s="18">
        <f t="shared" si="28"/>
        <v>3.3444349995122697E-3</v>
      </c>
      <c r="L264" s="22">
        <f t="shared" si="29"/>
        <v>16260.5997037037</v>
      </c>
      <c r="M264" s="6">
        <f t="shared" si="30"/>
        <v>-0.46276766176033152</v>
      </c>
      <c r="N264" s="27">
        <f t="shared" si="31"/>
        <v>1</v>
      </c>
      <c r="O264" s="24">
        <f t="shared" si="32"/>
        <v>3.0526315789473686</v>
      </c>
      <c r="P264" s="24">
        <f t="shared" si="33"/>
        <v>5</v>
      </c>
      <c r="Q264" t="str">
        <f t="shared" si="34"/>
        <v>Established Contender</v>
      </c>
    </row>
    <row r="265" spans="1:17" x14ac:dyDescent="0.35">
      <c r="A265" s="15" t="s">
        <v>14</v>
      </c>
      <c r="B265" s="15" t="s">
        <v>40</v>
      </c>
      <c r="C265" s="16">
        <v>9699.06</v>
      </c>
      <c r="D265" s="15" t="s">
        <v>16</v>
      </c>
      <c r="E265" s="15" t="s">
        <v>12</v>
      </c>
      <c r="F265" s="17">
        <v>1</v>
      </c>
      <c r="G265" s="17">
        <v>170</v>
      </c>
      <c r="H265" s="15" t="s">
        <v>21</v>
      </c>
      <c r="I265" s="17">
        <v>237</v>
      </c>
      <c r="J265" s="16">
        <f>'Rice Sales(Cleaned Data)'!$C265*'Rice Sales(Cleaned Data)'!$I265</f>
        <v>2298677.2199999997</v>
      </c>
      <c r="K265" s="18">
        <f t="shared" si="28"/>
        <v>3.2280472357291709E-3</v>
      </c>
      <c r="L265" s="22">
        <f t="shared" si="29"/>
        <v>16709.716737588646</v>
      </c>
      <c r="M265" s="6">
        <f t="shared" si="30"/>
        <v>-0.41955569012238947</v>
      </c>
      <c r="N265" s="27">
        <f t="shared" si="31"/>
        <v>0.71729957805907174</v>
      </c>
      <c r="O265" s="24">
        <f t="shared" si="32"/>
        <v>2.9473684210526314</v>
      </c>
      <c r="P265" s="24">
        <f t="shared" si="33"/>
        <v>5</v>
      </c>
      <c r="Q265" t="str">
        <f t="shared" si="34"/>
        <v>Established Contender</v>
      </c>
    </row>
    <row r="266" spans="1:17" x14ac:dyDescent="0.35">
      <c r="A266" s="12" t="s">
        <v>36</v>
      </c>
      <c r="B266" s="12" t="s">
        <v>51</v>
      </c>
      <c r="C266" s="13">
        <v>16233.73</v>
      </c>
      <c r="D266" s="12" t="s">
        <v>16</v>
      </c>
      <c r="E266" s="12" t="s">
        <v>12</v>
      </c>
      <c r="F266" s="14">
        <v>5</v>
      </c>
      <c r="G266" s="14">
        <v>274</v>
      </c>
      <c r="H266" s="12" t="s">
        <v>38</v>
      </c>
      <c r="I266" s="14">
        <v>981</v>
      </c>
      <c r="J266" s="13">
        <f>'Rice Sales(Cleaned Data)'!$C266*'Rice Sales(Cleaned Data)'!$I266</f>
        <v>15925289.129999999</v>
      </c>
      <c r="K266" s="18">
        <f t="shared" si="28"/>
        <v>1.3361663874473909E-2</v>
      </c>
      <c r="L266" s="22">
        <f t="shared" si="29"/>
        <v>16709.716737588646</v>
      </c>
      <c r="M266" s="6">
        <f t="shared" si="30"/>
        <v>-2.8485625762758142E-2</v>
      </c>
      <c r="N266" s="27">
        <f t="shared" si="31"/>
        <v>0.27930682976554538</v>
      </c>
      <c r="O266" s="24">
        <f t="shared" si="32"/>
        <v>3.125</v>
      </c>
      <c r="P266" s="24">
        <f t="shared" si="33"/>
        <v>7</v>
      </c>
      <c r="Q266" t="str">
        <f t="shared" si="34"/>
        <v>Market Leader</v>
      </c>
    </row>
    <row r="267" spans="1:17" x14ac:dyDescent="0.35">
      <c r="A267" s="15" t="s">
        <v>18</v>
      </c>
      <c r="B267" s="15" t="s">
        <v>51</v>
      </c>
      <c r="C267" s="16">
        <v>8464.9699999999993</v>
      </c>
      <c r="D267" s="15" t="s">
        <v>16</v>
      </c>
      <c r="E267" s="15" t="s">
        <v>12</v>
      </c>
      <c r="F267" s="17">
        <v>2</v>
      </c>
      <c r="G267" s="17">
        <v>165</v>
      </c>
      <c r="H267" s="15" t="s">
        <v>33</v>
      </c>
      <c r="I267" s="17">
        <v>766</v>
      </c>
      <c r="J267" s="16">
        <f>'Rice Sales(Cleaned Data)'!$C267*'Rice Sales(Cleaned Data)'!$I267</f>
        <v>6484167.0199999996</v>
      </c>
      <c r="K267" s="18">
        <f t="shared" si="28"/>
        <v>1.0433266593116223E-2</v>
      </c>
      <c r="L267" s="22">
        <f t="shared" si="29"/>
        <v>16709.716737588646</v>
      </c>
      <c r="M267" s="6">
        <f t="shared" si="30"/>
        <v>-0.49341032329064088</v>
      </c>
      <c r="N267" s="27">
        <f t="shared" si="31"/>
        <v>0.21540469973890339</v>
      </c>
      <c r="O267" s="24">
        <f t="shared" si="32"/>
        <v>2.925925925925926</v>
      </c>
      <c r="P267" s="24">
        <f t="shared" si="33"/>
        <v>7</v>
      </c>
      <c r="Q267" t="str">
        <f t="shared" si="34"/>
        <v>Market Leader</v>
      </c>
    </row>
    <row r="268" spans="1:17" x14ac:dyDescent="0.35">
      <c r="A268" s="12" t="s">
        <v>31</v>
      </c>
      <c r="B268" s="12" t="s">
        <v>50</v>
      </c>
      <c r="C268" s="13">
        <v>12169.06</v>
      </c>
      <c r="D268" s="12" t="s">
        <v>16</v>
      </c>
      <c r="E268" s="12" t="s">
        <v>12</v>
      </c>
      <c r="F268" s="14">
        <v>1</v>
      </c>
      <c r="G268" s="14">
        <v>284</v>
      </c>
      <c r="H268" s="12" t="s">
        <v>27</v>
      </c>
      <c r="I268" s="14">
        <v>418</v>
      </c>
      <c r="J268" s="13">
        <f>'Rice Sales(Cleaned Data)'!$C268*'Rice Sales(Cleaned Data)'!$I268</f>
        <v>5086667.08</v>
      </c>
      <c r="K268" s="18">
        <f t="shared" si="28"/>
        <v>5.6933491330582002E-3</v>
      </c>
      <c r="L268" s="22">
        <f t="shared" si="29"/>
        <v>16709.716737588646</v>
      </c>
      <c r="M268" s="6">
        <f t="shared" si="30"/>
        <v>-0.27173750512325567</v>
      </c>
      <c r="N268" s="27">
        <f t="shared" si="31"/>
        <v>0.67942583732057416</v>
      </c>
      <c r="O268" s="24">
        <f t="shared" si="32"/>
        <v>2.375</v>
      </c>
      <c r="P268" s="24">
        <f t="shared" si="33"/>
        <v>5</v>
      </c>
      <c r="Q268" t="str">
        <f t="shared" si="34"/>
        <v>Established Contender</v>
      </c>
    </row>
    <row r="269" spans="1:17" x14ac:dyDescent="0.35">
      <c r="A269" s="15" t="s">
        <v>24</v>
      </c>
      <c r="B269" s="15" t="s">
        <v>40</v>
      </c>
      <c r="C269" s="16">
        <v>15936.07</v>
      </c>
      <c r="D269" s="15" t="s">
        <v>16</v>
      </c>
      <c r="E269" s="15" t="s">
        <v>12</v>
      </c>
      <c r="F269" s="17">
        <v>2</v>
      </c>
      <c r="G269" s="17">
        <v>203</v>
      </c>
      <c r="H269" s="15" t="s">
        <v>38</v>
      </c>
      <c r="I269" s="17">
        <v>977</v>
      </c>
      <c r="J269" s="16">
        <f>'Rice Sales(Cleaned Data)'!$C269*'Rice Sales(Cleaned Data)'!$I269</f>
        <v>15569540.390000001</v>
      </c>
      <c r="K269" s="18">
        <f t="shared" si="28"/>
        <v>1.3307182064588186E-2</v>
      </c>
      <c r="L269" s="22">
        <f t="shared" si="29"/>
        <v>16709.716737588646</v>
      </c>
      <c r="M269" s="6">
        <f t="shared" si="30"/>
        <v>-4.6299213190629449E-2</v>
      </c>
      <c r="N269" s="27">
        <f t="shared" si="31"/>
        <v>0.20777891504605936</v>
      </c>
      <c r="O269" s="24">
        <f t="shared" si="32"/>
        <v>3.4615384615384617</v>
      </c>
      <c r="P269" s="24">
        <f t="shared" si="33"/>
        <v>7</v>
      </c>
      <c r="Q269" t="str">
        <f t="shared" si="34"/>
        <v>Market Leader</v>
      </c>
    </row>
    <row r="270" spans="1:17" x14ac:dyDescent="0.35">
      <c r="A270" s="12" t="s">
        <v>24</v>
      </c>
      <c r="B270" s="12" t="s">
        <v>51</v>
      </c>
      <c r="C270" s="13">
        <v>18608.28</v>
      </c>
      <c r="D270" s="12" t="s">
        <v>11</v>
      </c>
      <c r="E270" s="12" t="s">
        <v>12</v>
      </c>
      <c r="F270" s="14">
        <v>5</v>
      </c>
      <c r="G270" s="14">
        <v>37</v>
      </c>
      <c r="H270" s="12" t="s">
        <v>25</v>
      </c>
      <c r="I270" s="14">
        <v>690</v>
      </c>
      <c r="J270" s="13">
        <f>'Rice Sales(Cleaned Data)'!$C270*'Rice Sales(Cleaned Data)'!$I270</f>
        <v>12839713.199999999</v>
      </c>
      <c r="K270" s="18">
        <f t="shared" si="28"/>
        <v>8.8132735563474732E-3</v>
      </c>
      <c r="L270" s="22">
        <f t="shared" si="29"/>
        <v>15962.131690140846</v>
      </c>
      <c r="M270" s="6">
        <f t="shared" si="30"/>
        <v>0.16577662440246435</v>
      </c>
      <c r="N270" s="27">
        <f t="shared" si="31"/>
        <v>5.3623188405797099E-2</v>
      </c>
      <c r="O270" s="24">
        <f t="shared" si="32"/>
        <v>3.5263157894736841</v>
      </c>
      <c r="P270" s="24">
        <f t="shared" si="33"/>
        <v>6</v>
      </c>
      <c r="Q270" t="str">
        <f t="shared" si="34"/>
        <v>Market Leader</v>
      </c>
    </row>
    <row r="271" spans="1:17" x14ac:dyDescent="0.35">
      <c r="A271" s="15" t="s">
        <v>22</v>
      </c>
      <c r="B271" s="15" t="s">
        <v>51</v>
      </c>
      <c r="C271" s="16">
        <v>9998.11</v>
      </c>
      <c r="D271" s="15" t="s">
        <v>26</v>
      </c>
      <c r="E271" s="15" t="s">
        <v>20</v>
      </c>
      <c r="F271" s="17">
        <v>1</v>
      </c>
      <c r="G271" s="17">
        <v>0</v>
      </c>
      <c r="H271" s="15" t="s">
        <v>17</v>
      </c>
      <c r="I271" s="17">
        <v>964</v>
      </c>
      <c r="J271" s="16">
        <f>'Rice Sales(Cleaned Data)'!$C271*'Rice Sales(Cleaned Data)'!$I271</f>
        <v>9638178.040000001</v>
      </c>
      <c r="K271" s="18">
        <f t="shared" si="28"/>
        <v>1.3433480581374285E-2</v>
      </c>
      <c r="L271" s="22">
        <f t="shared" si="29"/>
        <v>16260.5997037037</v>
      </c>
      <c r="M271" s="6">
        <f t="shared" si="30"/>
        <v>-0.38513276372440819</v>
      </c>
      <c r="N271" s="27">
        <f t="shared" si="31"/>
        <v>0</v>
      </c>
      <c r="O271" s="24">
        <f t="shared" si="32"/>
        <v>2.5454545454545454</v>
      </c>
      <c r="P271" s="24">
        <f t="shared" si="33"/>
        <v>7</v>
      </c>
      <c r="Q271" t="str">
        <f t="shared" si="34"/>
        <v>Market Leader</v>
      </c>
    </row>
    <row r="272" spans="1:17" x14ac:dyDescent="0.35">
      <c r="A272" s="12" t="s">
        <v>14</v>
      </c>
      <c r="B272" s="12" t="s">
        <v>51</v>
      </c>
      <c r="C272" s="13">
        <v>17895.77</v>
      </c>
      <c r="D272" s="12" t="s">
        <v>16</v>
      </c>
      <c r="E272" s="12" t="s">
        <v>12</v>
      </c>
      <c r="F272" s="14">
        <v>4</v>
      </c>
      <c r="G272" s="14">
        <v>98</v>
      </c>
      <c r="H272" s="12" t="s">
        <v>21</v>
      </c>
      <c r="I272" s="14">
        <v>85</v>
      </c>
      <c r="J272" s="13">
        <f>'Rice Sales(Cleaned Data)'!$C272*'Rice Sales(Cleaned Data)'!$I272</f>
        <v>1521140.45</v>
      </c>
      <c r="K272" s="18">
        <f t="shared" si="28"/>
        <v>1.1577384600716435E-3</v>
      </c>
      <c r="L272" s="22">
        <f t="shared" si="29"/>
        <v>16709.716737588646</v>
      </c>
      <c r="M272" s="6">
        <f t="shared" si="30"/>
        <v>7.0979854478521356E-2</v>
      </c>
      <c r="N272" s="27">
        <f t="shared" si="31"/>
        <v>1</v>
      </c>
      <c r="O272" s="24">
        <f t="shared" si="32"/>
        <v>2.9473684210526314</v>
      </c>
      <c r="P272" s="24">
        <f t="shared" si="33"/>
        <v>5</v>
      </c>
      <c r="Q272" t="str">
        <f t="shared" si="34"/>
        <v>Established Contender</v>
      </c>
    </row>
    <row r="273" spans="1:17" x14ac:dyDescent="0.35">
      <c r="A273" s="15" t="s">
        <v>14</v>
      </c>
      <c r="B273" s="15" t="s">
        <v>51</v>
      </c>
      <c r="C273" s="16">
        <v>14238.41</v>
      </c>
      <c r="D273" s="15" t="s">
        <v>26</v>
      </c>
      <c r="E273" s="15" t="s">
        <v>20</v>
      </c>
      <c r="F273" s="17">
        <v>5</v>
      </c>
      <c r="G273" s="17">
        <v>84</v>
      </c>
      <c r="H273" s="15" t="s">
        <v>21</v>
      </c>
      <c r="I273" s="17">
        <v>62</v>
      </c>
      <c r="J273" s="16">
        <f>'Rice Sales(Cleaned Data)'!$C273*'Rice Sales(Cleaned Data)'!$I273</f>
        <v>882781.42</v>
      </c>
      <c r="K273" s="18">
        <f t="shared" si="28"/>
        <v>8.6397904154066974E-4</v>
      </c>
      <c r="L273" s="22">
        <f t="shared" si="29"/>
        <v>16260.5997037037</v>
      </c>
      <c r="M273" s="6">
        <f t="shared" si="30"/>
        <v>-0.12436132372430905</v>
      </c>
      <c r="N273" s="27">
        <f t="shared" si="31"/>
        <v>1</v>
      </c>
      <c r="O273" s="24">
        <f t="shared" si="32"/>
        <v>2.7777777777777777</v>
      </c>
      <c r="P273" s="24">
        <f t="shared" si="33"/>
        <v>5</v>
      </c>
      <c r="Q273" t="str">
        <f t="shared" si="34"/>
        <v>Established Contender</v>
      </c>
    </row>
    <row r="274" spans="1:17" x14ac:dyDescent="0.35">
      <c r="A274" s="12" t="s">
        <v>34</v>
      </c>
      <c r="B274" s="12" t="s">
        <v>51</v>
      </c>
      <c r="C274" s="13">
        <v>19011.689999999999</v>
      </c>
      <c r="D274" s="12" t="s">
        <v>19</v>
      </c>
      <c r="E274" s="12" t="s">
        <v>20</v>
      </c>
      <c r="F274" s="14">
        <v>1</v>
      </c>
      <c r="G274" s="14">
        <v>231</v>
      </c>
      <c r="H274" s="12" t="s">
        <v>13</v>
      </c>
      <c r="I274" s="14">
        <v>571</v>
      </c>
      <c r="J274" s="13">
        <f>'Rice Sales(Cleaned Data)'!$C274*'Rice Sales(Cleaned Data)'!$I274</f>
        <v>10855674.989999998</v>
      </c>
      <c r="K274" s="18">
        <f t="shared" si="28"/>
        <v>8.2674543190571336E-3</v>
      </c>
      <c r="L274" s="22">
        <f t="shared" si="29"/>
        <v>16689.417086614172</v>
      </c>
      <c r="M274" s="6">
        <f t="shared" si="30"/>
        <v>0.1391464364113961</v>
      </c>
      <c r="N274" s="27">
        <f t="shared" si="31"/>
        <v>0.404553415061296</v>
      </c>
      <c r="O274" s="24">
        <f t="shared" si="32"/>
        <v>3.263157894736842</v>
      </c>
      <c r="P274" s="24">
        <f t="shared" si="33"/>
        <v>6</v>
      </c>
      <c r="Q274" t="str">
        <f t="shared" si="34"/>
        <v>Market Leader</v>
      </c>
    </row>
    <row r="275" spans="1:17" x14ac:dyDescent="0.35">
      <c r="A275" s="15" t="s">
        <v>9</v>
      </c>
      <c r="B275" s="15" t="s">
        <v>51</v>
      </c>
      <c r="C275" s="16">
        <v>17058.240000000002</v>
      </c>
      <c r="D275" s="15" t="s">
        <v>16</v>
      </c>
      <c r="E275" s="15" t="s">
        <v>12</v>
      </c>
      <c r="F275" s="17">
        <v>5</v>
      </c>
      <c r="G275" s="17">
        <v>202</v>
      </c>
      <c r="H275" s="15" t="s">
        <v>13</v>
      </c>
      <c r="I275" s="17">
        <v>415</v>
      </c>
      <c r="J275" s="16">
        <f>'Rice Sales(Cleaned Data)'!$C275*'Rice Sales(Cleaned Data)'!$I275</f>
        <v>7079169.6000000006</v>
      </c>
      <c r="K275" s="18">
        <f t="shared" si="28"/>
        <v>5.6524877756439071E-3</v>
      </c>
      <c r="L275" s="22">
        <f t="shared" si="29"/>
        <v>16709.716737588646</v>
      </c>
      <c r="M275" s="6">
        <f t="shared" si="30"/>
        <v>2.0857520680009494E-2</v>
      </c>
      <c r="N275" s="27">
        <f t="shared" si="31"/>
        <v>0.48674698795180721</v>
      </c>
      <c r="O275" s="24">
        <f t="shared" si="32"/>
        <v>3.2105263157894739</v>
      </c>
      <c r="P275" s="24">
        <f t="shared" si="33"/>
        <v>4</v>
      </c>
      <c r="Q275" t="str">
        <f t="shared" si="34"/>
        <v>Established Contender</v>
      </c>
    </row>
    <row r="276" spans="1:17" x14ac:dyDescent="0.35">
      <c r="A276" s="12" t="s">
        <v>18</v>
      </c>
      <c r="B276" s="12" t="s">
        <v>50</v>
      </c>
      <c r="C276" s="13">
        <v>23623.67</v>
      </c>
      <c r="D276" s="12" t="s">
        <v>16</v>
      </c>
      <c r="E276" s="12" t="s">
        <v>12</v>
      </c>
      <c r="F276" s="14">
        <v>5</v>
      </c>
      <c r="G276" s="14">
        <v>117</v>
      </c>
      <c r="H276" s="12" t="s">
        <v>28</v>
      </c>
      <c r="I276" s="14">
        <v>570</v>
      </c>
      <c r="J276" s="13">
        <f>'Rice Sales(Cleaned Data)'!$C276*'Rice Sales(Cleaned Data)'!$I276</f>
        <v>13465491.899999999</v>
      </c>
      <c r="K276" s="18">
        <f t="shared" si="28"/>
        <v>7.7636579087157279E-3</v>
      </c>
      <c r="L276" s="22">
        <f t="shared" si="29"/>
        <v>16709.716737588646</v>
      </c>
      <c r="M276" s="6">
        <f t="shared" si="30"/>
        <v>0.41376843012894154</v>
      </c>
      <c r="N276" s="27">
        <f t="shared" si="31"/>
        <v>0.20526315789473684</v>
      </c>
      <c r="O276" s="24">
        <f t="shared" si="32"/>
        <v>2.925925925925926</v>
      </c>
      <c r="P276" s="24">
        <f t="shared" si="33"/>
        <v>6</v>
      </c>
      <c r="Q276" t="str">
        <f t="shared" si="34"/>
        <v>Market Leader</v>
      </c>
    </row>
    <row r="277" spans="1:17" x14ac:dyDescent="0.35">
      <c r="A277" s="15" t="s">
        <v>36</v>
      </c>
      <c r="B277" s="15" t="s">
        <v>50</v>
      </c>
      <c r="C277" s="16">
        <v>17391.259999999998</v>
      </c>
      <c r="D277" s="15" t="s">
        <v>11</v>
      </c>
      <c r="E277" s="15" t="s">
        <v>12</v>
      </c>
      <c r="F277" s="17">
        <v>2</v>
      </c>
      <c r="G277" s="17">
        <v>88</v>
      </c>
      <c r="H277" s="15" t="s">
        <v>21</v>
      </c>
      <c r="I277" s="17">
        <v>167</v>
      </c>
      <c r="J277" s="16">
        <f>'Rice Sales(Cleaned Data)'!$C277*'Rice Sales(Cleaned Data)'!$I277</f>
        <v>2904340.42</v>
      </c>
      <c r="K277" s="18">
        <f t="shared" si="28"/>
        <v>2.1330676578406203E-3</v>
      </c>
      <c r="L277" s="22">
        <f t="shared" si="29"/>
        <v>15962.131690140846</v>
      </c>
      <c r="M277" s="6">
        <f t="shared" si="30"/>
        <v>8.9532421959772832E-2</v>
      </c>
      <c r="N277" s="27">
        <f t="shared" si="31"/>
        <v>0.52694610778443118</v>
      </c>
      <c r="O277" s="24">
        <f t="shared" si="32"/>
        <v>2.6923076923076925</v>
      </c>
      <c r="P277" s="24">
        <f t="shared" si="33"/>
        <v>4</v>
      </c>
      <c r="Q277" t="str">
        <f t="shared" si="34"/>
        <v>Established Contender</v>
      </c>
    </row>
    <row r="278" spans="1:17" x14ac:dyDescent="0.35">
      <c r="A278" s="12" t="s">
        <v>9</v>
      </c>
      <c r="B278" s="12" t="s">
        <v>50</v>
      </c>
      <c r="C278" s="13">
        <v>22734.81</v>
      </c>
      <c r="D278" s="12" t="s">
        <v>19</v>
      </c>
      <c r="E278" s="12" t="s">
        <v>20</v>
      </c>
      <c r="F278" s="14">
        <v>3</v>
      </c>
      <c r="G278" s="14">
        <v>7</v>
      </c>
      <c r="H278" s="12" t="s">
        <v>35</v>
      </c>
      <c r="I278" s="14">
        <v>880</v>
      </c>
      <c r="J278" s="13">
        <f>'Rice Sales(Cleaned Data)'!$C278*'Rice Sales(Cleaned Data)'!$I278</f>
        <v>20006632.800000001</v>
      </c>
      <c r="K278" s="18">
        <f t="shared" si="28"/>
        <v>1.2741435728144094E-2</v>
      </c>
      <c r="L278" s="22">
        <f t="shared" si="29"/>
        <v>16689.417086614172</v>
      </c>
      <c r="M278" s="6">
        <f t="shared" si="30"/>
        <v>0.36222912292332643</v>
      </c>
      <c r="N278" s="27">
        <f t="shared" si="31"/>
        <v>7.9545454545454537E-3</v>
      </c>
      <c r="O278" s="24">
        <f t="shared" si="32"/>
        <v>2.6</v>
      </c>
      <c r="P278" s="24">
        <f t="shared" si="33"/>
        <v>7</v>
      </c>
      <c r="Q278" t="str">
        <f t="shared" si="34"/>
        <v>Market Leader</v>
      </c>
    </row>
    <row r="279" spans="1:17" x14ac:dyDescent="0.35">
      <c r="A279" s="15" t="s">
        <v>34</v>
      </c>
      <c r="B279" s="15" t="s">
        <v>50</v>
      </c>
      <c r="C279" s="16">
        <v>13677.03</v>
      </c>
      <c r="D279" s="15" t="s">
        <v>19</v>
      </c>
      <c r="E279" s="15" t="s">
        <v>20</v>
      </c>
      <c r="F279" s="17">
        <v>4</v>
      </c>
      <c r="G279" s="17">
        <v>276</v>
      </c>
      <c r="H279" s="15" t="s">
        <v>27</v>
      </c>
      <c r="I279" s="17">
        <v>211</v>
      </c>
      <c r="J279" s="16">
        <f>'Rice Sales(Cleaned Data)'!$C279*'Rice Sales(Cleaned Data)'!$I279</f>
        <v>2885853.33</v>
      </c>
      <c r="K279" s="18">
        <f t="shared" si="28"/>
        <v>3.055048793907277E-3</v>
      </c>
      <c r="L279" s="22">
        <f t="shared" si="29"/>
        <v>16689.417086614172</v>
      </c>
      <c r="M279" s="6">
        <f t="shared" si="30"/>
        <v>-0.1804968424589419</v>
      </c>
      <c r="N279" s="27">
        <f t="shared" si="31"/>
        <v>1</v>
      </c>
      <c r="O279" s="24">
        <f t="shared" si="32"/>
        <v>3.263157894736842</v>
      </c>
      <c r="P279" s="24">
        <f t="shared" si="33"/>
        <v>5</v>
      </c>
      <c r="Q279" t="str">
        <f t="shared" si="34"/>
        <v>Established Contender</v>
      </c>
    </row>
    <row r="280" spans="1:17" x14ac:dyDescent="0.35">
      <c r="A280" s="12" t="s">
        <v>14</v>
      </c>
      <c r="B280" s="12" t="s">
        <v>51</v>
      </c>
      <c r="C280" s="13">
        <v>20202.12</v>
      </c>
      <c r="D280" s="12" t="s">
        <v>11</v>
      </c>
      <c r="E280" s="12" t="s">
        <v>12</v>
      </c>
      <c r="F280" s="14">
        <v>1</v>
      </c>
      <c r="G280" s="14">
        <v>27</v>
      </c>
      <c r="H280" s="12" t="s">
        <v>25</v>
      </c>
      <c r="I280" s="14">
        <v>189</v>
      </c>
      <c r="J280" s="13">
        <f>'Rice Sales(Cleaned Data)'!$C280*'Rice Sales(Cleaned Data)'!$I280</f>
        <v>3818200.6799999997</v>
      </c>
      <c r="K280" s="18">
        <f t="shared" si="28"/>
        <v>2.4140705828256124E-3</v>
      </c>
      <c r="L280" s="22">
        <f t="shared" si="29"/>
        <v>15962.131690140846</v>
      </c>
      <c r="M280" s="6">
        <f t="shared" si="30"/>
        <v>0.26562794945978419</v>
      </c>
      <c r="N280" s="27">
        <f t="shared" si="31"/>
        <v>0.14285714285714285</v>
      </c>
      <c r="O280" s="24">
        <f t="shared" si="32"/>
        <v>2.4375</v>
      </c>
      <c r="P280" s="24">
        <f t="shared" si="33"/>
        <v>3</v>
      </c>
      <c r="Q280" t="str">
        <f t="shared" si="34"/>
        <v>Emerging Player</v>
      </c>
    </row>
    <row r="281" spans="1:17" x14ac:dyDescent="0.35">
      <c r="A281" s="15" t="s">
        <v>18</v>
      </c>
      <c r="B281" s="15" t="s">
        <v>51</v>
      </c>
      <c r="C281" s="16">
        <v>21566.6</v>
      </c>
      <c r="D281" s="15" t="s">
        <v>16</v>
      </c>
      <c r="E281" s="15" t="s">
        <v>12</v>
      </c>
      <c r="F281" s="17">
        <v>2</v>
      </c>
      <c r="G281" s="17">
        <v>49</v>
      </c>
      <c r="H281" s="15" t="s">
        <v>17</v>
      </c>
      <c r="I281" s="17">
        <v>81</v>
      </c>
      <c r="J281" s="16">
        <f>'Rice Sales(Cleaned Data)'!$C281*'Rice Sales(Cleaned Data)'!$I281</f>
        <v>1746894.5999999999</v>
      </c>
      <c r="K281" s="18">
        <f t="shared" si="28"/>
        <v>1.1032566501859192E-3</v>
      </c>
      <c r="L281" s="22">
        <f t="shared" si="29"/>
        <v>16709.716737588646</v>
      </c>
      <c r="M281" s="6">
        <f t="shared" si="30"/>
        <v>0.29066221400903547</v>
      </c>
      <c r="N281" s="27">
        <f t="shared" si="31"/>
        <v>0.60493827160493829</v>
      </c>
      <c r="O281" s="24">
        <f t="shared" si="32"/>
        <v>2.925925925925926</v>
      </c>
      <c r="P281" s="24">
        <f t="shared" si="33"/>
        <v>4</v>
      </c>
      <c r="Q281" t="str">
        <f t="shared" si="34"/>
        <v>Established Contender</v>
      </c>
    </row>
    <row r="282" spans="1:17" x14ac:dyDescent="0.35">
      <c r="A282" s="12" t="s">
        <v>31</v>
      </c>
      <c r="B282" s="12" t="s">
        <v>40</v>
      </c>
      <c r="C282" s="13">
        <v>15685.28</v>
      </c>
      <c r="D282" s="12" t="s">
        <v>11</v>
      </c>
      <c r="E282" s="12" t="s">
        <v>12</v>
      </c>
      <c r="F282" s="14">
        <v>3</v>
      </c>
      <c r="G282" s="14">
        <v>256</v>
      </c>
      <c r="H282" s="12" t="s">
        <v>38</v>
      </c>
      <c r="I282" s="14">
        <v>474</v>
      </c>
      <c r="J282" s="13">
        <f>'Rice Sales(Cleaned Data)'!$C282*'Rice Sales(Cleaned Data)'!$I282</f>
        <v>7434822.7200000007</v>
      </c>
      <c r="K282" s="18">
        <f t="shared" si="28"/>
        <v>6.0543357474039158E-3</v>
      </c>
      <c r="L282" s="22">
        <f t="shared" si="29"/>
        <v>15962.131690140846</v>
      </c>
      <c r="M282" s="6">
        <f t="shared" si="30"/>
        <v>-1.734428054567709E-2</v>
      </c>
      <c r="N282" s="27">
        <f t="shared" si="31"/>
        <v>0.54008438818565396</v>
      </c>
      <c r="O282" s="24">
        <f t="shared" si="32"/>
        <v>2.9285714285714284</v>
      </c>
      <c r="P282" s="24">
        <f t="shared" si="33"/>
        <v>5</v>
      </c>
      <c r="Q282" t="str">
        <f t="shared" si="34"/>
        <v>Established Contender</v>
      </c>
    </row>
    <row r="283" spans="1:17" x14ac:dyDescent="0.35">
      <c r="A283" s="15" t="s">
        <v>31</v>
      </c>
      <c r="B283" s="15" t="s">
        <v>50</v>
      </c>
      <c r="C283" s="16">
        <v>10665.27</v>
      </c>
      <c r="D283" s="15" t="s">
        <v>19</v>
      </c>
      <c r="E283" s="15" t="s">
        <v>20</v>
      </c>
      <c r="F283" s="17">
        <v>5</v>
      </c>
      <c r="G283" s="17">
        <v>52</v>
      </c>
      <c r="H283" s="15" t="s">
        <v>27</v>
      </c>
      <c r="I283" s="17">
        <v>166</v>
      </c>
      <c r="J283" s="16">
        <f>'Rice Sales(Cleaned Data)'!$C283*'Rice Sales(Cleaned Data)'!$I283</f>
        <v>1770434.82</v>
      </c>
      <c r="K283" s="18">
        <f t="shared" si="28"/>
        <v>2.4034981032635449E-3</v>
      </c>
      <c r="L283" s="22">
        <f t="shared" si="29"/>
        <v>16689.417086614172</v>
      </c>
      <c r="M283" s="6">
        <f t="shared" si="30"/>
        <v>-0.36095611101036407</v>
      </c>
      <c r="N283" s="27">
        <f t="shared" si="31"/>
        <v>0.31325301204819278</v>
      </c>
      <c r="O283" s="24">
        <f t="shared" si="32"/>
        <v>3.7272727272727271</v>
      </c>
      <c r="P283" s="24">
        <f t="shared" si="33"/>
        <v>3</v>
      </c>
      <c r="Q283" t="str">
        <f t="shared" si="34"/>
        <v>Emerging Player</v>
      </c>
    </row>
    <row r="284" spans="1:17" x14ac:dyDescent="0.35">
      <c r="A284" s="12" t="s">
        <v>18</v>
      </c>
      <c r="B284" s="12" t="s">
        <v>40</v>
      </c>
      <c r="C284" s="13">
        <v>22689.7</v>
      </c>
      <c r="D284" s="12" t="s">
        <v>11</v>
      </c>
      <c r="E284" s="12" t="s">
        <v>12</v>
      </c>
      <c r="F284" s="14">
        <v>1</v>
      </c>
      <c r="G284" s="14">
        <v>35</v>
      </c>
      <c r="H284" s="12" t="s">
        <v>23</v>
      </c>
      <c r="I284" s="14">
        <v>673</v>
      </c>
      <c r="J284" s="13">
        <f>'Rice Sales(Cleaned Data)'!$C284*'Rice Sales(Cleaned Data)'!$I284</f>
        <v>15270168.1</v>
      </c>
      <c r="K284" s="18">
        <f t="shared" si="28"/>
        <v>8.5961349324954334E-3</v>
      </c>
      <c r="L284" s="22">
        <f t="shared" si="29"/>
        <v>15962.131690140846</v>
      </c>
      <c r="M284" s="6">
        <f t="shared" si="30"/>
        <v>0.42147054293597247</v>
      </c>
      <c r="N284" s="27">
        <f t="shared" si="31"/>
        <v>5.2005943536404163E-2</v>
      </c>
      <c r="O284" s="24">
        <f t="shared" si="32"/>
        <v>3.04</v>
      </c>
      <c r="P284" s="24">
        <f t="shared" si="33"/>
        <v>6</v>
      </c>
      <c r="Q284" t="str">
        <f t="shared" si="34"/>
        <v>Market Leader</v>
      </c>
    </row>
    <row r="285" spans="1:17" x14ac:dyDescent="0.35">
      <c r="A285" s="15" t="s">
        <v>22</v>
      </c>
      <c r="B285" s="15" t="s">
        <v>40</v>
      </c>
      <c r="C285" s="16">
        <v>9757.0300000000007</v>
      </c>
      <c r="D285" s="15" t="s">
        <v>26</v>
      </c>
      <c r="E285" s="15" t="s">
        <v>20</v>
      </c>
      <c r="F285" s="17">
        <v>3</v>
      </c>
      <c r="G285" s="17">
        <v>162</v>
      </c>
      <c r="H285" s="15" t="s">
        <v>39</v>
      </c>
      <c r="I285" s="17">
        <v>623</v>
      </c>
      <c r="J285" s="16">
        <f>'Rice Sales(Cleaned Data)'!$C285*'Rice Sales(Cleaned Data)'!$I285</f>
        <v>6078629.6900000004</v>
      </c>
      <c r="K285" s="18">
        <f t="shared" si="28"/>
        <v>8.6815958529006011E-3</v>
      </c>
      <c r="L285" s="22">
        <f t="shared" si="29"/>
        <v>16260.5997037037</v>
      </c>
      <c r="M285" s="6">
        <f t="shared" si="30"/>
        <v>-0.39995878517459427</v>
      </c>
      <c r="N285" s="27">
        <f t="shared" si="31"/>
        <v>0.26003210272873195</v>
      </c>
      <c r="O285" s="24">
        <f t="shared" si="32"/>
        <v>2.5454545454545454</v>
      </c>
      <c r="P285" s="24">
        <f t="shared" si="33"/>
        <v>6</v>
      </c>
      <c r="Q285" t="str">
        <f t="shared" si="34"/>
        <v>Market Leader</v>
      </c>
    </row>
    <row r="286" spans="1:17" x14ac:dyDescent="0.35">
      <c r="A286" s="12" t="s">
        <v>24</v>
      </c>
      <c r="B286" s="12" t="s">
        <v>50</v>
      </c>
      <c r="C286" s="13">
        <v>22616.12</v>
      </c>
      <c r="D286" s="12" t="s">
        <v>19</v>
      </c>
      <c r="E286" s="12" t="s">
        <v>20</v>
      </c>
      <c r="F286" s="14">
        <v>5</v>
      </c>
      <c r="G286" s="14">
        <v>107</v>
      </c>
      <c r="H286" s="12" t="s">
        <v>32</v>
      </c>
      <c r="I286" s="14">
        <v>493</v>
      </c>
      <c r="J286" s="13">
        <f>'Rice Sales(Cleaned Data)'!$C286*'Rice Sales(Cleaned Data)'!$I286</f>
        <v>11149747.16</v>
      </c>
      <c r="K286" s="18">
        <f t="shared" si="28"/>
        <v>7.1380997886079985E-3</v>
      </c>
      <c r="L286" s="22">
        <f t="shared" si="29"/>
        <v>16689.417086614172</v>
      </c>
      <c r="M286" s="6">
        <f t="shared" si="30"/>
        <v>0.35511743056259093</v>
      </c>
      <c r="N286" s="27">
        <f t="shared" si="31"/>
        <v>0.21703853955375255</v>
      </c>
      <c r="O286" s="24">
        <f t="shared" si="32"/>
        <v>2.7058823529411766</v>
      </c>
      <c r="P286" s="24">
        <f t="shared" si="33"/>
        <v>5</v>
      </c>
      <c r="Q286" t="str">
        <f t="shared" si="34"/>
        <v>Established Contender</v>
      </c>
    </row>
    <row r="287" spans="1:17" x14ac:dyDescent="0.35">
      <c r="A287" s="15" t="s">
        <v>34</v>
      </c>
      <c r="B287" s="15" t="s">
        <v>51</v>
      </c>
      <c r="C287" s="16">
        <v>13558.75</v>
      </c>
      <c r="D287" s="15" t="s">
        <v>11</v>
      </c>
      <c r="E287" s="15" t="s">
        <v>12</v>
      </c>
      <c r="F287" s="17">
        <v>4</v>
      </c>
      <c r="G287" s="17">
        <v>207</v>
      </c>
      <c r="H287" s="15" t="s">
        <v>23</v>
      </c>
      <c r="I287" s="17">
        <v>748</v>
      </c>
      <c r="J287" s="16">
        <f>'Rice Sales(Cleaned Data)'!$C287*'Rice Sales(Cleaned Data)'!$I287</f>
        <v>10141945</v>
      </c>
      <c r="K287" s="18">
        <f t="shared" si="28"/>
        <v>9.5540994494897249E-3</v>
      </c>
      <c r="L287" s="22">
        <f t="shared" si="29"/>
        <v>15962.131690140846</v>
      </c>
      <c r="M287" s="6">
        <f t="shared" si="30"/>
        <v>-0.15056771468846586</v>
      </c>
      <c r="N287" s="27">
        <f t="shared" si="31"/>
        <v>0.2767379679144385</v>
      </c>
      <c r="O287" s="24">
        <f t="shared" si="32"/>
        <v>3.2173913043478262</v>
      </c>
      <c r="P287" s="24">
        <f t="shared" si="33"/>
        <v>7</v>
      </c>
      <c r="Q287" t="str">
        <f t="shared" si="34"/>
        <v>Market Leader</v>
      </c>
    </row>
    <row r="288" spans="1:17" x14ac:dyDescent="0.35">
      <c r="A288" s="12" t="s">
        <v>24</v>
      </c>
      <c r="B288" s="12" t="s">
        <v>51</v>
      </c>
      <c r="C288" s="13">
        <v>14497.73</v>
      </c>
      <c r="D288" s="12" t="s">
        <v>19</v>
      </c>
      <c r="E288" s="12" t="s">
        <v>20</v>
      </c>
      <c r="F288" s="14">
        <v>1</v>
      </c>
      <c r="G288" s="14">
        <v>3</v>
      </c>
      <c r="H288" s="12" t="s">
        <v>32</v>
      </c>
      <c r="I288" s="14">
        <v>966</v>
      </c>
      <c r="J288" s="13">
        <f>'Rice Sales(Cleaned Data)'!$C288*'Rice Sales(Cleaned Data)'!$I288</f>
        <v>14004807.18</v>
      </c>
      <c r="K288" s="18">
        <f t="shared" si="28"/>
        <v>1.3986621492485449E-2</v>
      </c>
      <c r="L288" s="22">
        <f t="shared" si="29"/>
        <v>16689.417086614172</v>
      </c>
      <c r="M288" s="6">
        <f t="shared" si="30"/>
        <v>-0.13132196740244606</v>
      </c>
      <c r="N288" s="27">
        <f t="shared" si="31"/>
        <v>3.105590062111801E-3</v>
      </c>
      <c r="O288" s="24">
        <f t="shared" si="32"/>
        <v>2.7058823529411766</v>
      </c>
      <c r="P288" s="24">
        <f t="shared" si="33"/>
        <v>7</v>
      </c>
      <c r="Q288" t="str">
        <f t="shared" si="34"/>
        <v>Market Leader</v>
      </c>
    </row>
    <row r="289" spans="1:17" x14ac:dyDescent="0.35">
      <c r="A289" s="15" t="s">
        <v>22</v>
      </c>
      <c r="B289" s="15" t="s">
        <v>51</v>
      </c>
      <c r="C289" s="16">
        <v>13152.97</v>
      </c>
      <c r="D289" s="15" t="s">
        <v>19</v>
      </c>
      <c r="E289" s="15" t="s">
        <v>20</v>
      </c>
      <c r="F289" s="17">
        <v>4</v>
      </c>
      <c r="G289" s="17">
        <v>300</v>
      </c>
      <c r="H289" s="15" t="s">
        <v>39</v>
      </c>
      <c r="I289" s="17">
        <v>374</v>
      </c>
      <c r="J289" s="16">
        <f>'Rice Sales(Cleaned Data)'!$C289*'Rice Sales(Cleaned Data)'!$I289</f>
        <v>4919210.7799999993</v>
      </c>
      <c r="K289" s="18">
        <f t="shared" si="28"/>
        <v>5.4151101844612396E-3</v>
      </c>
      <c r="L289" s="22">
        <f t="shared" si="29"/>
        <v>16689.417086614172</v>
      </c>
      <c r="M289" s="6">
        <f t="shared" si="30"/>
        <v>-0.21189757966146086</v>
      </c>
      <c r="N289" s="27">
        <f t="shared" si="31"/>
        <v>0.80213903743315507</v>
      </c>
      <c r="O289" s="24">
        <f t="shared" si="32"/>
        <v>3</v>
      </c>
      <c r="P289" s="24">
        <f t="shared" si="33"/>
        <v>6</v>
      </c>
      <c r="Q289" t="str">
        <f t="shared" si="34"/>
        <v>Market Leader</v>
      </c>
    </row>
    <row r="290" spans="1:17" x14ac:dyDescent="0.35">
      <c r="A290" s="12" t="s">
        <v>24</v>
      </c>
      <c r="B290" s="12" t="s">
        <v>50</v>
      </c>
      <c r="C290" s="13">
        <v>14485.51</v>
      </c>
      <c r="D290" s="12" t="s">
        <v>26</v>
      </c>
      <c r="E290" s="12" t="s">
        <v>20</v>
      </c>
      <c r="F290" s="14">
        <v>4</v>
      </c>
      <c r="G290" s="14">
        <v>137</v>
      </c>
      <c r="H290" s="12" t="s">
        <v>28</v>
      </c>
      <c r="I290" s="14">
        <v>802</v>
      </c>
      <c r="J290" s="13">
        <f>'Rice Sales(Cleaned Data)'!$C290*'Rice Sales(Cleaned Data)'!$I290</f>
        <v>11617379.02</v>
      </c>
      <c r="K290" s="18">
        <f t="shared" si="28"/>
        <v>1.1175986956703502E-2</v>
      </c>
      <c r="L290" s="22">
        <f t="shared" si="29"/>
        <v>16260.5997037037</v>
      </c>
      <c r="M290" s="6">
        <f t="shared" si="30"/>
        <v>-0.10916508222629603</v>
      </c>
      <c r="N290" s="27">
        <f t="shared" si="31"/>
        <v>0.17082294264339151</v>
      </c>
      <c r="O290" s="24">
        <f t="shared" si="32"/>
        <v>3.0526315789473686</v>
      </c>
      <c r="P290" s="24">
        <f t="shared" si="33"/>
        <v>7</v>
      </c>
      <c r="Q290" t="str">
        <f t="shared" si="34"/>
        <v>Market Leader</v>
      </c>
    </row>
    <row r="291" spans="1:17" x14ac:dyDescent="0.35">
      <c r="A291" s="15" t="s">
        <v>24</v>
      </c>
      <c r="B291" s="15" t="s">
        <v>40</v>
      </c>
      <c r="C291" s="16">
        <v>15014</v>
      </c>
      <c r="D291" s="15" t="s">
        <v>16</v>
      </c>
      <c r="E291" s="15" t="s">
        <v>12</v>
      </c>
      <c r="F291" s="17">
        <v>2</v>
      </c>
      <c r="G291" s="17">
        <v>283</v>
      </c>
      <c r="H291" s="15" t="s">
        <v>39</v>
      </c>
      <c r="I291" s="17">
        <v>369</v>
      </c>
      <c r="J291" s="16">
        <f>'Rice Sales(Cleaned Data)'!$C291*'Rice Sales(Cleaned Data)'!$I291</f>
        <v>5540166</v>
      </c>
      <c r="K291" s="18">
        <f t="shared" si="28"/>
        <v>5.0259469619580764E-3</v>
      </c>
      <c r="L291" s="22">
        <f t="shared" si="29"/>
        <v>16709.716737588646</v>
      </c>
      <c r="M291" s="6">
        <f t="shared" si="30"/>
        <v>-0.1014808787137676</v>
      </c>
      <c r="N291" s="27">
        <f t="shared" si="31"/>
        <v>0.76693766937669372</v>
      </c>
      <c r="O291" s="24">
        <f t="shared" si="32"/>
        <v>3.4615384615384617</v>
      </c>
      <c r="P291" s="24">
        <f t="shared" si="33"/>
        <v>6</v>
      </c>
      <c r="Q291" t="str">
        <f t="shared" si="34"/>
        <v>Market Leader</v>
      </c>
    </row>
    <row r="292" spans="1:17" x14ac:dyDescent="0.35">
      <c r="A292" s="12" t="s">
        <v>31</v>
      </c>
      <c r="B292" s="12" t="s">
        <v>51</v>
      </c>
      <c r="C292" s="13">
        <v>8292.98</v>
      </c>
      <c r="D292" s="12" t="s">
        <v>16</v>
      </c>
      <c r="E292" s="12" t="s">
        <v>12</v>
      </c>
      <c r="F292" s="14">
        <v>1</v>
      </c>
      <c r="G292" s="14">
        <v>179</v>
      </c>
      <c r="H292" s="12" t="s">
        <v>39</v>
      </c>
      <c r="I292" s="14">
        <v>411</v>
      </c>
      <c r="J292" s="13">
        <f>'Rice Sales(Cleaned Data)'!$C292*'Rice Sales(Cleaned Data)'!$I292</f>
        <v>3408414.78</v>
      </c>
      <c r="K292" s="18">
        <f t="shared" si="28"/>
        <v>5.5980059657581823E-3</v>
      </c>
      <c r="L292" s="22">
        <f t="shared" si="29"/>
        <v>16709.716737588646</v>
      </c>
      <c r="M292" s="6">
        <f t="shared" si="30"/>
        <v>-0.50370313690926471</v>
      </c>
      <c r="N292" s="27">
        <f t="shared" si="31"/>
        <v>0.43552311435523117</v>
      </c>
      <c r="O292" s="24">
        <f t="shared" si="32"/>
        <v>2.375</v>
      </c>
      <c r="P292" s="24">
        <f t="shared" si="33"/>
        <v>4</v>
      </c>
      <c r="Q292" t="str">
        <f t="shared" si="34"/>
        <v>Established Contender</v>
      </c>
    </row>
    <row r="293" spans="1:17" x14ac:dyDescent="0.35">
      <c r="A293" s="15" t="s">
        <v>9</v>
      </c>
      <c r="B293" s="15" t="s">
        <v>50</v>
      </c>
      <c r="C293" s="16">
        <v>20231.18</v>
      </c>
      <c r="D293" s="15" t="s">
        <v>16</v>
      </c>
      <c r="E293" s="15" t="s">
        <v>12</v>
      </c>
      <c r="F293" s="17">
        <v>1</v>
      </c>
      <c r="G293" s="17">
        <v>145</v>
      </c>
      <c r="H293" s="15" t="s">
        <v>25</v>
      </c>
      <c r="I293" s="17">
        <v>276</v>
      </c>
      <c r="J293" s="16">
        <f>'Rice Sales(Cleaned Data)'!$C293*'Rice Sales(Cleaned Data)'!$I293</f>
        <v>5583805.6799999997</v>
      </c>
      <c r="K293" s="18">
        <f t="shared" si="28"/>
        <v>3.759244882114984E-3</v>
      </c>
      <c r="L293" s="22">
        <f t="shared" si="29"/>
        <v>16709.716737588646</v>
      </c>
      <c r="M293" s="6">
        <f t="shared" si="30"/>
        <v>0.210743444530678</v>
      </c>
      <c r="N293" s="27">
        <f t="shared" si="31"/>
        <v>0.52536231884057971</v>
      </c>
      <c r="O293" s="24">
        <f t="shared" si="32"/>
        <v>3.2105263157894739</v>
      </c>
      <c r="P293" s="24">
        <f t="shared" si="33"/>
        <v>4</v>
      </c>
      <c r="Q293" t="str">
        <f t="shared" si="34"/>
        <v>Established Contender</v>
      </c>
    </row>
    <row r="294" spans="1:17" x14ac:dyDescent="0.35">
      <c r="A294" s="12" t="s">
        <v>31</v>
      </c>
      <c r="B294" s="12" t="s">
        <v>40</v>
      </c>
      <c r="C294" s="13">
        <v>9147.15</v>
      </c>
      <c r="D294" s="12" t="s">
        <v>16</v>
      </c>
      <c r="E294" s="12" t="s">
        <v>12</v>
      </c>
      <c r="F294" s="14">
        <v>3</v>
      </c>
      <c r="G294" s="14">
        <v>274</v>
      </c>
      <c r="H294" s="12" t="s">
        <v>35</v>
      </c>
      <c r="I294" s="14">
        <v>135</v>
      </c>
      <c r="J294" s="13">
        <f>'Rice Sales(Cleaned Data)'!$C294*'Rice Sales(Cleaned Data)'!$I294</f>
        <v>1234865.25</v>
      </c>
      <c r="K294" s="18">
        <f t="shared" si="28"/>
        <v>1.8387610836431987E-3</v>
      </c>
      <c r="L294" s="22">
        <f t="shared" si="29"/>
        <v>16709.716737588646</v>
      </c>
      <c r="M294" s="6">
        <f t="shared" si="30"/>
        <v>-0.45258497533812703</v>
      </c>
      <c r="N294" s="27">
        <f t="shared" si="31"/>
        <v>1</v>
      </c>
      <c r="O294" s="24">
        <f t="shared" si="32"/>
        <v>2.375</v>
      </c>
      <c r="P294" s="24">
        <f t="shared" si="33"/>
        <v>5</v>
      </c>
      <c r="Q294" t="str">
        <f t="shared" si="34"/>
        <v>Established Contender</v>
      </c>
    </row>
    <row r="295" spans="1:17" x14ac:dyDescent="0.35">
      <c r="A295" s="15" t="s">
        <v>24</v>
      </c>
      <c r="B295" s="15" t="s">
        <v>40</v>
      </c>
      <c r="C295" s="16">
        <v>14700.59</v>
      </c>
      <c r="D295" s="15" t="s">
        <v>11</v>
      </c>
      <c r="E295" s="15" t="s">
        <v>12</v>
      </c>
      <c r="F295" s="17">
        <v>5</v>
      </c>
      <c r="G295" s="17">
        <v>59</v>
      </c>
      <c r="H295" s="15" t="s">
        <v>21</v>
      </c>
      <c r="I295" s="17">
        <v>753</v>
      </c>
      <c r="J295" s="16">
        <f>'Rice Sales(Cleaned Data)'!$C295*'Rice Sales(Cleaned Data)'!$I295</f>
        <v>11069544.27</v>
      </c>
      <c r="K295" s="18">
        <f t="shared" si="28"/>
        <v>9.6179637506226771E-3</v>
      </c>
      <c r="L295" s="22">
        <f t="shared" si="29"/>
        <v>15962.131690140846</v>
      </c>
      <c r="M295" s="6">
        <f t="shared" si="30"/>
        <v>-7.9033409486281125E-2</v>
      </c>
      <c r="N295" s="27">
        <f t="shared" si="31"/>
        <v>7.8353253652058433E-2</v>
      </c>
      <c r="O295" s="24">
        <f t="shared" si="32"/>
        <v>3.5263157894736841</v>
      </c>
      <c r="P295" s="24">
        <f t="shared" si="33"/>
        <v>7</v>
      </c>
      <c r="Q295" t="str">
        <f t="shared" si="34"/>
        <v>Market Leader</v>
      </c>
    </row>
    <row r="296" spans="1:17" x14ac:dyDescent="0.35">
      <c r="A296" s="12" t="s">
        <v>31</v>
      </c>
      <c r="B296" s="12" t="s">
        <v>51</v>
      </c>
      <c r="C296" s="13">
        <v>18982.77</v>
      </c>
      <c r="D296" s="12" t="s">
        <v>26</v>
      </c>
      <c r="E296" s="12" t="s">
        <v>20</v>
      </c>
      <c r="F296" s="14">
        <v>4</v>
      </c>
      <c r="G296" s="14">
        <v>282</v>
      </c>
      <c r="H296" s="12" t="s">
        <v>35</v>
      </c>
      <c r="I296" s="14">
        <v>536</v>
      </c>
      <c r="J296" s="13">
        <f>'Rice Sales(Cleaned Data)'!$C296*'Rice Sales(Cleaned Data)'!$I296</f>
        <v>10174764.720000001</v>
      </c>
      <c r="K296" s="18">
        <f t="shared" si="28"/>
        <v>7.4692381655774029E-3</v>
      </c>
      <c r="L296" s="22">
        <f t="shared" si="29"/>
        <v>16260.5997037037</v>
      </c>
      <c r="M296" s="6">
        <f t="shared" si="30"/>
        <v>0.16740897297141313</v>
      </c>
      <c r="N296" s="27">
        <f t="shared" si="31"/>
        <v>0.52611940298507465</v>
      </c>
      <c r="O296" s="24">
        <f t="shared" si="32"/>
        <v>2.9333333333333331</v>
      </c>
      <c r="P296" s="24">
        <f t="shared" si="33"/>
        <v>7</v>
      </c>
      <c r="Q296" t="str">
        <f t="shared" si="34"/>
        <v>Market Leader</v>
      </c>
    </row>
    <row r="297" spans="1:17" x14ac:dyDescent="0.35">
      <c r="A297" s="15" t="s">
        <v>9</v>
      </c>
      <c r="B297" s="15" t="s">
        <v>40</v>
      </c>
      <c r="C297" s="16">
        <v>21951.14</v>
      </c>
      <c r="D297" s="15" t="s">
        <v>19</v>
      </c>
      <c r="E297" s="15" t="s">
        <v>20</v>
      </c>
      <c r="F297" s="17">
        <v>3</v>
      </c>
      <c r="G297" s="17">
        <v>79</v>
      </c>
      <c r="H297" s="15" t="s">
        <v>23</v>
      </c>
      <c r="I297" s="17">
        <v>560</v>
      </c>
      <c r="J297" s="16">
        <f>'Rice Sales(Cleaned Data)'!$C297*'Rice Sales(Cleaned Data)'!$I297</f>
        <v>12292638.4</v>
      </c>
      <c r="K297" s="18">
        <f t="shared" si="28"/>
        <v>8.1081863724553321E-3</v>
      </c>
      <c r="L297" s="22">
        <f t="shared" si="29"/>
        <v>16689.417086614172</v>
      </c>
      <c r="M297" s="6">
        <f t="shared" si="30"/>
        <v>0.31527301918807082</v>
      </c>
      <c r="N297" s="27">
        <f t="shared" si="31"/>
        <v>0.14107142857142857</v>
      </c>
      <c r="O297" s="24">
        <f t="shared" si="32"/>
        <v>2.6</v>
      </c>
      <c r="P297" s="24">
        <f t="shared" si="33"/>
        <v>6</v>
      </c>
      <c r="Q297" t="str">
        <f t="shared" si="34"/>
        <v>Market Leader</v>
      </c>
    </row>
    <row r="298" spans="1:17" x14ac:dyDescent="0.35">
      <c r="A298" s="12" t="s">
        <v>18</v>
      </c>
      <c r="B298" s="12" t="s">
        <v>50</v>
      </c>
      <c r="C298" s="13">
        <v>23070.6</v>
      </c>
      <c r="D298" s="12" t="s">
        <v>16</v>
      </c>
      <c r="E298" s="12" t="s">
        <v>12</v>
      </c>
      <c r="F298" s="14">
        <v>3</v>
      </c>
      <c r="G298" s="14">
        <v>197</v>
      </c>
      <c r="H298" s="12" t="s">
        <v>39</v>
      </c>
      <c r="I298" s="14">
        <v>73</v>
      </c>
      <c r="J298" s="13">
        <f>'Rice Sales(Cleaned Data)'!$C298*'Rice Sales(Cleaned Data)'!$I298</f>
        <v>1684153.7999999998</v>
      </c>
      <c r="K298" s="18">
        <f t="shared" si="28"/>
        <v>9.9429303041447046E-4</v>
      </c>
      <c r="L298" s="22">
        <f t="shared" si="29"/>
        <v>16709.716737588646</v>
      </c>
      <c r="M298" s="6">
        <f t="shared" si="30"/>
        <v>0.38066972422713147</v>
      </c>
      <c r="N298" s="27">
        <f t="shared" si="31"/>
        <v>1</v>
      </c>
      <c r="O298" s="24">
        <f t="shared" si="32"/>
        <v>2.925925925925926</v>
      </c>
      <c r="P298" s="24">
        <f t="shared" si="33"/>
        <v>5</v>
      </c>
      <c r="Q298" t="str">
        <f t="shared" si="34"/>
        <v>Established Contender</v>
      </c>
    </row>
    <row r="299" spans="1:17" x14ac:dyDescent="0.35">
      <c r="A299" s="15" t="s">
        <v>22</v>
      </c>
      <c r="B299" s="15" t="s">
        <v>40</v>
      </c>
      <c r="C299" s="16">
        <v>24296.83</v>
      </c>
      <c r="D299" s="15" t="s">
        <v>19</v>
      </c>
      <c r="E299" s="15" t="s">
        <v>20</v>
      </c>
      <c r="F299" s="17">
        <v>5</v>
      </c>
      <c r="G299" s="17">
        <v>212</v>
      </c>
      <c r="H299" s="15" t="s">
        <v>38</v>
      </c>
      <c r="I299" s="17">
        <v>707</v>
      </c>
      <c r="J299" s="16">
        <f>'Rice Sales(Cleaned Data)'!$C299*'Rice Sales(Cleaned Data)'!$I299</f>
        <v>17177858.810000002</v>
      </c>
      <c r="K299" s="18">
        <f t="shared" si="28"/>
        <v>1.0236585295224858E-2</v>
      </c>
      <c r="L299" s="22">
        <f t="shared" si="29"/>
        <v>16689.417086614172</v>
      </c>
      <c r="M299" s="6">
        <f t="shared" si="30"/>
        <v>0.45582256551592759</v>
      </c>
      <c r="N299" s="27">
        <f t="shared" si="31"/>
        <v>0.29985855728429983</v>
      </c>
      <c r="O299" s="24">
        <f t="shared" si="32"/>
        <v>3</v>
      </c>
      <c r="P299" s="24">
        <f t="shared" si="33"/>
        <v>7</v>
      </c>
      <c r="Q299" t="str">
        <f t="shared" si="34"/>
        <v>Market Leader</v>
      </c>
    </row>
    <row r="300" spans="1:17" x14ac:dyDescent="0.35">
      <c r="A300" s="12" t="s">
        <v>34</v>
      </c>
      <c r="B300" s="12" t="s">
        <v>51</v>
      </c>
      <c r="C300" s="13">
        <v>24361.94</v>
      </c>
      <c r="D300" s="12" t="s">
        <v>19</v>
      </c>
      <c r="E300" s="12" t="s">
        <v>20</v>
      </c>
      <c r="F300" s="14">
        <v>1</v>
      </c>
      <c r="G300" s="14">
        <v>11</v>
      </c>
      <c r="H300" s="12" t="s">
        <v>21</v>
      </c>
      <c r="I300" s="14">
        <v>791</v>
      </c>
      <c r="J300" s="13">
        <f>'Rice Sales(Cleaned Data)'!$C300*'Rice Sales(Cleaned Data)'!$I300</f>
        <v>19270294.539999999</v>
      </c>
      <c r="K300" s="18">
        <f t="shared" si="28"/>
        <v>1.1452813251093158E-2</v>
      </c>
      <c r="L300" s="22">
        <f t="shared" si="29"/>
        <v>16689.417086614172</v>
      </c>
      <c r="M300" s="6">
        <f t="shared" si="30"/>
        <v>0.45972384017771423</v>
      </c>
      <c r="N300" s="27">
        <f t="shared" si="31"/>
        <v>1.3906447534766119E-2</v>
      </c>
      <c r="O300" s="24">
        <f t="shared" si="32"/>
        <v>3.263157894736842</v>
      </c>
      <c r="P300" s="24">
        <f t="shared" si="33"/>
        <v>7</v>
      </c>
      <c r="Q300" t="str">
        <f t="shared" si="34"/>
        <v>Market Leader</v>
      </c>
    </row>
    <row r="301" spans="1:17" x14ac:dyDescent="0.35">
      <c r="A301" s="15" t="s">
        <v>22</v>
      </c>
      <c r="B301" s="15" t="s">
        <v>50</v>
      </c>
      <c r="C301" s="16">
        <v>12151.41</v>
      </c>
      <c r="D301" s="15" t="s">
        <v>11</v>
      </c>
      <c r="E301" s="15" t="s">
        <v>12</v>
      </c>
      <c r="F301" s="17">
        <v>1</v>
      </c>
      <c r="G301" s="17">
        <v>35</v>
      </c>
      <c r="H301" s="15" t="s">
        <v>38</v>
      </c>
      <c r="I301" s="17">
        <v>426</v>
      </c>
      <c r="J301" s="16">
        <f>'Rice Sales(Cleaned Data)'!$C301*'Rice Sales(Cleaned Data)'!$I301</f>
        <v>5176500.66</v>
      </c>
      <c r="K301" s="18">
        <f t="shared" si="28"/>
        <v>5.4412384565275702E-3</v>
      </c>
      <c r="L301" s="22">
        <f t="shared" si="29"/>
        <v>15962.131690140846</v>
      </c>
      <c r="M301" s="6">
        <f t="shared" si="30"/>
        <v>-0.23873513664184171</v>
      </c>
      <c r="N301" s="27">
        <f t="shared" si="31"/>
        <v>8.2159624413145546E-2</v>
      </c>
      <c r="O301" s="24">
        <f t="shared" si="32"/>
        <v>2.95</v>
      </c>
      <c r="P301" s="24">
        <f t="shared" si="33"/>
        <v>4</v>
      </c>
      <c r="Q301" t="str">
        <f t="shared" si="34"/>
        <v>Established Contender</v>
      </c>
    </row>
    <row r="302" spans="1:17" x14ac:dyDescent="0.35">
      <c r="A302" s="12" t="s">
        <v>22</v>
      </c>
      <c r="B302" s="12" t="s">
        <v>50</v>
      </c>
      <c r="C302" s="13">
        <v>22672.09</v>
      </c>
      <c r="D302" s="12" t="s">
        <v>11</v>
      </c>
      <c r="E302" s="12" t="s">
        <v>12</v>
      </c>
      <c r="F302" s="14">
        <v>5</v>
      </c>
      <c r="G302" s="14">
        <v>44</v>
      </c>
      <c r="H302" s="12" t="s">
        <v>23</v>
      </c>
      <c r="I302" s="14">
        <v>492</v>
      </c>
      <c r="J302" s="13">
        <f>'Rice Sales(Cleaned Data)'!$C302*'Rice Sales(Cleaned Data)'!$I302</f>
        <v>11154668.279999999</v>
      </c>
      <c r="K302" s="18">
        <f t="shared" si="28"/>
        <v>6.2842472314825456E-3</v>
      </c>
      <c r="L302" s="22">
        <f t="shared" si="29"/>
        <v>15962.131690140846</v>
      </c>
      <c r="M302" s="6">
        <f t="shared" si="30"/>
        <v>0.42036730683055445</v>
      </c>
      <c r="N302" s="27">
        <f t="shared" si="31"/>
        <v>8.943089430894309E-2</v>
      </c>
      <c r="O302" s="24">
        <f t="shared" si="32"/>
        <v>2.95</v>
      </c>
      <c r="P302" s="24">
        <f t="shared" si="33"/>
        <v>4</v>
      </c>
      <c r="Q302" t="str">
        <f t="shared" si="34"/>
        <v>Established Contender</v>
      </c>
    </row>
    <row r="303" spans="1:17" x14ac:dyDescent="0.35">
      <c r="A303" s="15" t="s">
        <v>34</v>
      </c>
      <c r="B303" s="15" t="s">
        <v>40</v>
      </c>
      <c r="C303" s="16">
        <v>15235.48</v>
      </c>
      <c r="D303" s="15" t="s">
        <v>11</v>
      </c>
      <c r="E303" s="15" t="s">
        <v>12</v>
      </c>
      <c r="F303" s="17">
        <v>1</v>
      </c>
      <c r="G303" s="17">
        <v>278</v>
      </c>
      <c r="H303" s="15" t="s">
        <v>35</v>
      </c>
      <c r="I303" s="17">
        <v>916</v>
      </c>
      <c r="J303" s="16">
        <f>'Rice Sales(Cleaned Data)'!$C303*'Rice Sales(Cleaned Data)'!$I303</f>
        <v>13955699.68</v>
      </c>
      <c r="K303" s="18">
        <f t="shared" si="28"/>
        <v>1.1699939967556935E-2</v>
      </c>
      <c r="L303" s="22">
        <f t="shared" si="29"/>
        <v>15962.131690140846</v>
      </c>
      <c r="M303" s="6">
        <f t="shared" si="30"/>
        <v>-4.5523474197977559E-2</v>
      </c>
      <c r="N303" s="27">
        <f t="shared" si="31"/>
        <v>0.30349344978165937</v>
      </c>
      <c r="O303" s="24">
        <f t="shared" si="32"/>
        <v>3.2173913043478262</v>
      </c>
      <c r="P303" s="24">
        <f t="shared" si="33"/>
        <v>7</v>
      </c>
      <c r="Q303" t="str">
        <f t="shared" si="34"/>
        <v>Market Leader</v>
      </c>
    </row>
    <row r="304" spans="1:17" x14ac:dyDescent="0.35">
      <c r="A304" s="12" t="s">
        <v>34</v>
      </c>
      <c r="B304" s="12" t="s">
        <v>40</v>
      </c>
      <c r="C304" s="13">
        <v>17989.23</v>
      </c>
      <c r="D304" s="12" t="s">
        <v>11</v>
      </c>
      <c r="E304" s="12" t="s">
        <v>12</v>
      </c>
      <c r="F304" s="14">
        <v>5</v>
      </c>
      <c r="G304" s="14">
        <v>26</v>
      </c>
      <c r="H304" s="12" t="s">
        <v>27</v>
      </c>
      <c r="I304" s="14">
        <v>993</v>
      </c>
      <c r="J304" s="13">
        <f>'Rice Sales(Cleaned Data)'!$C304*'Rice Sales(Cleaned Data)'!$I304</f>
        <v>17863305.390000001</v>
      </c>
      <c r="K304" s="18">
        <f t="shared" si="28"/>
        <v>1.2683450205004406E-2</v>
      </c>
      <c r="L304" s="22">
        <f t="shared" si="29"/>
        <v>15962.131690140846</v>
      </c>
      <c r="M304" s="6">
        <f t="shared" si="30"/>
        <v>0.12699421037299227</v>
      </c>
      <c r="N304" s="27">
        <f t="shared" si="31"/>
        <v>2.6183282980866064E-2</v>
      </c>
      <c r="O304" s="24">
        <f t="shared" si="32"/>
        <v>3.2173913043478262</v>
      </c>
      <c r="P304" s="24">
        <f t="shared" si="33"/>
        <v>7</v>
      </c>
      <c r="Q304" t="str">
        <f t="shared" si="34"/>
        <v>Market Leader</v>
      </c>
    </row>
    <row r="305" spans="1:17" x14ac:dyDescent="0.35">
      <c r="A305" s="15" t="s">
        <v>31</v>
      </c>
      <c r="B305" s="15" t="s">
        <v>40</v>
      </c>
      <c r="C305" s="16">
        <v>12091.96</v>
      </c>
      <c r="D305" s="15" t="s">
        <v>19</v>
      </c>
      <c r="E305" s="15" t="s">
        <v>20</v>
      </c>
      <c r="F305" s="17">
        <v>4</v>
      </c>
      <c r="G305" s="17">
        <v>97</v>
      </c>
      <c r="H305" s="15" t="s">
        <v>39</v>
      </c>
      <c r="I305" s="17">
        <v>922</v>
      </c>
      <c r="J305" s="16">
        <f>'Rice Sales(Cleaned Data)'!$C305*'Rice Sales(Cleaned Data)'!$I305</f>
        <v>11148787.119999999</v>
      </c>
      <c r="K305" s="18">
        <f t="shared" si="28"/>
        <v>1.3349549706078243E-2</v>
      </c>
      <c r="L305" s="22">
        <f t="shared" si="29"/>
        <v>16689.417086614172</v>
      </c>
      <c r="M305" s="6">
        <f t="shared" si="30"/>
        <v>-0.27547139979511842</v>
      </c>
      <c r="N305" s="27">
        <f t="shared" si="31"/>
        <v>0.1052060737527115</v>
      </c>
      <c r="O305" s="24">
        <f t="shared" si="32"/>
        <v>3.7272727272727271</v>
      </c>
      <c r="P305" s="24">
        <f t="shared" si="33"/>
        <v>7</v>
      </c>
      <c r="Q305" t="str">
        <f t="shared" si="34"/>
        <v>Market Leader</v>
      </c>
    </row>
    <row r="306" spans="1:17" x14ac:dyDescent="0.35">
      <c r="A306" s="12" t="s">
        <v>18</v>
      </c>
      <c r="B306" s="12" t="s">
        <v>51</v>
      </c>
      <c r="C306" s="13">
        <v>12370.2</v>
      </c>
      <c r="D306" s="12" t="s">
        <v>19</v>
      </c>
      <c r="E306" s="12" t="s">
        <v>20</v>
      </c>
      <c r="F306" s="14">
        <v>3</v>
      </c>
      <c r="G306" s="14">
        <v>50</v>
      </c>
      <c r="H306" s="12" t="s">
        <v>21</v>
      </c>
      <c r="I306" s="14">
        <v>800</v>
      </c>
      <c r="J306" s="13">
        <f>'Rice Sales(Cleaned Data)'!$C306*'Rice Sales(Cleaned Data)'!$I306</f>
        <v>9896160</v>
      </c>
      <c r="K306" s="18">
        <f t="shared" si="28"/>
        <v>1.1583123389221904E-2</v>
      </c>
      <c r="L306" s="22">
        <f t="shared" si="29"/>
        <v>16689.417086614172</v>
      </c>
      <c r="M306" s="6">
        <f t="shared" si="30"/>
        <v>-0.25879975700759617</v>
      </c>
      <c r="N306" s="27">
        <f t="shared" si="31"/>
        <v>6.25E-2</v>
      </c>
      <c r="O306" s="24">
        <f t="shared" si="32"/>
        <v>3</v>
      </c>
      <c r="P306" s="24">
        <f t="shared" si="33"/>
        <v>7</v>
      </c>
      <c r="Q306" t="str">
        <f t="shared" si="34"/>
        <v>Market Leader</v>
      </c>
    </row>
    <row r="307" spans="1:17" x14ac:dyDescent="0.35">
      <c r="A307" s="15" t="s">
        <v>34</v>
      </c>
      <c r="B307" s="15" t="s">
        <v>40</v>
      </c>
      <c r="C307" s="16">
        <v>16299.85</v>
      </c>
      <c r="D307" s="15" t="s">
        <v>16</v>
      </c>
      <c r="E307" s="15" t="s">
        <v>12</v>
      </c>
      <c r="F307" s="17">
        <v>5</v>
      </c>
      <c r="G307" s="17">
        <v>276</v>
      </c>
      <c r="H307" s="15" t="s">
        <v>28</v>
      </c>
      <c r="I307" s="17">
        <v>558</v>
      </c>
      <c r="J307" s="16">
        <f>'Rice Sales(Cleaned Data)'!$C307*'Rice Sales(Cleaned Data)'!$I307</f>
        <v>9095316.3000000007</v>
      </c>
      <c r="K307" s="18">
        <f t="shared" si="28"/>
        <v>7.6002124790585544E-3</v>
      </c>
      <c r="L307" s="22">
        <f t="shared" si="29"/>
        <v>16709.716737588646</v>
      </c>
      <c r="M307" s="6">
        <f t="shared" si="30"/>
        <v>-2.4528646656627438E-2</v>
      </c>
      <c r="N307" s="27">
        <f t="shared" si="31"/>
        <v>0.4946236559139785</v>
      </c>
      <c r="O307" s="24">
        <f t="shared" si="32"/>
        <v>3.5</v>
      </c>
      <c r="P307" s="24">
        <f t="shared" si="33"/>
        <v>6</v>
      </c>
      <c r="Q307" t="str">
        <f t="shared" si="34"/>
        <v>Market Leader</v>
      </c>
    </row>
    <row r="308" spans="1:17" x14ac:dyDescent="0.35">
      <c r="A308" s="12" t="s">
        <v>14</v>
      </c>
      <c r="B308" s="12" t="s">
        <v>51</v>
      </c>
      <c r="C308" s="13">
        <v>17895.77</v>
      </c>
      <c r="D308" s="12" t="s">
        <v>16</v>
      </c>
      <c r="E308" s="12" t="s">
        <v>12</v>
      </c>
      <c r="F308" s="14">
        <v>5</v>
      </c>
      <c r="G308" s="14">
        <v>6</v>
      </c>
      <c r="H308" s="12" t="s">
        <v>27</v>
      </c>
      <c r="I308" s="14">
        <v>625</v>
      </c>
      <c r="J308" s="13">
        <f>'Rice Sales(Cleaned Data)'!$C308*'Rice Sales(Cleaned Data)'!$I308</f>
        <v>11184856.25</v>
      </c>
      <c r="K308" s="18">
        <f t="shared" si="28"/>
        <v>8.5127827946444388E-3</v>
      </c>
      <c r="L308" s="22">
        <f t="shared" si="29"/>
        <v>16709.716737588646</v>
      </c>
      <c r="M308" s="6">
        <f t="shared" si="30"/>
        <v>7.0979854478521356E-2</v>
      </c>
      <c r="N308" s="27">
        <f t="shared" si="31"/>
        <v>9.5999999999999992E-3</v>
      </c>
      <c r="O308" s="24">
        <f t="shared" si="32"/>
        <v>2.9473684210526314</v>
      </c>
      <c r="P308" s="24">
        <f t="shared" si="33"/>
        <v>6</v>
      </c>
      <c r="Q308" t="str">
        <f t="shared" si="34"/>
        <v>Market Leader</v>
      </c>
    </row>
    <row r="309" spans="1:17" x14ac:dyDescent="0.35">
      <c r="A309" s="15" t="s">
        <v>36</v>
      </c>
      <c r="B309" s="15" t="s">
        <v>51</v>
      </c>
      <c r="C309" s="16">
        <v>19921.52</v>
      </c>
      <c r="D309" s="15" t="s">
        <v>16</v>
      </c>
      <c r="E309" s="15" t="s">
        <v>12</v>
      </c>
      <c r="F309" s="17">
        <v>4</v>
      </c>
      <c r="G309" s="17">
        <v>193</v>
      </c>
      <c r="H309" s="15" t="s">
        <v>39</v>
      </c>
      <c r="I309" s="17">
        <v>947</v>
      </c>
      <c r="J309" s="16">
        <f>'Rice Sales(Cleaned Data)'!$C309*'Rice Sales(Cleaned Data)'!$I309</f>
        <v>18865679.440000001</v>
      </c>
      <c r="K309" s="18">
        <f t="shared" si="28"/>
        <v>1.2898568490445253E-2</v>
      </c>
      <c r="L309" s="22">
        <f t="shared" si="29"/>
        <v>16709.716737588646</v>
      </c>
      <c r="M309" s="6">
        <f t="shared" si="30"/>
        <v>0.19221171207447083</v>
      </c>
      <c r="N309" s="27">
        <f t="shared" si="31"/>
        <v>0.20380147835269272</v>
      </c>
      <c r="O309" s="24">
        <f t="shared" si="32"/>
        <v>3.125</v>
      </c>
      <c r="P309" s="24">
        <f t="shared" si="33"/>
        <v>7</v>
      </c>
      <c r="Q309" t="str">
        <f t="shared" si="34"/>
        <v>Market Leader</v>
      </c>
    </row>
    <row r="310" spans="1:17" x14ac:dyDescent="0.35">
      <c r="A310" s="12" t="s">
        <v>9</v>
      </c>
      <c r="B310" s="12" t="s">
        <v>51</v>
      </c>
      <c r="C310" s="13">
        <v>24409.759999999998</v>
      </c>
      <c r="D310" s="12" t="s">
        <v>16</v>
      </c>
      <c r="E310" s="12" t="s">
        <v>12</v>
      </c>
      <c r="F310" s="14">
        <v>4</v>
      </c>
      <c r="G310" s="14">
        <v>122</v>
      </c>
      <c r="H310" s="12" t="s">
        <v>32</v>
      </c>
      <c r="I310" s="14">
        <v>614</v>
      </c>
      <c r="J310" s="13">
        <f>'Rice Sales(Cleaned Data)'!$C310*'Rice Sales(Cleaned Data)'!$I310</f>
        <v>14987592.639999999</v>
      </c>
      <c r="K310" s="18">
        <f t="shared" si="28"/>
        <v>8.3629578174586952E-3</v>
      </c>
      <c r="L310" s="22">
        <f t="shared" si="29"/>
        <v>16709.716737588646</v>
      </c>
      <c r="M310" s="6">
        <f t="shared" si="30"/>
        <v>0.46081231557265373</v>
      </c>
      <c r="N310" s="27">
        <f t="shared" si="31"/>
        <v>0.1986970684039088</v>
      </c>
      <c r="O310" s="24">
        <f t="shared" si="32"/>
        <v>3.2105263157894739</v>
      </c>
      <c r="P310" s="24">
        <f t="shared" si="33"/>
        <v>6</v>
      </c>
      <c r="Q310" t="str">
        <f t="shared" si="34"/>
        <v>Market Leader</v>
      </c>
    </row>
    <row r="311" spans="1:17" x14ac:dyDescent="0.35">
      <c r="A311" s="15" t="s">
        <v>34</v>
      </c>
      <c r="B311" s="15" t="s">
        <v>40</v>
      </c>
      <c r="C311" s="16">
        <v>21420.57</v>
      </c>
      <c r="D311" s="15" t="s">
        <v>26</v>
      </c>
      <c r="E311" s="15" t="s">
        <v>20</v>
      </c>
      <c r="F311" s="17">
        <v>4</v>
      </c>
      <c r="G311" s="17">
        <v>296</v>
      </c>
      <c r="H311" s="15" t="s">
        <v>38</v>
      </c>
      <c r="I311" s="17">
        <v>484</v>
      </c>
      <c r="J311" s="16">
        <f>'Rice Sales(Cleaned Data)'!$C311*'Rice Sales(Cleaned Data)'!$I311</f>
        <v>10367555.879999999</v>
      </c>
      <c r="K311" s="18">
        <f t="shared" si="28"/>
        <v>6.7446105823497447E-3</v>
      </c>
      <c r="L311" s="22">
        <f t="shared" si="29"/>
        <v>16260.5997037037</v>
      </c>
      <c r="M311" s="6">
        <f t="shared" si="30"/>
        <v>0.31732964283728149</v>
      </c>
      <c r="N311" s="27">
        <f t="shared" si="31"/>
        <v>0.61157024793388426</v>
      </c>
      <c r="O311" s="24">
        <f t="shared" si="32"/>
        <v>2.3076923076923075</v>
      </c>
      <c r="P311" s="24">
        <f t="shared" si="33"/>
        <v>5</v>
      </c>
      <c r="Q311" t="str">
        <f t="shared" si="34"/>
        <v>Established Contender</v>
      </c>
    </row>
    <row r="312" spans="1:17" x14ac:dyDescent="0.35">
      <c r="A312" s="12" t="s">
        <v>36</v>
      </c>
      <c r="B312" s="12" t="s">
        <v>51</v>
      </c>
      <c r="C312" s="13">
        <v>19921.52</v>
      </c>
      <c r="D312" s="12" t="s">
        <v>16</v>
      </c>
      <c r="E312" s="12" t="s">
        <v>12</v>
      </c>
      <c r="F312" s="14">
        <v>4</v>
      </c>
      <c r="G312" s="14">
        <v>156</v>
      </c>
      <c r="H312" s="12" t="s">
        <v>38</v>
      </c>
      <c r="I312" s="14">
        <v>987</v>
      </c>
      <c r="J312" s="13">
        <f>'Rice Sales(Cleaned Data)'!$C312*'Rice Sales(Cleaned Data)'!$I312</f>
        <v>19662540.240000002</v>
      </c>
      <c r="K312" s="18">
        <f t="shared" si="28"/>
        <v>1.3443386589302497E-2</v>
      </c>
      <c r="L312" s="22">
        <f t="shared" si="29"/>
        <v>16709.716737588646</v>
      </c>
      <c r="M312" s="6">
        <f t="shared" si="30"/>
        <v>0.19221171207447083</v>
      </c>
      <c r="N312" s="27">
        <f t="shared" si="31"/>
        <v>0.1580547112462006</v>
      </c>
      <c r="O312" s="24">
        <f t="shared" si="32"/>
        <v>3.125</v>
      </c>
      <c r="P312" s="24">
        <f t="shared" si="33"/>
        <v>7</v>
      </c>
      <c r="Q312" t="str">
        <f t="shared" si="34"/>
        <v>Market Leader</v>
      </c>
    </row>
    <row r="313" spans="1:17" x14ac:dyDescent="0.35">
      <c r="A313" s="15" t="s">
        <v>36</v>
      </c>
      <c r="B313" s="15" t="s">
        <v>40</v>
      </c>
      <c r="C313" s="16">
        <v>15620.39</v>
      </c>
      <c r="D313" s="15" t="s">
        <v>16</v>
      </c>
      <c r="E313" s="15" t="s">
        <v>12</v>
      </c>
      <c r="F313" s="17">
        <v>5</v>
      </c>
      <c r="G313" s="17">
        <v>9</v>
      </c>
      <c r="H313" s="15" t="s">
        <v>28</v>
      </c>
      <c r="I313" s="17">
        <v>83</v>
      </c>
      <c r="J313" s="16">
        <f>'Rice Sales(Cleaned Data)'!$C313*'Rice Sales(Cleaned Data)'!$I313</f>
        <v>1296492.3699999999</v>
      </c>
      <c r="K313" s="18">
        <f t="shared" si="28"/>
        <v>1.1304975551287813E-3</v>
      </c>
      <c r="L313" s="22">
        <f t="shared" si="29"/>
        <v>16709.716737588646</v>
      </c>
      <c r="M313" s="6">
        <f t="shared" si="30"/>
        <v>-6.5191215069385147E-2</v>
      </c>
      <c r="N313" s="27">
        <f t="shared" si="31"/>
        <v>0.10843373493975904</v>
      </c>
      <c r="O313" s="24">
        <f t="shared" si="32"/>
        <v>3.125</v>
      </c>
      <c r="P313" s="24">
        <f t="shared" si="33"/>
        <v>3</v>
      </c>
      <c r="Q313" t="str">
        <f t="shared" si="34"/>
        <v>Emerging Player</v>
      </c>
    </row>
    <row r="314" spans="1:17" x14ac:dyDescent="0.35">
      <c r="A314" s="12" t="s">
        <v>24</v>
      </c>
      <c r="B314" s="12" t="s">
        <v>51</v>
      </c>
      <c r="C314" s="13">
        <v>18304.86</v>
      </c>
      <c r="D314" s="12" t="s">
        <v>19</v>
      </c>
      <c r="E314" s="12" t="s">
        <v>20</v>
      </c>
      <c r="F314" s="14">
        <v>1</v>
      </c>
      <c r="G314" s="14">
        <v>41</v>
      </c>
      <c r="H314" s="12" t="s">
        <v>33</v>
      </c>
      <c r="I314" s="14">
        <v>524</v>
      </c>
      <c r="J314" s="13">
        <f>'Rice Sales(Cleaned Data)'!$C314*'Rice Sales(Cleaned Data)'!$I314</f>
        <v>9591746.6400000006</v>
      </c>
      <c r="K314" s="18">
        <f t="shared" si="28"/>
        <v>7.5869458199403468E-3</v>
      </c>
      <c r="L314" s="22">
        <f t="shared" si="29"/>
        <v>16689.417086614172</v>
      </c>
      <c r="M314" s="6">
        <f t="shared" si="30"/>
        <v>9.6794447942792572E-2</v>
      </c>
      <c r="N314" s="27">
        <f t="shared" si="31"/>
        <v>7.8244274809160311E-2</v>
      </c>
      <c r="O314" s="24">
        <f t="shared" si="32"/>
        <v>2.7058823529411766</v>
      </c>
      <c r="P314" s="24">
        <f t="shared" si="33"/>
        <v>6</v>
      </c>
      <c r="Q314" t="str">
        <f t="shared" si="34"/>
        <v>Market Leader</v>
      </c>
    </row>
    <row r="315" spans="1:17" x14ac:dyDescent="0.35">
      <c r="A315" s="15" t="s">
        <v>36</v>
      </c>
      <c r="B315" s="15" t="s">
        <v>40</v>
      </c>
      <c r="C315" s="16">
        <v>24422.05</v>
      </c>
      <c r="D315" s="15" t="s">
        <v>26</v>
      </c>
      <c r="E315" s="15" t="s">
        <v>20</v>
      </c>
      <c r="F315" s="17">
        <v>2</v>
      </c>
      <c r="G315" s="17">
        <v>180</v>
      </c>
      <c r="H315" s="15" t="s">
        <v>33</v>
      </c>
      <c r="I315" s="17">
        <v>916</v>
      </c>
      <c r="J315" s="16">
        <f>'Rice Sales(Cleaned Data)'!$C315*'Rice Sales(Cleaned Data)'!$I315</f>
        <v>22370597.800000001</v>
      </c>
      <c r="K315" s="18">
        <f t="shared" si="28"/>
        <v>1.276459358147183E-2</v>
      </c>
      <c r="L315" s="22">
        <f t="shared" si="29"/>
        <v>16260.5997037037</v>
      </c>
      <c r="M315" s="6">
        <f t="shared" si="30"/>
        <v>0.50191570083588954</v>
      </c>
      <c r="N315" s="27">
        <f t="shared" si="31"/>
        <v>0.1965065502183406</v>
      </c>
      <c r="O315" s="24">
        <f t="shared" si="32"/>
        <v>2.6315789473684212</v>
      </c>
      <c r="P315" s="24">
        <f t="shared" si="33"/>
        <v>7</v>
      </c>
      <c r="Q315" t="str">
        <f t="shared" si="34"/>
        <v>Market Leader</v>
      </c>
    </row>
    <row r="316" spans="1:17" x14ac:dyDescent="0.35">
      <c r="A316" s="12" t="s">
        <v>14</v>
      </c>
      <c r="B316" s="12" t="s">
        <v>51</v>
      </c>
      <c r="C316" s="13">
        <v>11975.51</v>
      </c>
      <c r="D316" s="12" t="s">
        <v>11</v>
      </c>
      <c r="E316" s="12" t="s">
        <v>12</v>
      </c>
      <c r="F316" s="14">
        <v>3</v>
      </c>
      <c r="G316" s="14">
        <v>73</v>
      </c>
      <c r="H316" s="12" t="s">
        <v>35</v>
      </c>
      <c r="I316" s="14">
        <v>466</v>
      </c>
      <c r="J316" s="13">
        <f>'Rice Sales(Cleaned Data)'!$C316*'Rice Sales(Cleaned Data)'!$I316</f>
        <v>5580587.6600000001</v>
      </c>
      <c r="K316" s="18">
        <f t="shared" si="28"/>
        <v>5.9521528655911921E-3</v>
      </c>
      <c r="L316" s="22">
        <f t="shared" si="29"/>
        <v>15962.131690140846</v>
      </c>
      <c r="M316" s="6">
        <f t="shared" si="30"/>
        <v>-0.24975496804121838</v>
      </c>
      <c r="N316" s="27">
        <f t="shared" si="31"/>
        <v>0.15665236051502146</v>
      </c>
      <c r="O316" s="24">
        <f t="shared" si="32"/>
        <v>2.4375</v>
      </c>
      <c r="P316" s="24">
        <f t="shared" si="33"/>
        <v>4</v>
      </c>
      <c r="Q316" t="str">
        <f t="shared" si="34"/>
        <v>Established Contender</v>
      </c>
    </row>
    <row r="317" spans="1:17" x14ac:dyDescent="0.35">
      <c r="A317" s="15" t="s">
        <v>36</v>
      </c>
      <c r="B317" s="15" t="s">
        <v>51</v>
      </c>
      <c r="C317" s="16">
        <v>18779.53</v>
      </c>
      <c r="D317" s="15" t="s">
        <v>11</v>
      </c>
      <c r="E317" s="15" t="s">
        <v>12</v>
      </c>
      <c r="F317" s="17">
        <v>4</v>
      </c>
      <c r="G317" s="17">
        <v>25</v>
      </c>
      <c r="H317" s="15" t="s">
        <v>39</v>
      </c>
      <c r="I317" s="17">
        <v>126</v>
      </c>
      <c r="J317" s="16">
        <f>'Rice Sales(Cleaned Data)'!$C317*'Rice Sales(Cleaned Data)'!$I317</f>
        <v>2366220.7799999998</v>
      </c>
      <c r="K317" s="18">
        <f t="shared" si="28"/>
        <v>1.6093803885504081E-3</v>
      </c>
      <c r="L317" s="22">
        <f t="shared" si="29"/>
        <v>15962.131690140846</v>
      </c>
      <c r="M317" s="6">
        <f t="shared" si="30"/>
        <v>0.17650514132766765</v>
      </c>
      <c r="N317" s="27">
        <f t="shared" si="31"/>
        <v>0.1984126984126984</v>
      </c>
      <c r="O317" s="24">
        <f t="shared" si="32"/>
        <v>2.6923076923076925</v>
      </c>
      <c r="P317" s="24">
        <f t="shared" si="33"/>
        <v>3</v>
      </c>
      <c r="Q317" t="str">
        <f t="shared" si="34"/>
        <v>Emerging Player</v>
      </c>
    </row>
    <row r="318" spans="1:17" x14ac:dyDescent="0.35">
      <c r="A318" s="12" t="s">
        <v>14</v>
      </c>
      <c r="B318" s="12" t="s">
        <v>50</v>
      </c>
      <c r="C318" s="13">
        <v>11756.5</v>
      </c>
      <c r="D318" s="12" t="s">
        <v>16</v>
      </c>
      <c r="E318" s="12" t="s">
        <v>12</v>
      </c>
      <c r="F318" s="14">
        <v>4</v>
      </c>
      <c r="G318" s="14">
        <v>233</v>
      </c>
      <c r="H318" s="12" t="s">
        <v>27</v>
      </c>
      <c r="I318" s="14">
        <v>493</v>
      </c>
      <c r="J318" s="13">
        <f>'Rice Sales(Cleaned Data)'!$C318*'Rice Sales(Cleaned Data)'!$I318</f>
        <v>5795954.5</v>
      </c>
      <c r="K318" s="18">
        <f t="shared" si="28"/>
        <v>6.7148830684155324E-3</v>
      </c>
      <c r="L318" s="22">
        <f t="shared" si="29"/>
        <v>16709.716737588646</v>
      </c>
      <c r="M318" s="6">
        <f t="shared" si="30"/>
        <v>-0.29642733119744297</v>
      </c>
      <c r="N318" s="27">
        <f t="shared" si="31"/>
        <v>0.47261663286004058</v>
      </c>
      <c r="O318" s="24">
        <f t="shared" si="32"/>
        <v>2.9473684210526314</v>
      </c>
      <c r="P318" s="24">
        <f t="shared" si="33"/>
        <v>4</v>
      </c>
      <c r="Q318" t="str">
        <f t="shared" si="34"/>
        <v>Established Contender</v>
      </c>
    </row>
    <row r="319" spans="1:17" x14ac:dyDescent="0.35">
      <c r="A319" s="15" t="s">
        <v>24</v>
      </c>
      <c r="B319" s="15" t="s">
        <v>50</v>
      </c>
      <c r="C319" s="16">
        <v>13415.57</v>
      </c>
      <c r="D319" s="15" t="s">
        <v>16</v>
      </c>
      <c r="E319" s="15" t="s">
        <v>12</v>
      </c>
      <c r="F319" s="17">
        <v>1</v>
      </c>
      <c r="G319" s="17">
        <v>271</v>
      </c>
      <c r="H319" s="15" t="s">
        <v>13</v>
      </c>
      <c r="I319" s="17">
        <v>730</v>
      </c>
      <c r="J319" s="16">
        <f>'Rice Sales(Cleaned Data)'!$C319*'Rice Sales(Cleaned Data)'!$I319</f>
        <v>9793366.0999999996</v>
      </c>
      <c r="K319" s="18">
        <f t="shared" si="28"/>
        <v>9.9429303041447033E-3</v>
      </c>
      <c r="L319" s="22">
        <f t="shared" si="29"/>
        <v>16709.716737588646</v>
      </c>
      <c r="M319" s="6">
        <f t="shared" si="30"/>
        <v>-0.19713959185067667</v>
      </c>
      <c r="N319" s="27">
        <f t="shared" si="31"/>
        <v>0.37123287671232874</v>
      </c>
      <c r="O319" s="24">
        <f t="shared" si="32"/>
        <v>3.4615384615384617</v>
      </c>
      <c r="P319" s="24">
        <f t="shared" si="33"/>
        <v>7</v>
      </c>
      <c r="Q319" t="str">
        <f t="shared" si="34"/>
        <v>Market Leader</v>
      </c>
    </row>
    <row r="320" spans="1:17" x14ac:dyDescent="0.35">
      <c r="A320" s="12" t="s">
        <v>24</v>
      </c>
      <c r="B320" s="12" t="s">
        <v>50</v>
      </c>
      <c r="C320" s="13">
        <v>9078.26</v>
      </c>
      <c r="D320" s="12" t="s">
        <v>16</v>
      </c>
      <c r="E320" s="12" t="s">
        <v>12</v>
      </c>
      <c r="F320" s="14">
        <v>3</v>
      </c>
      <c r="G320" s="14">
        <v>262</v>
      </c>
      <c r="H320" s="12" t="s">
        <v>13</v>
      </c>
      <c r="I320" s="14">
        <v>119</v>
      </c>
      <c r="J320" s="13">
        <f>'Rice Sales(Cleaned Data)'!$C320*'Rice Sales(Cleaned Data)'!$I320</f>
        <v>1080312.94</v>
      </c>
      <c r="K320" s="18">
        <f t="shared" si="28"/>
        <v>1.6208338441003011E-3</v>
      </c>
      <c r="L320" s="22">
        <f t="shared" si="29"/>
        <v>16709.716737588646</v>
      </c>
      <c r="M320" s="6">
        <f t="shared" si="30"/>
        <v>-0.4567077262549652</v>
      </c>
      <c r="N320" s="27">
        <f t="shared" si="31"/>
        <v>1</v>
      </c>
      <c r="O320" s="24">
        <f t="shared" si="32"/>
        <v>3.4615384615384617</v>
      </c>
      <c r="P320" s="24">
        <f t="shared" si="33"/>
        <v>5</v>
      </c>
      <c r="Q320" t="str">
        <f t="shared" si="34"/>
        <v>Established Contender</v>
      </c>
    </row>
    <row r="321" spans="1:17" x14ac:dyDescent="0.35">
      <c r="A321" s="15" t="s">
        <v>24</v>
      </c>
      <c r="B321" s="15" t="s">
        <v>50</v>
      </c>
      <c r="C321" s="16">
        <v>18187.509999999998</v>
      </c>
      <c r="D321" s="15" t="s">
        <v>11</v>
      </c>
      <c r="E321" s="15" t="s">
        <v>12</v>
      </c>
      <c r="F321" s="17">
        <v>3</v>
      </c>
      <c r="G321" s="17">
        <v>195</v>
      </c>
      <c r="H321" s="15" t="s">
        <v>32</v>
      </c>
      <c r="I321" s="17">
        <v>933</v>
      </c>
      <c r="J321" s="16">
        <f>'Rice Sales(Cleaned Data)'!$C321*'Rice Sales(Cleaned Data)'!$I321</f>
        <v>16968946.829999998</v>
      </c>
      <c r="K321" s="18">
        <f t="shared" si="28"/>
        <v>1.1917078591408975E-2</v>
      </c>
      <c r="L321" s="22">
        <f t="shared" si="29"/>
        <v>15962.131690140846</v>
      </c>
      <c r="M321" s="6">
        <f t="shared" si="30"/>
        <v>0.13941611014484218</v>
      </c>
      <c r="N321" s="27">
        <f t="shared" si="31"/>
        <v>0.20900321543408359</v>
      </c>
      <c r="O321" s="24">
        <f t="shared" si="32"/>
        <v>3.5263157894736841</v>
      </c>
      <c r="P321" s="24">
        <f t="shared" si="33"/>
        <v>7</v>
      </c>
      <c r="Q321" t="str">
        <f t="shared" si="34"/>
        <v>Market Leader</v>
      </c>
    </row>
    <row r="322" spans="1:17" x14ac:dyDescent="0.35">
      <c r="A322" s="12" t="s">
        <v>31</v>
      </c>
      <c r="B322" s="12" t="s">
        <v>51</v>
      </c>
      <c r="C322" s="13">
        <v>14618.2</v>
      </c>
      <c r="D322" s="12" t="s">
        <v>26</v>
      </c>
      <c r="E322" s="12" t="s">
        <v>20</v>
      </c>
      <c r="F322" s="14">
        <v>2</v>
      </c>
      <c r="G322" s="14">
        <v>63</v>
      </c>
      <c r="H322" s="12" t="s">
        <v>21</v>
      </c>
      <c r="I322" s="14">
        <v>704</v>
      </c>
      <c r="J322" s="13">
        <f>'Rice Sales(Cleaned Data)'!$C322*'Rice Sales(Cleaned Data)'!$I322</f>
        <v>10291212.800000001</v>
      </c>
      <c r="K322" s="18">
        <f t="shared" ref="K322:K385" si="35">IF(D322="Kumasi", I322/$R$2, IF(D322="Accra", I322/$R$4, IF(D322="Lagos", I322/$R$7, IF(D322="Abuja", I322/$R$10, ""))))</f>
        <v>9.810342665235991E-3</v>
      </c>
      <c r="L322" s="22">
        <f t="shared" ref="L322:L385" si="36">AVERAGEIFS($C$2:$C$546,$D$2:$D$546,D322)</f>
        <v>16260.5997037037</v>
      </c>
      <c r="M322" s="6">
        <f t="shared" ref="M322:M385" si="37">(C322 - L322)/ L322</f>
        <v>-0.10100486658739943</v>
      </c>
      <c r="N322" s="27">
        <f t="shared" ref="N322:N385" si="38">MIN(G322/I322,1)</f>
        <v>8.9488636363636367E-2</v>
      </c>
      <c r="O322" s="24">
        <f t="shared" ref="O322:O385" si="39">AVERAGEIFS($F$2:$F$546,$D$2:$D$546,D322,$A$2:$A$546,A322)</f>
        <v>2.9333333333333331</v>
      </c>
      <c r="P322" s="24">
        <f t="shared" ref="P322:P385" si="40">IF(K322&lt;0.5%,1,IF(K322&lt;=0.7%,2,3)) + IF(N322&lt;50%,1,IF(N322&lt;=70%,2,3)) + IF(I322&lt;500,1,IF(I322&lt;=700,2,3))</f>
        <v>7</v>
      </c>
      <c r="Q322" t="str">
        <f t="shared" ref="Q322:Q385" si="41">IF(P322&lt;=3,"Emerging Player",IF(P322&lt;=5,"Established Contender","Market Leader"))</f>
        <v>Market Leader</v>
      </c>
    </row>
    <row r="323" spans="1:17" x14ac:dyDescent="0.35">
      <c r="A323" s="15" t="s">
        <v>22</v>
      </c>
      <c r="B323" s="15" t="s">
        <v>51</v>
      </c>
      <c r="C323" s="16">
        <v>15434.83</v>
      </c>
      <c r="D323" s="15" t="s">
        <v>19</v>
      </c>
      <c r="E323" s="15" t="s">
        <v>20</v>
      </c>
      <c r="F323" s="17">
        <v>1</v>
      </c>
      <c r="G323" s="17">
        <v>120</v>
      </c>
      <c r="H323" s="15" t="s">
        <v>38</v>
      </c>
      <c r="I323" s="17">
        <v>893</v>
      </c>
      <c r="J323" s="16">
        <f>'Rice Sales(Cleaned Data)'!$C323*'Rice Sales(Cleaned Data)'!$I323</f>
        <v>13783303.189999999</v>
      </c>
      <c r="K323" s="18">
        <f t="shared" si="35"/>
        <v>1.292966148321895E-2</v>
      </c>
      <c r="L323" s="22">
        <f t="shared" si="36"/>
        <v>16689.417086614172</v>
      </c>
      <c r="M323" s="6">
        <f t="shared" si="37"/>
        <v>-7.5172612686420295E-2</v>
      </c>
      <c r="N323" s="27">
        <f t="shared" si="38"/>
        <v>0.13437849944008959</v>
      </c>
      <c r="O323" s="24">
        <f t="shared" si="39"/>
        <v>3</v>
      </c>
      <c r="P323" s="24">
        <f t="shared" si="40"/>
        <v>7</v>
      </c>
      <c r="Q323" t="str">
        <f t="shared" si="41"/>
        <v>Market Leader</v>
      </c>
    </row>
    <row r="324" spans="1:17" x14ac:dyDescent="0.35">
      <c r="A324" s="12" t="s">
        <v>18</v>
      </c>
      <c r="B324" s="12" t="s">
        <v>40</v>
      </c>
      <c r="C324" s="13">
        <v>11277.24</v>
      </c>
      <c r="D324" s="12" t="s">
        <v>19</v>
      </c>
      <c r="E324" s="12" t="s">
        <v>20</v>
      </c>
      <c r="F324" s="14">
        <v>5</v>
      </c>
      <c r="G324" s="14">
        <v>157</v>
      </c>
      <c r="H324" s="12" t="s">
        <v>28</v>
      </c>
      <c r="I324" s="14">
        <v>324</v>
      </c>
      <c r="J324" s="13">
        <f>'Rice Sales(Cleaned Data)'!$C324*'Rice Sales(Cleaned Data)'!$I324</f>
        <v>3653825.76</v>
      </c>
      <c r="K324" s="18">
        <f t="shared" si="35"/>
        <v>4.6911649726348714E-3</v>
      </c>
      <c r="L324" s="22">
        <f t="shared" si="36"/>
        <v>16689.417086614172</v>
      </c>
      <c r="M324" s="6">
        <f t="shared" si="37"/>
        <v>-0.32428796395501647</v>
      </c>
      <c r="N324" s="27">
        <f t="shared" si="38"/>
        <v>0.48456790123456789</v>
      </c>
      <c r="O324" s="24">
        <f t="shared" si="39"/>
        <v>3</v>
      </c>
      <c r="P324" s="24">
        <f t="shared" si="40"/>
        <v>3</v>
      </c>
      <c r="Q324" t="str">
        <f t="shared" si="41"/>
        <v>Emerging Player</v>
      </c>
    </row>
    <row r="325" spans="1:17" x14ac:dyDescent="0.35">
      <c r="A325" s="15" t="s">
        <v>34</v>
      </c>
      <c r="B325" s="15" t="s">
        <v>50</v>
      </c>
      <c r="C325" s="16">
        <v>20512.43</v>
      </c>
      <c r="D325" s="15" t="s">
        <v>16</v>
      </c>
      <c r="E325" s="15" t="s">
        <v>12</v>
      </c>
      <c r="F325" s="17">
        <v>1</v>
      </c>
      <c r="G325" s="17">
        <v>146</v>
      </c>
      <c r="H325" s="15" t="s">
        <v>23</v>
      </c>
      <c r="I325" s="17">
        <v>991</v>
      </c>
      <c r="J325" s="16">
        <f>'Rice Sales(Cleaned Data)'!$C325*'Rice Sales(Cleaned Data)'!$I325</f>
        <v>20327818.129999999</v>
      </c>
      <c r="K325" s="18">
        <f t="shared" si="35"/>
        <v>1.349786839918822E-2</v>
      </c>
      <c r="L325" s="22">
        <f t="shared" si="36"/>
        <v>16709.716737588646</v>
      </c>
      <c r="M325" s="6">
        <f t="shared" si="37"/>
        <v>0.22757496863230003</v>
      </c>
      <c r="N325" s="27">
        <f t="shared" si="38"/>
        <v>0.14732593340060546</v>
      </c>
      <c r="O325" s="24">
        <f t="shared" si="39"/>
        <v>3.5</v>
      </c>
      <c r="P325" s="24">
        <f t="shared" si="40"/>
        <v>7</v>
      </c>
      <c r="Q325" t="str">
        <f t="shared" si="41"/>
        <v>Market Leader</v>
      </c>
    </row>
    <row r="326" spans="1:17" x14ac:dyDescent="0.35">
      <c r="A326" s="12" t="s">
        <v>36</v>
      </c>
      <c r="B326" s="12" t="s">
        <v>50</v>
      </c>
      <c r="C326" s="13">
        <v>22669.43</v>
      </c>
      <c r="D326" s="12" t="s">
        <v>16</v>
      </c>
      <c r="E326" s="12" t="s">
        <v>12</v>
      </c>
      <c r="F326" s="14">
        <v>1</v>
      </c>
      <c r="G326" s="14">
        <v>79</v>
      </c>
      <c r="H326" s="12" t="s">
        <v>13</v>
      </c>
      <c r="I326" s="14">
        <v>501</v>
      </c>
      <c r="J326" s="13">
        <f>'Rice Sales(Cleaned Data)'!$C326*'Rice Sales(Cleaned Data)'!$I326</f>
        <v>11357384.43</v>
      </c>
      <c r="K326" s="18">
        <f t="shared" si="35"/>
        <v>6.823846688186982E-3</v>
      </c>
      <c r="L326" s="22">
        <f t="shared" si="36"/>
        <v>16709.716737588646</v>
      </c>
      <c r="M326" s="6">
        <f t="shared" si="37"/>
        <v>0.35666153747567308</v>
      </c>
      <c r="N326" s="27">
        <f t="shared" si="38"/>
        <v>0.15768463073852296</v>
      </c>
      <c r="O326" s="24">
        <f t="shared" si="39"/>
        <v>3.125</v>
      </c>
      <c r="P326" s="24">
        <f t="shared" si="40"/>
        <v>5</v>
      </c>
      <c r="Q326" t="str">
        <f t="shared" si="41"/>
        <v>Established Contender</v>
      </c>
    </row>
    <row r="327" spans="1:17" x14ac:dyDescent="0.35">
      <c r="A327" s="15" t="s">
        <v>36</v>
      </c>
      <c r="B327" s="15" t="s">
        <v>40</v>
      </c>
      <c r="C327" s="16">
        <v>12910.1</v>
      </c>
      <c r="D327" s="15" t="s">
        <v>26</v>
      </c>
      <c r="E327" s="15" t="s">
        <v>20</v>
      </c>
      <c r="F327" s="17">
        <v>3</v>
      </c>
      <c r="G327" s="17">
        <v>164</v>
      </c>
      <c r="H327" s="15" t="s">
        <v>38</v>
      </c>
      <c r="I327" s="17">
        <v>59</v>
      </c>
      <c r="J327" s="16">
        <f>'Rice Sales(Cleaned Data)'!$C327*'Rice Sales(Cleaned Data)'!$I327</f>
        <v>761695.9</v>
      </c>
      <c r="K327" s="18">
        <f t="shared" si="35"/>
        <v>8.2217360404676632E-4</v>
      </c>
      <c r="L327" s="22">
        <f t="shared" si="36"/>
        <v>16260.5997037037</v>
      </c>
      <c r="M327" s="6">
        <f t="shared" si="37"/>
        <v>-0.20605019278228412</v>
      </c>
      <c r="N327" s="27">
        <f t="shared" si="38"/>
        <v>1</v>
      </c>
      <c r="O327" s="24">
        <f t="shared" si="39"/>
        <v>2.6315789473684212</v>
      </c>
      <c r="P327" s="24">
        <f t="shared" si="40"/>
        <v>5</v>
      </c>
      <c r="Q327" t="str">
        <f t="shared" si="41"/>
        <v>Established Contender</v>
      </c>
    </row>
    <row r="328" spans="1:17" x14ac:dyDescent="0.35">
      <c r="A328" s="12" t="s">
        <v>31</v>
      </c>
      <c r="B328" s="12" t="s">
        <v>50</v>
      </c>
      <c r="C328" s="13">
        <v>22024.71</v>
      </c>
      <c r="D328" s="12" t="s">
        <v>16</v>
      </c>
      <c r="E328" s="12" t="s">
        <v>12</v>
      </c>
      <c r="F328" s="14">
        <v>4</v>
      </c>
      <c r="G328" s="14">
        <v>18</v>
      </c>
      <c r="H328" s="12" t="s">
        <v>23</v>
      </c>
      <c r="I328" s="14">
        <v>57</v>
      </c>
      <c r="J328" s="13">
        <f>'Rice Sales(Cleaned Data)'!$C328*'Rice Sales(Cleaned Data)'!$I328</f>
        <v>1255408.47</v>
      </c>
      <c r="K328" s="18">
        <f t="shared" si="35"/>
        <v>7.7636579087157276E-4</v>
      </c>
      <c r="L328" s="22">
        <f t="shared" si="36"/>
        <v>16709.716737588646</v>
      </c>
      <c r="M328" s="6">
        <f t="shared" si="37"/>
        <v>0.3180779989199477</v>
      </c>
      <c r="N328" s="27">
        <f t="shared" si="38"/>
        <v>0.31578947368421051</v>
      </c>
      <c r="O328" s="24">
        <f t="shared" si="39"/>
        <v>2.375</v>
      </c>
      <c r="P328" s="24">
        <f t="shared" si="40"/>
        <v>3</v>
      </c>
      <c r="Q328" t="str">
        <f t="shared" si="41"/>
        <v>Emerging Player</v>
      </c>
    </row>
    <row r="329" spans="1:17" x14ac:dyDescent="0.35">
      <c r="A329" s="15" t="s">
        <v>14</v>
      </c>
      <c r="B329" s="15" t="s">
        <v>40</v>
      </c>
      <c r="C329" s="16">
        <v>15330.59</v>
      </c>
      <c r="D329" s="15" t="s">
        <v>11</v>
      </c>
      <c r="E329" s="15" t="s">
        <v>12</v>
      </c>
      <c r="F329" s="17">
        <v>2</v>
      </c>
      <c r="G329" s="17">
        <v>217</v>
      </c>
      <c r="H329" s="15" t="s">
        <v>32</v>
      </c>
      <c r="I329" s="17">
        <v>326</v>
      </c>
      <c r="J329" s="16">
        <f>'Rice Sales(Cleaned Data)'!$C329*'Rice Sales(Cleaned Data)'!$I329</f>
        <v>4997772.34</v>
      </c>
      <c r="K329" s="18">
        <f t="shared" si="35"/>
        <v>4.163952433868516E-3</v>
      </c>
      <c r="L329" s="22">
        <f t="shared" si="36"/>
        <v>15962.131690140846</v>
      </c>
      <c r="M329" s="6">
        <f t="shared" si="37"/>
        <v>-3.9564996856336146E-2</v>
      </c>
      <c r="N329" s="27">
        <f t="shared" si="38"/>
        <v>0.66564417177914115</v>
      </c>
      <c r="O329" s="24">
        <f t="shared" si="39"/>
        <v>2.4375</v>
      </c>
      <c r="P329" s="24">
        <f t="shared" si="40"/>
        <v>4</v>
      </c>
      <c r="Q329" t="str">
        <f t="shared" si="41"/>
        <v>Established Contender</v>
      </c>
    </row>
    <row r="330" spans="1:17" x14ac:dyDescent="0.35">
      <c r="A330" s="12" t="s">
        <v>31</v>
      </c>
      <c r="B330" s="12" t="s">
        <v>51</v>
      </c>
      <c r="C330" s="13">
        <v>18539.25</v>
      </c>
      <c r="D330" s="12" t="s">
        <v>26</v>
      </c>
      <c r="E330" s="12" t="s">
        <v>20</v>
      </c>
      <c r="F330" s="14">
        <v>2</v>
      </c>
      <c r="G330" s="14">
        <v>109</v>
      </c>
      <c r="H330" s="12" t="s">
        <v>27</v>
      </c>
      <c r="I330" s="14">
        <v>73</v>
      </c>
      <c r="J330" s="13">
        <f>'Rice Sales(Cleaned Data)'!$C330*'Rice Sales(Cleaned Data)'!$I330</f>
        <v>1353365.25</v>
      </c>
      <c r="K330" s="18">
        <f t="shared" si="35"/>
        <v>1.0172656456849821E-3</v>
      </c>
      <c r="L330" s="22">
        <f t="shared" si="36"/>
        <v>16260.5997037037</v>
      </c>
      <c r="M330" s="6">
        <f t="shared" si="37"/>
        <v>0.14013322619197674</v>
      </c>
      <c r="N330" s="27">
        <f t="shared" si="38"/>
        <v>1</v>
      </c>
      <c r="O330" s="24">
        <f t="shared" si="39"/>
        <v>2.9333333333333331</v>
      </c>
      <c r="P330" s="24">
        <f t="shared" si="40"/>
        <v>5</v>
      </c>
      <c r="Q330" t="str">
        <f t="shared" si="41"/>
        <v>Established Contender</v>
      </c>
    </row>
    <row r="331" spans="1:17" x14ac:dyDescent="0.35">
      <c r="A331" s="15" t="s">
        <v>31</v>
      </c>
      <c r="B331" s="15" t="s">
        <v>40</v>
      </c>
      <c r="C331" s="16">
        <v>23362.97</v>
      </c>
      <c r="D331" s="15" t="s">
        <v>26</v>
      </c>
      <c r="E331" s="15" t="s">
        <v>20</v>
      </c>
      <c r="F331" s="17">
        <v>3</v>
      </c>
      <c r="G331" s="17">
        <v>110</v>
      </c>
      <c r="H331" s="15" t="s">
        <v>21</v>
      </c>
      <c r="I331" s="17">
        <v>360</v>
      </c>
      <c r="J331" s="16">
        <f>'Rice Sales(Cleaned Data)'!$C331*'Rice Sales(Cleaned Data)'!$I331</f>
        <v>8410669.2000000011</v>
      </c>
      <c r="K331" s="18">
        <f t="shared" si="35"/>
        <v>5.0166524992684052E-3</v>
      </c>
      <c r="L331" s="22">
        <f t="shared" si="36"/>
        <v>16260.5997037037</v>
      </c>
      <c r="M331" s="6">
        <f t="shared" si="37"/>
        <v>0.43678403169094587</v>
      </c>
      <c r="N331" s="27">
        <f t="shared" si="38"/>
        <v>0.30555555555555558</v>
      </c>
      <c r="O331" s="24">
        <f t="shared" si="39"/>
        <v>2.9333333333333331</v>
      </c>
      <c r="P331" s="24">
        <f t="shared" si="40"/>
        <v>4</v>
      </c>
      <c r="Q331" t="str">
        <f t="shared" si="41"/>
        <v>Established Contender</v>
      </c>
    </row>
    <row r="332" spans="1:17" x14ac:dyDescent="0.35">
      <c r="A332" s="12" t="s">
        <v>22</v>
      </c>
      <c r="B332" s="12" t="s">
        <v>40</v>
      </c>
      <c r="C332" s="13">
        <v>9418.75</v>
      </c>
      <c r="D332" s="12" t="s">
        <v>11</v>
      </c>
      <c r="E332" s="12" t="s">
        <v>12</v>
      </c>
      <c r="F332" s="14">
        <v>1</v>
      </c>
      <c r="G332" s="14">
        <v>214</v>
      </c>
      <c r="H332" s="12" t="s">
        <v>35</v>
      </c>
      <c r="I332" s="14">
        <v>551</v>
      </c>
      <c r="J332" s="13">
        <f>'Rice Sales(Cleaned Data)'!$C332*'Rice Sales(Cleaned Data)'!$I332</f>
        <v>5189731.25</v>
      </c>
      <c r="K332" s="18">
        <f t="shared" si="35"/>
        <v>7.037845984851388E-3</v>
      </c>
      <c r="L332" s="22">
        <f t="shared" si="36"/>
        <v>15962.131690140846</v>
      </c>
      <c r="M332" s="6">
        <f t="shared" si="37"/>
        <v>-0.40993156911381862</v>
      </c>
      <c r="N332" s="27">
        <f t="shared" si="38"/>
        <v>0.38838475499092556</v>
      </c>
      <c r="O332" s="24">
        <f t="shared" si="39"/>
        <v>2.95</v>
      </c>
      <c r="P332" s="24">
        <f t="shared" si="40"/>
        <v>6</v>
      </c>
      <c r="Q332" t="str">
        <f t="shared" si="41"/>
        <v>Market Leader</v>
      </c>
    </row>
    <row r="333" spans="1:17" x14ac:dyDescent="0.35">
      <c r="A333" s="15" t="s">
        <v>34</v>
      </c>
      <c r="B333" s="15" t="s">
        <v>40</v>
      </c>
      <c r="C333" s="16">
        <v>18495.060000000001</v>
      </c>
      <c r="D333" s="15" t="s">
        <v>26</v>
      </c>
      <c r="E333" s="15" t="s">
        <v>20</v>
      </c>
      <c r="F333" s="17">
        <v>2</v>
      </c>
      <c r="G333" s="17">
        <v>16</v>
      </c>
      <c r="H333" s="15" t="s">
        <v>13</v>
      </c>
      <c r="I333" s="17">
        <v>675</v>
      </c>
      <c r="J333" s="16">
        <f>'Rice Sales(Cleaned Data)'!$C333*'Rice Sales(Cleaned Data)'!$I333</f>
        <v>12484165.5</v>
      </c>
      <c r="K333" s="18">
        <f t="shared" si="35"/>
        <v>9.4062234361282585E-3</v>
      </c>
      <c r="L333" s="22">
        <f t="shared" si="36"/>
        <v>16260.5997037037</v>
      </c>
      <c r="M333" s="6">
        <f t="shared" si="37"/>
        <v>0.13741561424621723</v>
      </c>
      <c r="N333" s="27">
        <f t="shared" si="38"/>
        <v>2.3703703703703703E-2</v>
      </c>
      <c r="O333" s="24">
        <f t="shared" si="39"/>
        <v>2.3076923076923075</v>
      </c>
      <c r="P333" s="24">
        <f t="shared" si="40"/>
        <v>6</v>
      </c>
      <c r="Q333" t="str">
        <f t="shared" si="41"/>
        <v>Market Leader</v>
      </c>
    </row>
    <row r="334" spans="1:17" x14ac:dyDescent="0.35">
      <c r="A334" s="12" t="s">
        <v>31</v>
      </c>
      <c r="B334" s="12" t="s">
        <v>40</v>
      </c>
      <c r="C334" s="13">
        <v>10496.2</v>
      </c>
      <c r="D334" s="12" t="s">
        <v>26</v>
      </c>
      <c r="E334" s="12" t="s">
        <v>20</v>
      </c>
      <c r="F334" s="14">
        <v>2</v>
      </c>
      <c r="G334" s="14">
        <v>204</v>
      </c>
      <c r="H334" s="12" t="s">
        <v>28</v>
      </c>
      <c r="I334" s="14">
        <v>809</v>
      </c>
      <c r="J334" s="13">
        <f>'Rice Sales(Cleaned Data)'!$C334*'Rice Sales(Cleaned Data)'!$I334</f>
        <v>8491425.8000000007</v>
      </c>
      <c r="K334" s="18">
        <f t="shared" si="35"/>
        <v>1.1273532977522609E-2</v>
      </c>
      <c r="L334" s="22">
        <f t="shared" si="36"/>
        <v>16260.5997037037</v>
      </c>
      <c r="M334" s="6">
        <f t="shared" si="37"/>
        <v>-0.35450105215927141</v>
      </c>
      <c r="N334" s="27">
        <f t="shared" si="38"/>
        <v>0.25216316440049441</v>
      </c>
      <c r="O334" s="24">
        <f t="shared" si="39"/>
        <v>2.9333333333333331</v>
      </c>
      <c r="P334" s="24">
        <f t="shared" si="40"/>
        <v>7</v>
      </c>
      <c r="Q334" t="str">
        <f t="shared" si="41"/>
        <v>Market Leader</v>
      </c>
    </row>
    <row r="335" spans="1:17" x14ac:dyDescent="0.35">
      <c r="A335" s="15" t="s">
        <v>14</v>
      </c>
      <c r="B335" s="15" t="s">
        <v>40</v>
      </c>
      <c r="C335" s="16">
        <v>10646.07</v>
      </c>
      <c r="D335" s="15" t="s">
        <v>16</v>
      </c>
      <c r="E335" s="15" t="s">
        <v>12</v>
      </c>
      <c r="F335" s="17">
        <v>3</v>
      </c>
      <c r="G335" s="17">
        <v>252</v>
      </c>
      <c r="H335" s="15" t="s">
        <v>33</v>
      </c>
      <c r="I335" s="17">
        <v>692</v>
      </c>
      <c r="J335" s="16">
        <f>'Rice Sales(Cleaned Data)'!$C335*'Rice Sales(Cleaned Data)'!$I335</f>
        <v>7367080.4399999995</v>
      </c>
      <c r="K335" s="18">
        <f t="shared" si="35"/>
        <v>9.4253531102303223E-3</v>
      </c>
      <c r="L335" s="22">
        <f t="shared" si="36"/>
        <v>16709.716737588646</v>
      </c>
      <c r="M335" s="6">
        <f t="shared" si="37"/>
        <v>-0.36288147984869323</v>
      </c>
      <c r="N335" s="27">
        <f t="shared" si="38"/>
        <v>0.36416184971098264</v>
      </c>
      <c r="O335" s="24">
        <f t="shared" si="39"/>
        <v>2.9473684210526314</v>
      </c>
      <c r="P335" s="24">
        <f t="shared" si="40"/>
        <v>6</v>
      </c>
      <c r="Q335" t="str">
        <f t="shared" si="41"/>
        <v>Market Leader</v>
      </c>
    </row>
    <row r="336" spans="1:17" x14ac:dyDescent="0.35">
      <c r="A336" s="12" t="s">
        <v>9</v>
      </c>
      <c r="B336" s="12" t="s">
        <v>50</v>
      </c>
      <c r="C336" s="13">
        <v>12160.87</v>
      </c>
      <c r="D336" s="12" t="s">
        <v>19</v>
      </c>
      <c r="E336" s="12" t="s">
        <v>20</v>
      </c>
      <c r="F336" s="14">
        <v>3</v>
      </c>
      <c r="G336" s="14">
        <v>120</v>
      </c>
      <c r="H336" s="12" t="s">
        <v>27</v>
      </c>
      <c r="I336" s="14">
        <v>69</v>
      </c>
      <c r="J336" s="13">
        <f>'Rice Sales(Cleaned Data)'!$C336*'Rice Sales(Cleaned Data)'!$I336</f>
        <v>839100.03</v>
      </c>
      <c r="K336" s="18">
        <f t="shared" si="35"/>
        <v>9.9904439232038921E-4</v>
      </c>
      <c r="L336" s="22">
        <f t="shared" si="36"/>
        <v>16689.417086614172</v>
      </c>
      <c r="M336" s="6">
        <f t="shared" si="37"/>
        <v>-0.27134243593482449</v>
      </c>
      <c r="N336" s="27">
        <f t="shared" si="38"/>
        <v>1</v>
      </c>
      <c r="O336" s="24">
        <f t="shared" si="39"/>
        <v>2.6</v>
      </c>
      <c r="P336" s="24">
        <f t="shared" si="40"/>
        <v>5</v>
      </c>
      <c r="Q336" t="str">
        <f t="shared" si="41"/>
        <v>Established Contender</v>
      </c>
    </row>
    <row r="337" spans="1:17" x14ac:dyDescent="0.35">
      <c r="A337" s="15" t="s">
        <v>31</v>
      </c>
      <c r="B337" s="15" t="s">
        <v>40</v>
      </c>
      <c r="C337" s="16">
        <v>15128.41</v>
      </c>
      <c r="D337" s="15" t="s">
        <v>19</v>
      </c>
      <c r="E337" s="15" t="s">
        <v>20</v>
      </c>
      <c r="F337" s="17">
        <v>4</v>
      </c>
      <c r="G337" s="17">
        <v>250</v>
      </c>
      <c r="H337" s="15" t="s">
        <v>32</v>
      </c>
      <c r="I337" s="17">
        <v>244</v>
      </c>
      <c r="J337" s="16">
        <f>'Rice Sales(Cleaned Data)'!$C337*'Rice Sales(Cleaned Data)'!$I337</f>
        <v>3691332.04</v>
      </c>
      <c r="K337" s="18">
        <f t="shared" si="35"/>
        <v>3.5328526337126808E-3</v>
      </c>
      <c r="L337" s="22">
        <f t="shared" si="36"/>
        <v>16689.417086614172</v>
      </c>
      <c r="M337" s="6">
        <f t="shared" si="37"/>
        <v>-9.3532750635502163E-2</v>
      </c>
      <c r="N337" s="27">
        <f t="shared" si="38"/>
        <v>1</v>
      </c>
      <c r="O337" s="24">
        <f t="shared" si="39"/>
        <v>3.7272727272727271</v>
      </c>
      <c r="P337" s="24">
        <f t="shared" si="40"/>
        <v>5</v>
      </c>
      <c r="Q337" t="str">
        <f t="shared" si="41"/>
        <v>Established Contender</v>
      </c>
    </row>
    <row r="338" spans="1:17" x14ac:dyDescent="0.35">
      <c r="A338" s="12" t="s">
        <v>22</v>
      </c>
      <c r="B338" s="12" t="s">
        <v>40</v>
      </c>
      <c r="C338" s="13">
        <v>12679.46</v>
      </c>
      <c r="D338" s="12" t="s">
        <v>26</v>
      </c>
      <c r="E338" s="12" t="s">
        <v>20</v>
      </c>
      <c r="F338" s="14">
        <v>1</v>
      </c>
      <c r="G338" s="14">
        <v>175</v>
      </c>
      <c r="H338" s="12" t="s">
        <v>32</v>
      </c>
      <c r="I338" s="14">
        <v>629</v>
      </c>
      <c r="J338" s="13">
        <f>'Rice Sales(Cleaned Data)'!$C338*'Rice Sales(Cleaned Data)'!$I338</f>
        <v>7975380.3399999999</v>
      </c>
      <c r="K338" s="18">
        <f t="shared" si="35"/>
        <v>8.7652067278884069E-3</v>
      </c>
      <c r="L338" s="22">
        <f t="shared" si="36"/>
        <v>16260.5997037037</v>
      </c>
      <c r="M338" s="6">
        <f t="shared" si="37"/>
        <v>-0.22023417149172053</v>
      </c>
      <c r="N338" s="27">
        <f t="shared" si="38"/>
        <v>0.27821939586645467</v>
      </c>
      <c r="O338" s="24">
        <f t="shared" si="39"/>
        <v>2.5454545454545454</v>
      </c>
      <c r="P338" s="24">
        <f t="shared" si="40"/>
        <v>6</v>
      </c>
      <c r="Q338" t="str">
        <f t="shared" si="41"/>
        <v>Market Leader</v>
      </c>
    </row>
    <row r="339" spans="1:17" x14ac:dyDescent="0.35">
      <c r="A339" s="15" t="s">
        <v>31</v>
      </c>
      <c r="B339" s="15" t="s">
        <v>50</v>
      </c>
      <c r="C339" s="16">
        <v>16095.53</v>
      </c>
      <c r="D339" s="15" t="s">
        <v>16</v>
      </c>
      <c r="E339" s="15" t="s">
        <v>12</v>
      </c>
      <c r="F339" s="17">
        <v>1</v>
      </c>
      <c r="G339" s="17">
        <v>293</v>
      </c>
      <c r="H339" s="15" t="s">
        <v>33</v>
      </c>
      <c r="I339" s="17">
        <v>939</v>
      </c>
      <c r="J339" s="16">
        <f>'Rice Sales(Cleaned Data)'!$C339*'Rice Sales(Cleaned Data)'!$I339</f>
        <v>15113702.67</v>
      </c>
      <c r="K339" s="18">
        <f t="shared" si="35"/>
        <v>1.2789604870673803E-2</v>
      </c>
      <c r="L339" s="22">
        <f t="shared" si="36"/>
        <v>16709.716737588646</v>
      </c>
      <c r="M339" s="6">
        <f t="shared" si="37"/>
        <v>-3.675626267242621E-2</v>
      </c>
      <c r="N339" s="27">
        <f t="shared" si="38"/>
        <v>0.31203407880724177</v>
      </c>
      <c r="O339" s="24">
        <f t="shared" si="39"/>
        <v>2.375</v>
      </c>
      <c r="P339" s="24">
        <f t="shared" si="40"/>
        <v>7</v>
      </c>
      <c r="Q339" t="str">
        <f t="shared" si="41"/>
        <v>Market Leader</v>
      </c>
    </row>
    <row r="340" spans="1:17" x14ac:dyDescent="0.35">
      <c r="A340" s="12" t="s">
        <v>22</v>
      </c>
      <c r="B340" s="12" t="s">
        <v>40</v>
      </c>
      <c r="C340" s="13">
        <v>23129.07</v>
      </c>
      <c r="D340" s="12" t="s">
        <v>26</v>
      </c>
      <c r="E340" s="12" t="s">
        <v>20</v>
      </c>
      <c r="F340" s="14">
        <v>1</v>
      </c>
      <c r="G340" s="14">
        <v>237</v>
      </c>
      <c r="H340" s="12" t="s">
        <v>35</v>
      </c>
      <c r="I340" s="14">
        <v>961</v>
      </c>
      <c r="J340" s="13">
        <f>'Rice Sales(Cleaned Data)'!$C340*'Rice Sales(Cleaned Data)'!$I340</f>
        <v>22227036.27</v>
      </c>
      <c r="K340" s="18">
        <f t="shared" si="35"/>
        <v>1.339167514388038E-2</v>
      </c>
      <c r="L340" s="22">
        <f t="shared" si="36"/>
        <v>16260.5997037037</v>
      </c>
      <c r="M340" s="6">
        <f t="shared" si="37"/>
        <v>0.42239956837089221</v>
      </c>
      <c r="N340" s="27">
        <f t="shared" si="38"/>
        <v>0.24661810613943808</v>
      </c>
      <c r="O340" s="24">
        <f t="shared" si="39"/>
        <v>2.5454545454545454</v>
      </c>
      <c r="P340" s="24">
        <f t="shared" si="40"/>
        <v>7</v>
      </c>
      <c r="Q340" t="str">
        <f t="shared" si="41"/>
        <v>Market Leader</v>
      </c>
    </row>
    <row r="341" spans="1:17" x14ac:dyDescent="0.35">
      <c r="A341" s="15" t="s">
        <v>31</v>
      </c>
      <c r="B341" s="15" t="s">
        <v>50</v>
      </c>
      <c r="C341" s="16">
        <v>16095.53</v>
      </c>
      <c r="D341" s="15" t="s">
        <v>16</v>
      </c>
      <c r="E341" s="15" t="s">
        <v>12</v>
      </c>
      <c r="F341" s="17">
        <v>3</v>
      </c>
      <c r="G341" s="17">
        <v>33</v>
      </c>
      <c r="H341" s="15" t="s">
        <v>35</v>
      </c>
      <c r="I341" s="17">
        <v>436</v>
      </c>
      <c r="J341" s="16">
        <f>'Rice Sales(Cleaned Data)'!$C341*'Rice Sales(Cleaned Data)'!$I341</f>
        <v>7017651.0800000001</v>
      </c>
      <c r="K341" s="18">
        <f t="shared" si="35"/>
        <v>5.93851727754396E-3</v>
      </c>
      <c r="L341" s="22">
        <f t="shared" si="36"/>
        <v>16709.716737588646</v>
      </c>
      <c r="M341" s="6">
        <f>(C341 - L341)/ L341</f>
        <v>-3.675626267242621E-2</v>
      </c>
      <c r="N341" s="27">
        <f t="shared" si="38"/>
        <v>7.5688073394495417E-2</v>
      </c>
      <c r="O341" s="24">
        <f t="shared" si="39"/>
        <v>2.375</v>
      </c>
      <c r="P341" s="24">
        <f t="shared" si="40"/>
        <v>4</v>
      </c>
      <c r="Q341" t="str">
        <f t="shared" si="41"/>
        <v>Established Contender</v>
      </c>
    </row>
    <row r="342" spans="1:17" x14ac:dyDescent="0.35">
      <c r="A342" s="12" t="s">
        <v>14</v>
      </c>
      <c r="B342" s="12" t="s">
        <v>40</v>
      </c>
      <c r="C342" s="13">
        <v>11464.43</v>
      </c>
      <c r="D342" s="12" t="s">
        <v>26</v>
      </c>
      <c r="E342" s="12" t="s">
        <v>20</v>
      </c>
      <c r="F342" s="14">
        <v>1</v>
      </c>
      <c r="G342" s="14">
        <v>237</v>
      </c>
      <c r="H342" s="12" t="s">
        <v>33</v>
      </c>
      <c r="I342" s="14">
        <v>795</v>
      </c>
      <c r="J342" s="13">
        <f>'Rice Sales(Cleaned Data)'!$C342*'Rice Sales(Cleaned Data)'!$I342</f>
        <v>9114221.8499999996</v>
      </c>
      <c r="K342" s="18">
        <f t="shared" si="35"/>
        <v>1.1078440935884394E-2</v>
      </c>
      <c r="L342" s="22">
        <f t="shared" si="36"/>
        <v>16260.5997037037</v>
      </c>
      <c r="M342" s="6">
        <f t="shared" si="37"/>
        <v>-0.29495650782248017</v>
      </c>
      <c r="N342" s="27">
        <f t="shared" si="38"/>
        <v>0.2981132075471698</v>
      </c>
      <c r="O342" s="24">
        <f t="shared" si="39"/>
        <v>2.7777777777777777</v>
      </c>
      <c r="P342" s="24">
        <f t="shared" si="40"/>
        <v>7</v>
      </c>
      <c r="Q342" t="str">
        <f t="shared" si="41"/>
        <v>Market Leader</v>
      </c>
    </row>
    <row r="343" spans="1:17" x14ac:dyDescent="0.35">
      <c r="A343" s="15" t="s">
        <v>18</v>
      </c>
      <c r="B343" s="15" t="s">
        <v>40</v>
      </c>
      <c r="C343" s="16">
        <v>24265.919999999998</v>
      </c>
      <c r="D343" s="15" t="s">
        <v>16</v>
      </c>
      <c r="E343" s="15" t="s">
        <v>12</v>
      </c>
      <c r="F343" s="17">
        <v>3</v>
      </c>
      <c r="G343" s="17">
        <v>50</v>
      </c>
      <c r="H343" s="15" t="s">
        <v>23</v>
      </c>
      <c r="I343" s="17">
        <v>892</v>
      </c>
      <c r="J343" s="16">
        <f>'Rice Sales(Cleaned Data)'!$C343*'Rice Sales(Cleaned Data)'!$I343</f>
        <v>21645200.639999997</v>
      </c>
      <c r="K343" s="18">
        <f t="shared" si="35"/>
        <v>1.2149443604516542E-2</v>
      </c>
      <c r="L343" s="22">
        <f t="shared" si="36"/>
        <v>16709.716737588646</v>
      </c>
      <c r="M343" s="6">
        <f t="shared" si="37"/>
        <v>0.45220415049966772</v>
      </c>
      <c r="N343" s="27">
        <f t="shared" si="38"/>
        <v>5.6053811659192827E-2</v>
      </c>
      <c r="O343" s="24">
        <f t="shared" si="39"/>
        <v>2.925925925925926</v>
      </c>
      <c r="P343" s="24">
        <f t="shared" si="40"/>
        <v>7</v>
      </c>
      <c r="Q343" t="str">
        <f t="shared" si="41"/>
        <v>Market Leader</v>
      </c>
    </row>
    <row r="344" spans="1:17" x14ac:dyDescent="0.35">
      <c r="A344" s="12" t="s">
        <v>9</v>
      </c>
      <c r="B344" s="12" t="s">
        <v>50</v>
      </c>
      <c r="C344" s="13">
        <v>23005.51</v>
      </c>
      <c r="D344" s="12" t="s">
        <v>11</v>
      </c>
      <c r="E344" s="12" t="s">
        <v>12</v>
      </c>
      <c r="F344" s="14">
        <v>4</v>
      </c>
      <c r="G344" s="14">
        <v>12</v>
      </c>
      <c r="H344" s="12" t="s">
        <v>25</v>
      </c>
      <c r="I344" s="14">
        <v>891</v>
      </c>
      <c r="J344" s="13">
        <f>'Rice Sales(Cleaned Data)'!$C344*'Rice Sales(Cleaned Data)'!$I344</f>
        <v>20497909.41</v>
      </c>
      <c r="K344" s="18">
        <f t="shared" si="35"/>
        <v>1.1380618461892171E-2</v>
      </c>
      <c r="L344" s="22">
        <f t="shared" si="36"/>
        <v>15962.131690140846</v>
      </c>
      <c r="M344" s="6">
        <f t="shared" si="37"/>
        <v>0.44125549435289763</v>
      </c>
      <c r="N344" s="27">
        <f t="shared" si="38"/>
        <v>1.3468013468013467E-2</v>
      </c>
      <c r="O344" s="24">
        <f t="shared" si="39"/>
        <v>2.8333333333333335</v>
      </c>
      <c r="P344" s="24">
        <f t="shared" si="40"/>
        <v>7</v>
      </c>
      <c r="Q344" t="str">
        <f t="shared" si="41"/>
        <v>Market Leader</v>
      </c>
    </row>
    <row r="345" spans="1:17" x14ac:dyDescent="0.35">
      <c r="A345" s="15" t="s">
        <v>18</v>
      </c>
      <c r="B345" s="15" t="s">
        <v>50</v>
      </c>
      <c r="C345" s="16">
        <v>23070.6</v>
      </c>
      <c r="D345" s="15" t="s">
        <v>16</v>
      </c>
      <c r="E345" s="15" t="s">
        <v>12</v>
      </c>
      <c r="F345" s="17">
        <v>2</v>
      </c>
      <c r="G345" s="17">
        <v>118</v>
      </c>
      <c r="H345" s="15" t="s">
        <v>17</v>
      </c>
      <c r="I345" s="17">
        <v>76</v>
      </c>
      <c r="J345" s="16">
        <f>'Rice Sales(Cleaned Data)'!$C345*'Rice Sales(Cleaned Data)'!$I345</f>
        <v>1753365.5999999999</v>
      </c>
      <c r="K345" s="18">
        <f t="shared" si="35"/>
        <v>1.0351543878287636E-3</v>
      </c>
      <c r="L345" s="22">
        <f t="shared" si="36"/>
        <v>16709.716737588646</v>
      </c>
      <c r="M345" s="6">
        <f t="shared" si="37"/>
        <v>0.38066972422713147</v>
      </c>
      <c r="N345" s="27">
        <f t="shared" si="38"/>
        <v>1</v>
      </c>
      <c r="O345" s="24">
        <f t="shared" si="39"/>
        <v>2.925925925925926</v>
      </c>
      <c r="P345" s="24">
        <f t="shared" si="40"/>
        <v>5</v>
      </c>
      <c r="Q345" t="str">
        <f t="shared" si="41"/>
        <v>Established Contender</v>
      </c>
    </row>
    <row r="346" spans="1:17" x14ac:dyDescent="0.35">
      <c r="A346" s="12" t="s">
        <v>22</v>
      </c>
      <c r="B346" s="12" t="s">
        <v>40</v>
      </c>
      <c r="C346" s="13">
        <v>17987.509999999998</v>
      </c>
      <c r="D346" s="12" t="s">
        <v>26</v>
      </c>
      <c r="E346" s="12" t="s">
        <v>20</v>
      </c>
      <c r="F346" s="14">
        <v>1</v>
      </c>
      <c r="G346" s="14">
        <v>236</v>
      </c>
      <c r="H346" s="12" t="s">
        <v>28</v>
      </c>
      <c r="I346" s="14">
        <v>299</v>
      </c>
      <c r="J346" s="13">
        <f>'Rice Sales(Cleaned Data)'!$C346*'Rice Sales(Cleaned Data)'!$I346</f>
        <v>5378265.4899999993</v>
      </c>
      <c r="K346" s="18">
        <f t="shared" si="35"/>
        <v>4.1666086035590365E-3</v>
      </c>
      <c r="L346" s="22">
        <f t="shared" si="36"/>
        <v>16260.5997037037</v>
      </c>
      <c r="M346" s="6">
        <f t="shared" si="37"/>
        <v>0.10620212832020938</v>
      </c>
      <c r="N346" s="27">
        <f t="shared" si="38"/>
        <v>0.78929765886287628</v>
      </c>
      <c r="O346" s="24">
        <f t="shared" si="39"/>
        <v>2.5454545454545454</v>
      </c>
      <c r="P346" s="24">
        <f t="shared" si="40"/>
        <v>5</v>
      </c>
      <c r="Q346" t="str">
        <f t="shared" si="41"/>
        <v>Established Contender</v>
      </c>
    </row>
    <row r="347" spans="1:17" x14ac:dyDescent="0.35">
      <c r="A347" s="15" t="s">
        <v>34</v>
      </c>
      <c r="B347" s="15" t="s">
        <v>40</v>
      </c>
      <c r="C347" s="16">
        <v>10548.7</v>
      </c>
      <c r="D347" s="15" t="s">
        <v>11</v>
      </c>
      <c r="E347" s="15" t="s">
        <v>12</v>
      </c>
      <c r="F347" s="17">
        <v>5</v>
      </c>
      <c r="G347" s="17">
        <v>116</v>
      </c>
      <c r="H347" s="15" t="s">
        <v>28</v>
      </c>
      <c r="I347" s="17">
        <v>553</v>
      </c>
      <c r="J347" s="16">
        <f>'Rice Sales(Cleaned Data)'!$C347*'Rice Sales(Cleaned Data)'!$I347</f>
        <v>5833431.1000000006</v>
      </c>
      <c r="K347" s="18">
        <f t="shared" si="35"/>
        <v>7.0633917053045687E-3</v>
      </c>
      <c r="L347" s="22">
        <f t="shared" si="36"/>
        <v>15962.131690140846</v>
      </c>
      <c r="M347" s="6">
        <f t="shared" si="37"/>
        <v>-0.3391421518896815</v>
      </c>
      <c r="N347" s="27">
        <f t="shared" si="38"/>
        <v>0.20976491862567812</v>
      </c>
      <c r="O347" s="24">
        <f t="shared" si="39"/>
        <v>3.2173913043478262</v>
      </c>
      <c r="P347" s="24">
        <f t="shared" si="40"/>
        <v>6</v>
      </c>
      <c r="Q347" t="str">
        <f t="shared" si="41"/>
        <v>Market Leader</v>
      </c>
    </row>
    <row r="348" spans="1:17" x14ac:dyDescent="0.35">
      <c r="A348" s="12" t="s">
        <v>14</v>
      </c>
      <c r="B348" s="12" t="s">
        <v>50</v>
      </c>
      <c r="C348" s="13">
        <v>14131.6</v>
      </c>
      <c r="D348" s="12" t="s">
        <v>11</v>
      </c>
      <c r="E348" s="12" t="s">
        <v>12</v>
      </c>
      <c r="F348" s="14">
        <v>2</v>
      </c>
      <c r="G348" s="14">
        <v>35</v>
      </c>
      <c r="H348" s="12" t="s">
        <v>13</v>
      </c>
      <c r="I348" s="14">
        <v>523</v>
      </c>
      <c r="J348" s="13">
        <f>'Rice Sales(Cleaned Data)'!$C348*'Rice Sales(Cleaned Data)'!$I348</f>
        <v>7390826.7999999998</v>
      </c>
      <c r="K348" s="18">
        <f t="shared" si="35"/>
        <v>6.6802058985068529E-3</v>
      </c>
      <c r="L348" s="22">
        <f t="shared" si="36"/>
        <v>15962.131690140846</v>
      </c>
      <c r="M348" s="6">
        <f t="shared" si="37"/>
        <v>-0.11467965091852302</v>
      </c>
      <c r="N348" s="27">
        <f t="shared" si="38"/>
        <v>6.6921606118546847E-2</v>
      </c>
      <c r="O348" s="24">
        <f t="shared" si="39"/>
        <v>2.4375</v>
      </c>
      <c r="P348" s="24">
        <f t="shared" si="40"/>
        <v>5</v>
      </c>
      <c r="Q348" t="str">
        <f t="shared" si="41"/>
        <v>Established Contender</v>
      </c>
    </row>
    <row r="349" spans="1:17" x14ac:dyDescent="0.35">
      <c r="A349" s="15" t="s">
        <v>18</v>
      </c>
      <c r="B349" s="15" t="s">
        <v>40</v>
      </c>
      <c r="C349" s="16">
        <v>21384.95</v>
      </c>
      <c r="D349" s="15" t="s">
        <v>11</v>
      </c>
      <c r="E349" s="15" t="s">
        <v>12</v>
      </c>
      <c r="F349" s="17">
        <v>4</v>
      </c>
      <c r="G349" s="17">
        <v>281</v>
      </c>
      <c r="H349" s="15" t="s">
        <v>32</v>
      </c>
      <c r="I349" s="17">
        <v>537</v>
      </c>
      <c r="J349" s="16">
        <f>'Rice Sales(Cleaned Data)'!$C349*'Rice Sales(Cleaned Data)'!$I349</f>
        <v>11483718.15</v>
      </c>
      <c r="K349" s="18">
        <f t="shared" si="35"/>
        <v>6.8590259416791205E-3</v>
      </c>
      <c r="L349" s="22">
        <f t="shared" si="36"/>
        <v>15962.131690140846</v>
      </c>
      <c r="M349" s="6">
        <f t="shared" si="37"/>
        <v>0.33973020741387611</v>
      </c>
      <c r="N349" s="27">
        <f t="shared" si="38"/>
        <v>0.52327746741154557</v>
      </c>
      <c r="O349" s="24">
        <f t="shared" si="39"/>
        <v>3.04</v>
      </c>
      <c r="P349" s="24">
        <f t="shared" si="40"/>
        <v>6</v>
      </c>
      <c r="Q349" t="str">
        <f t="shared" si="41"/>
        <v>Market Leader</v>
      </c>
    </row>
    <row r="350" spans="1:17" x14ac:dyDescent="0.35">
      <c r="A350" s="12" t="s">
        <v>14</v>
      </c>
      <c r="B350" s="12" t="s">
        <v>40</v>
      </c>
      <c r="C350" s="13">
        <v>20837.04</v>
      </c>
      <c r="D350" s="12" t="s">
        <v>11</v>
      </c>
      <c r="E350" s="12" t="s">
        <v>12</v>
      </c>
      <c r="F350" s="14">
        <v>2</v>
      </c>
      <c r="G350" s="14">
        <v>248</v>
      </c>
      <c r="H350" s="12" t="s">
        <v>33</v>
      </c>
      <c r="I350" s="14">
        <v>903</v>
      </c>
      <c r="J350" s="13">
        <f>'Rice Sales(Cleaned Data)'!$C350*'Rice Sales(Cleaned Data)'!$I350</f>
        <v>18815847.120000001</v>
      </c>
      <c r="K350" s="18">
        <f t="shared" si="35"/>
        <v>1.1533892784611258E-2</v>
      </c>
      <c r="L350" s="22">
        <f t="shared" si="36"/>
        <v>15962.131690140846</v>
      </c>
      <c r="M350" s="6">
        <f t="shared" si="37"/>
        <v>0.30540459159788697</v>
      </c>
      <c r="N350" s="27">
        <f t="shared" si="38"/>
        <v>0.27464008859357697</v>
      </c>
      <c r="O350" s="24">
        <f t="shared" si="39"/>
        <v>2.4375</v>
      </c>
      <c r="P350" s="24">
        <f t="shared" si="40"/>
        <v>7</v>
      </c>
      <c r="Q350" t="str">
        <f t="shared" si="41"/>
        <v>Market Leader</v>
      </c>
    </row>
    <row r="351" spans="1:17" x14ac:dyDescent="0.35">
      <c r="A351" s="15" t="s">
        <v>36</v>
      </c>
      <c r="B351" s="15" t="s">
        <v>51</v>
      </c>
      <c r="C351" s="16">
        <v>8922.4599999999991</v>
      </c>
      <c r="D351" s="15" t="s">
        <v>26</v>
      </c>
      <c r="E351" s="15" t="s">
        <v>20</v>
      </c>
      <c r="F351" s="17">
        <v>4</v>
      </c>
      <c r="G351" s="17">
        <v>124</v>
      </c>
      <c r="H351" s="15" t="s">
        <v>23</v>
      </c>
      <c r="I351" s="17">
        <v>183</v>
      </c>
      <c r="J351" s="16">
        <f>'Rice Sales(Cleaned Data)'!$C351*'Rice Sales(Cleaned Data)'!$I351</f>
        <v>1632810.18</v>
      </c>
      <c r="K351" s="18">
        <f t="shared" si="35"/>
        <v>2.5501316871281059E-3</v>
      </c>
      <c r="L351" s="22">
        <f t="shared" si="36"/>
        <v>16260.5997037037</v>
      </c>
      <c r="M351" s="6">
        <f t="shared" si="37"/>
        <v>-0.45128346047607837</v>
      </c>
      <c r="N351" s="27">
        <f t="shared" si="38"/>
        <v>0.67759562841530052</v>
      </c>
      <c r="O351" s="24">
        <f t="shared" si="39"/>
        <v>2.6315789473684212</v>
      </c>
      <c r="P351" s="24">
        <f t="shared" si="40"/>
        <v>4</v>
      </c>
      <c r="Q351" t="str">
        <f t="shared" si="41"/>
        <v>Established Contender</v>
      </c>
    </row>
    <row r="352" spans="1:17" x14ac:dyDescent="0.35">
      <c r="A352" s="12" t="s">
        <v>9</v>
      </c>
      <c r="B352" s="12" t="s">
        <v>40</v>
      </c>
      <c r="C352" s="13">
        <v>24215.03</v>
      </c>
      <c r="D352" s="12" t="s">
        <v>26</v>
      </c>
      <c r="E352" s="12" t="s">
        <v>20</v>
      </c>
      <c r="F352" s="14">
        <v>2</v>
      </c>
      <c r="G352" s="14">
        <v>173</v>
      </c>
      <c r="H352" s="12" t="s">
        <v>28</v>
      </c>
      <c r="I352" s="14">
        <v>858</v>
      </c>
      <c r="J352" s="13">
        <f>'Rice Sales(Cleaned Data)'!$C352*'Rice Sales(Cleaned Data)'!$I352</f>
        <v>20776495.739999998</v>
      </c>
      <c r="K352" s="18">
        <f t="shared" si="35"/>
        <v>1.1956355123256365E-2</v>
      </c>
      <c r="L352" s="22">
        <f t="shared" si="36"/>
        <v>16260.5997037037</v>
      </c>
      <c r="M352" s="6">
        <f t="shared" si="37"/>
        <v>0.48918431307822596</v>
      </c>
      <c r="N352" s="27">
        <f t="shared" si="38"/>
        <v>0.20163170163170163</v>
      </c>
      <c r="O352" s="24">
        <f t="shared" si="39"/>
        <v>2.75</v>
      </c>
      <c r="P352" s="24">
        <f t="shared" si="40"/>
        <v>7</v>
      </c>
      <c r="Q352" t="str">
        <f t="shared" si="41"/>
        <v>Market Leader</v>
      </c>
    </row>
    <row r="353" spans="1:17" x14ac:dyDescent="0.35">
      <c r="A353" s="15" t="s">
        <v>9</v>
      </c>
      <c r="B353" s="15" t="s">
        <v>51</v>
      </c>
      <c r="C353" s="16">
        <v>17626.23</v>
      </c>
      <c r="D353" s="15" t="s">
        <v>19</v>
      </c>
      <c r="E353" s="15" t="s">
        <v>20</v>
      </c>
      <c r="F353" s="17">
        <v>4</v>
      </c>
      <c r="G353" s="17">
        <v>211</v>
      </c>
      <c r="H353" s="15" t="s">
        <v>27</v>
      </c>
      <c r="I353" s="17">
        <v>125</v>
      </c>
      <c r="J353" s="16">
        <f>'Rice Sales(Cleaned Data)'!$C353*'Rice Sales(Cleaned Data)'!$I353</f>
        <v>2203278.75</v>
      </c>
      <c r="K353" s="18">
        <f t="shared" si="35"/>
        <v>1.8098630295659225E-3</v>
      </c>
      <c r="L353" s="22">
        <f t="shared" si="36"/>
        <v>16689.417086614172</v>
      </c>
      <c r="M353" s="6">
        <f t="shared" si="37"/>
        <v>5.6132152999951251E-2</v>
      </c>
      <c r="N353" s="27">
        <f t="shared" si="38"/>
        <v>1</v>
      </c>
      <c r="O353" s="24">
        <f t="shared" si="39"/>
        <v>2.6</v>
      </c>
      <c r="P353" s="24">
        <f t="shared" si="40"/>
        <v>5</v>
      </c>
      <c r="Q353" t="str">
        <f t="shared" si="41"/>
        <v>Established Contender</v>
      </c>
    </row>
    <row r="354" spans="1:17" x14ac:dyDescent="0.35">
      <c r="A354" s="12" t="s">
        <v>34</v>
      </c>
      <c r="B354" s="12" t="s">
        <v>51</v>
      </c>
      <c r="C354" s="13">
        <v>21334.11</v>
      </c>
      <c r="D354" s="12" t="s">
        <v>19</v>
      </c>
      <c r="E354" s="12" t="s">
        <v>20</v>
      </c>
      <c r="F354" s="14">
        <v>3</v>
      </c>
      <c r="G354" s="14">
        <v>280</v>
      </c>
      <c r="H354" s="12" t="s">
        <v>39</v>
      </c>
      <c r="I354" s="14">
        <v>217</v>
      </c>
      <c r="J354" s="13">
        <f>'Rice Sales(Cleaned Data)'!$C354*'Rice Sales(Cleaned Data)'!$I354</f>
        <v>4629501.87</v>
      </c>
      <c r="K354" s="18">
        <f t="shared" si="35"/>
        <v>3.1419222193264412E-3</v>
      </c>
      <c r="L354" s="22">
        <f t="shared" si="36"/>
        <v>16689.417086614172</v>
      </c>
      <c r="M354" s="6">
        <f t="shared" si="37"/>
        <v>0.27830168598944816</v>
      </c>
      <c r="N354" s="27">
        <f t="shared" si="38"/>
        <v>1</v>
      </c>
      <c r="O354" s="24">
        <f t="shared" si="39"/>
        <v>3.263157894736842</v>
      </c>
      <c r="P354" s="24">
        <f t="shared" si="40"/>
        <v>5</v>
      </c>
      <c r="Q354" t="str">
        <f t="shared" si="41"/>
        <v>Established Contender</v>
      </c>
    </row>
    <row r="355" spans="1:17" x14ac:dyDescent="0.35">
      <c r="A355" s="15" t="s">
        <v>31</v>
      </c>
      <c r="B355" s="15" t="s">
        <v>40</v>
      </c>
      <c r="C355" s="16">
        <v>21466.73</v>
      </c>
      <c r="D355" s="15" t="s">
        <v>19</v>
      </c>
      <c r="E355" s="15" t="s">
        <v>20</v>
      </c>
      <c r="F355" s="17">
        <v>4</v>
      </c>
      <c r="G355" s="17">
        <v>11</v>
      </c>
      <c r="H355" s="15" t="s">
        <v>27</v>
      </c>
      <c r="I355" s="17">
        <v>902</v>
      </c>
      <c r="J355" s="16">
        <f>'Rice Sales(Cleaned Data)'!$C355*'Rice Sales(Cleaned Data)'!$I355</f>
        <v>19362990.460000001</v>
      </c>
      <c r="K355" s="18">
        <f t="shared" si="35"/>
        <v>1.3059971621347696E-2</v>
      </c>
      <c r="L355" s="22">
        <f t="shared" si="36"/>
        <v>16689.417086614172</v>
      </c>
      <c r="M355" s="6">
        <f t="shared" si="37"/>
        <v>0.28624803901734197</v>
      </c>
      <c r="N355" s="27">
        <f t="shared" si="38"/>
        <v>1.2195121951219513E-2</v>
      </c>
      <c r="O355" s="24">
        <f t="shared" si="39"/>
        <v>3.7272727272727271</v>
      </c>
      <c r="P355" s="24">
        <f t="shared" si="40"/>
        <v>7</v>
      </c>
      <c r="Q355" t="str">
        <f t="shared" si="41"/>
        <v>Market Leader</v>
      </c>
    </row>
    <row r="356" spans="1:17" x14ac:dyDescent="0.35">
      <c r="A356" s="12" t="s">
        <v>34</v>
      </c>
      <c r="B356" s="12" t="s">
        <v>40</v>
      </c>
      <c r="C356" s="13">
        <v>10547.77</v>
      </c>
      <c r="D356" s="12" t="s">
        <v>19</v>
      </c>
      <c r="E356" s="12" t="s">
        <v>20</v>
      </c>
      <c r="F356" s="14">
        <v>4</v>
      </c>
      <c r="G356" s="14">
        <v>186</v>
      </c>
      <c r="H356" s="12" t="s">
        <v>23</v>
      </c>
      <c r="I356" s="14">
        <v>235</v>
      </c>
      <c r="J356" s="13">
        <f>'Rice Sales(Cleaned Data)'!$C356*'Rice Sales(Cleaned Data)'!$I356</f>
        <v>2478725.9500000002</v>
      </c>
      <c r="K356" s="18">
        <f t="shared" si="35"/>
        <v>3.4025424955839343E-3</v>
      </c>
      <c r="L356" s="22">
        <f t="shared" si="36"/>
        <v>16689.417086614172</v>
      </c>
      <c r="M356" s="6">
        <f t="shared" si="37"/>
        <v>-0.36799650070104062</v>
      </c>
      <c r="N356" s="27">
        <f t="shared" si="38"/>
        <v>0.79148936170212769</v>
      </c>
      <c r="O356" s="24">
        <f t="shared" si="39"/>
        <v>3.263157894736842</v>
      </c>
      <c r="P356" s="24">
        <f t="shared" si="40"/>
        <v>5</v>
      </c>
      <c r="Q356" t="str">
        <f t="shared" si="41"/>
        <v>Established Contender</v>
      </c>
    </row>
    <row r="357" spans="1:17" x14ac:dyDescent="0.35">
      <c r="A357" s="15" t="s">
        <v>31</v>
      </c>
      <c r="B357" s="15" t="s">
        <v>40</v>
      </c>
      <c r="C357" s="16">
        <v>13974.68</v>
      </c>
      <c r="D357" s="15" t="s">
        <v>16</v>
      </c>
      <c r="E357" s="15" t="s">
        <v>12</v>
      </c>
      <c r="F357" s="17">
        <v>4</v>
      </c>
      <c r="G357" s="17">
        <v>206</v>
      </c>
      <c r="H357" s="15" t="s">
        <v>38</v>
      </c>
      <c r="I357" s="17">
        <v>202</v>
      </c>
      <c r="J357" s="16">
        <f>'Rice Sales(Cleaned Data)'!$C357*'Rice Sales(Cleaned Data)'!$I357</f>
        <v>2822885.36</v>
      </c>
      <c r="K357" s="18">
        <f t="shared" si="35"/>
        <v>2.7513313992290822E-3</v>
      </c>
      <c r="L357" s="22">
        <f t="shared" si="36"/>
        <v>16709.716737588646</v>
      </c>
      <c r="M357" s="6">
        <f t="shared" si="37"/>
        <v>-0.1636794196179375</v>
      </c>
      <c r="N357" s="27">
        <f t="shared" si="38"/>
        <v>1</v>
      </c>
      <c r="O357" s="24">
        <f t="shared" si="39"/>
        <v>2.375</v>
      </c>
      <c r="P357" s="24">
        <f t="shared" si="40"/>
        <v>5</v>
      </c>
      <c r="Q357" t="str">
        <f t="shared" si="41"/>
        <v>Established Contender</v>
      </c>
    </row>
    <row r="358" spans="1:17" x14ac:dyDescent="0.35">
      <c r="A358" s="12" t="s">
        <v>36</v>
      </c>
      <c r="B358" s="12" t="s">
        <v>50</v>
      </c>
      <c r="C358" s="13">
        <v>12582.69</v>
      </c>
      <c r="D358" s="12" t="s">
        <v>19</v>
      </c>
      <c r="E358" s="12" t="s">
        <v>20</v>
      </c>
      <c r="F358" s="14">
        <v>3</v>
      </c>
      <c r="G358" s="14">
        <v>130</v>
      </c>
      <c r="H358" s="12" t="s">
        <v>17</v>
      </c>
      <c r="I358" s="14">
        <v>764</v>
      </c>
      <c r="J358" s="13">
        <f>'Rice Sales(Cleaned Data)'!$C358*'Rice Sales(Cleaned Data)'!$I358</f>
        <v>9613175.1600000001</v>
      </c>
      <c r="K358" s="18">
        <f t="shared" si="35"/>
        <v>1.1061882836706918E-2</v>
      </c>
      <c r="L358" s="22">
        <f t="shared" si="36"/>
        <v>16689.417086614172</v>
      </c>
      <c r="M358" s="6">
        <f t="shared" si="37"/>
        <v>-0.24606773653634625</v>
      </c>
      <c r="N358" s="27">
        <f t="shared" si="38"/>
        <v>0.17015706806282724</v>
      </c>
      <c r="O358" s="24">
        <f t="shared" si="39"/>
        <v>2.8666666666666667</v>
      </c>
      <c r="P358" s="24">
        <f t="shared" si="40"/>
        <v>7</v>
      </c>
      <c r="Q358" t="str">
        <f t="shared" si="41"/>
        <v>Market Leader</v>
      </c>
    </row>
    <row r="359" spans="1:17" x14ac:dyDescent="0.35">
      <c r="A359" s="15" t="s">
        <v>24</v>
      </c>
      <c r="B359" s="15" t="s">
        <v>50</v>
      </c>
      <c r="C359" s="16">
        <v>21055.31</v>
      </c>
      <c r="D359" s="15" t="s">
        <v>26</v>
      </c>
      <c r="E359" s="15" t="s">
        <v>20</v>
      </c>
      <c r="F359" s="17">
        <v>3</v>
      </c>
      <c r="G359" s="17">
        <v>61</v>
      </c>
      <c r="H359" s="15" t="s">
        <v>13</v>
      </c>
      <c r="I359" s="17">
        <v>868</v>
      </c>
      <c r="J359" s="16">
        <f>'Rice Sales(Cleaned Data)'!$C359*'Rice Sales(Cleaned Data)'!$I359</f>
        <v>18276009.080000002</v>
      </c>
      <c r="K359" s="18">
        <f t="shared" si="35"/>
        <v>1.2095706581569375E-2</v>
      </c>
      <c r="L359" s="22">
        <f t="shared" si="36"/>
        <v>16260.5997037037</v>
      </c>
      <c r="M359" s="6">
        <f t="shared" si="37"/>
        <v>0.2948667566795955</v>
      </c>
      <c r="N359" s="27">
        <f t="shared" si="38"/>
        <v>7.0276497695852536E-2</v>
      </c>
      <c r="O359" s="24">
        <f t="shared" si="39"/>
        <v>3.0526315789473686</v>
      </c>
      <c r="P359" s="24">
        <f t="shared" si="40"/>
        <v>7</v>
      </c>
      <c r="Q359" t="str">
        <f t="shared" si="41"/>
        <v>Market Leader</v>
      </c>
    </row>
    <row r="360" spans="1:17" x14ac:dyDescent="0.35">
      <c r="A360" s="12" t="s">
        <v>34</v>
      </c>
      <c r="B360" s="12" t="s">
        <v>40</v>
      </c>
      <c r="C360" s="13">
        <v>22255.45</v>
      </c>
      <c r="D360" s="12" t="s">
        <v>19</v>
      </c>
      <c r="E360" s="12" t="s">
        <v>20</v>
      </c>
      <c r="F360" s="14">
        <v>1</v>
      </c>
      <c r="G360" s="14">
        <v>245</v>
      </c>
      <c r="H360" s="12" t="s">
        <v>32</v>
      </c>
      <c r="I360" s="14">
        <v>770</v>
      </c>
      <c r="J360" s="13">
        <f>'Rice Sales(Cleaned Data)'!$C360*'Rice Sales(Cleaned Data)'!$I360</f>
        <v>17136696.5</v>
      </c>
      <c r="K360" s="18">
        <f t="shared" si="35"/>
        <v>1.1148756262126082E-2</v>
      </c>
      <c r="L360" s="22">
        <f t="shared" si="36"/>
        <v>16689.417086614172</v>
      </c>
      <c r="M360" s="6">
        <f t="shared" si="37"/>
        <v>0.33350672971377127</v>
      </c>
      <c r="N360" s="27">
        <f t="shared" si="38"/>
        <v>0.31818181818181818</v>
      </c>
      <c r="O360" s="24">
        <f t="shared" si="39"/>
        <v>3.263157894736842</v>
      </c>
      <c r="P360" s="24">
        <f t="shared" si="40"/>
        <v>7</v>
      </c>
      <c r="Q360" t="str">
        <f t="shared" si="41"/>
        <v>Market Leader</v>
      </c>
    </row>
    <row r="361" spans="1:17" x14ac:dyDescent="0.35">
      <c r="A361" s="15" t="s">
        <v>22</v>
      </c>
      <c r="B361" s="15" t="s">
        <v>50</v>
      </c>
      <c r="C361" s="16">
        <v>14756.73</v>
      </c>
      <c r="D361" s="15" t="s">
        <v>26</v>
      </c>
      <c r="E361" s="15" t="s">
        <v>20</v>
      </c>
      <c r="F361" s="17">
        <v>3</v>
      </c>
      <c r="G361" s="17">
        <v>119</v>
      </c>
      <c r="H361" s="15" t="s">
        <v>32</v>
      </c>
      <c r="I361" s="17">
        <v>766</v>
      </c>
      <c r="J361" s="16">
        <f>'Rice Sales(Cleaned Data)'!$C361*'Rice Sales(Cleaned Data)'!$I361</f>
        <v>11303655.18</v>
      </c>
      <c r="K361" s="18">
        <f t="shared" si="35"/>
        <v>1.0674321706776662E-2</v>
      </c>
      <c r="L361" s="22">
        <f t="shared" si="36"/>
        <v>16260.5997037037</v>
      </c>
      <c r="M361" s="6">
        <f t="shared" si="37"/>
        <v>-9.2485500603102691E-2</v>
      </c>
      <c r="N361" s="27">
        <f t="shared" si="38"/>
        <v>0.15535248041775457</v>
      </c>
      <c r="O361" s="24">
        <f t="shared" si="39"/>
        <v>2.5454545454545454</v>
      </c>
      <c r="P361" s="24">
        <f t="shared" si="40"/>
        <v>7</v>
      </c>
      <c r="Q361" t="str">
        <f t="shared" si="41"/>
        <v>Market Leader</v>
      </c>
    </row>
    <row r="362" spans="1:17" x14ac:dyDescent="0.35">
      <c r="A362" s="12" t="s">
        <v>36</v>
      </c>
      <c r="B362" s="12" t="s">
        <v>51</v>
      </c>
      <c r="C362" s="13">
        <v>19921.52</v>
      </c>
      <c r="D362" s="12" t="s">
        <v>16</v>
      </c>
      <c r="E362" s="12" t="s">
        <v>12</v>
      </c>
      <c r="F362" s="14">
        <v>4</v>
      </c>
      <c r="G362" s="14">
        <v>49</v>
      </c>
      <c r="H362" s="12" t="s">
        <v>33</v>
      </c>
      <c r="I362" s="14">
        <v>358</v>
      </c>
      <c r="J362" s="13">
        <f>'Rice Sales(Cleaned Data)'!$C362*'Rice Sales(Cleaned Data)'!$I362</f>
        <v>7131904.1600000001</v>
      </c>
      <c r="K362" s="18">
        <f t="shared" si="35"/>
        <v>4.8761219847723337E-3</v>
      </c>
      <c r="L362" s="22">
        <f t="shared" si="36"/>
        <v>16709.716737588646</v>
      </c>
      <c r="M362" s="6">
        <f t="shared" si="37"/>
        <v>0.19221171207447083</v>
      </c>
      <c r="N362" s="27">
        <f t="shared" si="38"/>
        <v>0.13687150837988826</v>
      </c>
      <c r="O362" s="24">
        <f t="shared" si="39"/>
        <v>3.125</v>
      </c>
      <c r="P362" s="24">
        <f t="shared" si="40"/>
        <v>3</v>
      </c>
      <c r="Q362" t="str">
        <f t="shared" si="41"/>
        <v>Emerging Player</v>
      </c>
    </row>
    <row r="363" spans="1:17" x14ac:dyDescent="0.35">
      <c r="A363" s="15" t="s">
        <v>9</v>
      </c>
      <c r="B363" s="15" t="s">
        <v>51</v>
      </c>
      <c r="C363" s="16">
        <v>16282.88</v>
      </c>
      <c r="D363" s="15" t="s">
        <v>11</v>
      </c>
      <c r="E363" s="15" t="s">
        <v>12</v>
      </c>
      <c r="F363" s="17">
        <v>2</v>
      </c>
      <c r="G363" s="17">
        <v>178</v>
      </c>
      <c r="H363" s="15" t="s">
        <v>35</v>
      </c>
      <c r="I363" s="17">
        <v>494</v>
      </c>
      <c r="J363" s="16">
        <f>'Rice Sales(Cleaned Data)'!$C363*'Rice Sales(Cleaned Data)'!$I363</f>
        <v>8043742.7199999997</v>
      </c>
      <c r="K363" s="18">
        <f t="shared" si="35"/>
        <v>6.3097929519357271E-3</v>
      </c>
      <c r="L363" s="22">
        <f t="shared" si="36"/>
        <v>15962.131690140846</v>
      </c>
      <c r="M363" s="6">
        <f t="shared" si="37"/>
        <v>2.0094328006156341E-2</v>
      </c>
      <c r="N363" s="27">
        <f t="shared" si="38"/>
        <v>0.36032388663967613</v>
      </c>
      <c r="O363" s="24">
        <f t="shared" si="39"/>
        <v>2.8333333333333335</v>
      </c>
      <c r="P363" s="24">
        <f t="shared" si="40"/>
        <v>4</v>
      </c>
      <c r="Q363" t="str">
        <f t="shared" si="41"/>
        <v>Established Contender</v>
      </c>
    </row>
    <row r="364" spans="1:17" x14ac:dyDescent="0.35">
      <c r="A364" s="12" t="s">
        <v>9</v>
      </c>
      <c r="B364" s="12" t="s">
        <v>50</v>
      </c>
      <c r="C364" s="13">
        <v>14969.9</v>
      </c>
      <c r="D364" s="12" t="s">
        <v>26</v>
      </c>
      <c r="E364" s="12" t="s">
        <v>20</v>
      </c>
      <c r="F364" s="14">
        <v>3</v>
      </c>
      <c r="G364" s="14">
        <v>150</v>
      </c>
      <c r="H364" s="12" t="s">
        <v>39</v>
      </c>
      <c r="I364" s="14">
        <v>418</v>
      </c>
      <c r="J364" s="13">
        <f>'Rice Sales(Cleaned Data)'!$C364*'Rice Sales(Cleaned Data)'!$I364</f>
        <v>6257418.2000000002</v>
      </c>
      <c r="K364" s="18">
        <f t="shared" si="35"/>
        <v>5.8248909574838701E-3</v>
      </c>
      <c r="L364" s="22">
        <f t="shared" si="36"/>
        <v>16260.5997037037</v>
      </c>
      <c r="M364" s="6">
        <f t="shared" si="37"/>
        <v>-7.9375898012526286E-2</v>
      </c>
      <c r="N364" s="27">
        <f t="shared" si="38"/>
        <v>0.35885167464114831</v>
      </c>
      <c r="O364" s="24">
        <f t="shared" si="39"/>
        <v>2.75</v>
      </c>
      <c r="P364" s="24">
        <f t="shared" si="40"/>
        <v>4</v>
      </c>
      <c r="Q364" t="str">
        <f t="shared" si="41"/>
        <v>Established Contender</v>
      </c>
    </row>
    <row r="365" spans="1:17" x14ac:dyDescent="0.35">
      <c r="A365" s="15" t="s">
        <v>9</v>
      </c>
      <c r="B365" s="15" t="s">
        <v>40</v>
      </c>
      <c r="C365" s="16">
        <v>8562.2800000000007</v>
      </c>
      <c r="D365" s="15" t="s">
        <v>16</v>
      </c>
      <c r="E365" s="15" t="s">
        <v>12</v>
      </c>
      <c r="F365" s="17">
        <v>3</v>
      </c>
      <c r="G365" s="17">
        <v>197</v>
      </c>
      <c r="H365" s="15" t="s">
        <v>33</v>
      </c>
      <c r="I365" s="17">
        <v>994</v>
      </c>
      <c r="J365" s="16">
        <f>'Rice Sales(Cleaned Data)'!$C365*'Rice Sales(Cleaned Data)'!$I365</f>
        <v>8510906.3200000003</v>
      </c>
      <c r="K365" s="18">
        <f t="shared" si="35"/>
        <v>1.3538729756602514E-2</v>
      </c>
      <c r="L365" s="22">
        <f t="shared" si="36"/>
        <v>16709.716737588646</v>
      </c>
      <c r="M365" s="6">
        <f t="shared" si="37"/>
        <v>-0.48758676556502711</v>
      </c>
      <c r="N365" s="27">
        <f t="shared" si="38"/>
        <v>0.19818913480885311</v>
      </c>
      <c r="O365" s="24">
        <f t="shared" si="39"/>
        <v>3.2105263157894739</v>
      </c>
      <c r="P365" s="24">
        <f t="shared" si="40"/>
        <v>7</v>
      </c>
      <c r="Q365" t="str">
        <f t="shared" si="41"/>
        <v>Market Leader</v>
      </c>
    </row>
    <row r="366" spans="1:17" x14ac:dyDescent="0.35">
      <c r="A366" s="12" t="s">
        <v>22</v>
      </c>
      <c r="B366" s="12" t="s">
        <v>51</v>
      </c>
      <c r="C366" s="13">
        <v>19428.900000000001</v>
      </c>
      <c r="D366" s="12" t="s">
        <v>19</v>
      </c>
      <c r="E366" s="12" t="s">
        <v>20</v>
      </c>
      <c r="F366" s="14">
        <v>1</v>
      </c>
      <c r="G366" s="14">
        <v>105</v>
      </c>
      <c r="H366" s="12" t="s">
        <v>39</v>
      </c>
      <c r="I366" s="14">
        <v>208</v>
      </c>
      <c r="J366" s="13">
        <f>'Rice Sales(Cleaned Data)'!$C366*'Rice Sales(Cleaned Data)'!$I366</f>
        <v>4041211.2</v>
      </c>
      <c r="K366" s="18">
        <f t="shared" si="35"/>
        <v>3.0116120811976952E-3</v>
      </c>
      <c r="L366" s="22">
        <f t="shared" si="36"/>
        <v>16689.417086614172</v>
      </c>
      <c r="M366" s="6">
        <f t="shared" si="37"/>
        <v>0.16414491286115948</v>
      </c>
      <c r="N366" s="27">
        <f t="shared" si="38"/>
        <v>0.50480769230769229</v>
      </c>
      <c r="O366" s="24">
        <f t="shared" si="39"/>
        <v>3</v>
      </c>
      <c r="P366" s="24">
        <f t="shared" si="40"/>
        <v>4</v>
      </c>
      <c r="Q366" t="str">
        <f t="shared" si="41"/>
        <v>Established Contender</v>
      </c>
    </row>
    <row r="367" spans="1:17" x14ac:dyDescent="0.35">
      <c r="A367" s="15" t="s">
        <v>9</v>
      </c>
      <c r="B367" s="15" t="s">
        <v>40</v>
      </c>
      <c r="C367" s="16">
        <v>9089.4500000000007</v>
      </c>
      <c r="D367" s="15" t="s">
        <v>26</v>
      </c>
      <c r="E367" s="15" t="s">
        <v>20</v>
      </c>
      <c r="F367" s="17">
        <v>5</v>
      </c>
      <c r="G367" s="17">
        <v>235</v>
      </c>
      <c r="H367" s="15" t="s">
        <v>13</v>
      </c>
      <c r="I367" s="17">
        <v>659</v>
      </c>
      <c r="J367" s="16">
        <f>'Rice Sales(Cleaned Data)'!$C367*'Rice Sales(Cleaned Data)'!$I367</f>
        <v>5989947.5500000007</v>
      </c>
      <c r="K367" s="18">
        <f t="shared" si="35"/>
        <v>9.1832611028274409E-3</v>
      </c>
      <c r="L367" s="22">
        <f t="shared" si="36"/>
        <v>16260.5997037037</v>
      </c>
      <c r="M367" s="6">
        <f t="shared" si="37"/>
        <v>-0.44101385154142353</v>
      </c>
      <c r="N367" s="27">
        <f t="shared" si="38"/>
        <v>0.3566009104704097</v>
      </c>
      <c r="O367" s="24">
        <f t="shared" si="39"/>
        <v>2.75</v>
      </c>
      <c r="P367" s="24">
        <f t="shared" si="40"/>
        <v>6</v>
      </c>
      <c r="Q367" t="str">
        <f t="shared" si="41"/>
        <v>Market Leader</v>
      </c>
    </row>
    <row r="368" spans="1:17" x14ac:dyDescent="0.35">
      <c r="A368" s="12" t="s">
        <v>31</v>
      </c>
      <c r="B368" s="12" t="s">
        <v>50</v>
      </c>
      <c r="C368" s="13">
        <v>18537.93</v>
      </c>
      <c r="D368" s="12" t="s">
        <v>11</v>
      </c>
      <c r="E368" s="12" t="s">
        <v>12</v>
      </c>
      <c r="F368" s="14">
        <v>5</v>
      </c>
      <c r="G368" s="14">
        <v>244</v>
      </c>
      <c r="H368" s="12" t="s">
        <v>39</v>
      </c>
      <c r="I368" s="14">
        <v>636</v>
      </c>
      <c r="J368" s="13">
        <f>'Rice Sales(Cleaned Data)'!$C368*'Rice Sales(Cleaned Data)'!$I368</f>
        <v>11790123.48</v>
      </c>
      <c r="K368" s="18">
        <f t="shared" si="35"/>
        <v>8.123539104111583E-3</v>
      </c>
      <c r="L368" s="22">
        <f t="shared" si="36"/>
        <v>15962.131690140846</v>
      </c>
      <c r="M368" s="6">
        <f t="shared" si="37"/>
        <v>0.16136931832545393</v>
      </c>
      <c r="N368" s="27">
        <f t="shared" si="38"/>
        <v>0.38364779874213839</v>
      </c>
      <c r="O368" s="24">
        <f t="shared" si="39"/>
        <v>2.9285714285714284</v>
      </c>
      <c r="P368" s="24">
        <f t="shared" si="40"/>
        <v>6</v>
      </c>
      <c r="Q368" t="str">
        <f t="shared" si="41"/>
        <v>Market Leader</v>
      </c>
    </row>
    <row r="369" spans="1:17" x14ac:dyDescent="0.35">
      <c r="A369" s="15" t="s">
        <v>24</v>
      </c>
      <c r="B369" s="15" t="s">
        <v>51</v>
      </c>
      <c r="C369" s="16">
        <v>20918.09</v>
      </c>
      <c r="D369" s="15" t="s">
        <v>11</v>
      </c>
      <c r="E369" s="15" t="s">
        <v>12</v>
      </c>
      <c r="F369" s="17">
        <v>3</v>
      </c>
      <c r="G369" s="17">
        <v>194</v>
      </c>
      <c r="H369" s="15" t="s">
        <v>17</v>
      </c>
      <c r="I369" s="17">
        <v>309</v>
      </c>
      <c r="J369" s="16">
        <f>'Rice Sales(Cleaned Data)'!$C369*'Rice Sales(Cleaned Data)'!$I369</f>
        <v>6463689.8099999996</v>
      </c>
      <c r="K369" s="18">
        <f t="shared" si="35"/>
        <v>3.946813810016477E-3</v>
      </c>
      <c r="L369" s="22">
        <f t="shared" si="36"/>
        <v>15962.131690140846</v>
      </c>
      <c r="M369" s="6">
        <f t="shared" si="37"/>
        <v>0.31048223420686638</v>
      </c>
      <c r="N369" s="27">
        <f t="shared" si="38"/>
        <v>0.62783171521035597</v>
      </c>
      <c r="O369" s="24">
        <f t="shared" si="39"/>
        <v>3.5263157894736841</v>
      </c>
      <c r="P369" s="24">
        <f t="shared" si="40"/>
        <v>4</v>
      </c>
      <c r="Q369" t="str">
        <f t="shared" si="41"/>
        <v>Established Contender</v>
      </c>
    </row>
    <row r="370" spans="1:17" x14ac:dyDescent="0.35">
      <c r="A370" s="12" t="s">
        <v>9</v>
      </c>
      <c r="B370" s="12" t="s">
        <v>50</v>
      </c>
      <c r="C370" s="13">
        <v>20431.95</v>
      </c>
      <c r="D370" s="12" t="s">
        <v>11</v>
      </c>
      <c r="E370" s="12" t="s">
        <v>12</v>
      </c>
      <c r="F370" s="14">
        <v>2</v>
      </c>
      <c r="G370" s="14">
        <v>245</v>
      </c>
      <c r="H370" s="12" t="s">
        <v>21</v>
      </c>
      <c r="I370" s="14">
        <v>462</v>
      </c>
      <c r="J370" s="13">
        <f>'Rice Sales(Cleaned Data)'!$C370*'Rice Sales(Cleaned Data)'!$I370</f>
        <v>9439560.9000000004</v>
      </c>
      <c r="K370" s="18">
        <f t="shared" si="35"/>
        <v>5.9010614246848298E-3</v>
      </c>
      <c r="L370" s="22">
        <f t="shared" si="36"/>
        <v>15962.131690140846</v>
      </c>
      <c r="M370" s="6">
        <f t="shared" si="37"/>
        <v>0.28002640227683234</v>
      </c>
      <c r="N370" s="27">
        <f t="shared" si="38"/>
        <v>0.53030303030303028</v>
      </c>
      <c r="O370" s="24">
        <f t="shared" si="39"/>
        <v>2.8333333333333335</v>
      </c>
      <c r="P370" s="24">
        <f t="shared" si="40"/>
        <v>5</v>
      </c>
      <c r="Q370" t="str">
        <f t="shared" si="41"/>
        <v>Established Contender</v>
      </c>
    </row>
    <row r="371" spans="1:17" x14ac:dyDescent="0.35">
      <c r="A371" s="15" t="s">
        <v>9</v>
      </c>
      <c r="B371" s="15" t="s">
        <v>40</v>
      </c>
      <c r="C371" s="16">
        <v>14981.75</v>
      </c>
      <c r="D371" s="15" t="s">
        <v>26</v>
      </c>
      <c r="E371" s="15" t="s">
        <v>20</v>
      </c>
      <c r="F371" s="17">
        <v>1</v>
      </c>
      <c r="G371" s="17">
        <v>161</v>
      </c>
      <c r="H371" s="15" t="s">
        <v>25</v>
      </c>
      <c r="I371" s="17">
        <v>428</v>
      </c>
      <c r="J371" s="16">
        <f>'Rice Sales(Cleaned Data)'!$C371*'Rice Sales(Cleaned Data)'!$I371</f>
        <v>6412189</v>
      </c>
      <c r="K371" s="18">
        <f t="shared" si="35"/>
        <v>5.9642424157968811E-3</v>
      </c>
      <c r="L371" s="22">
        <f t="shared" si="36"/>
        <v>16260.5997037037</v>
      </c>
      <c r="M371" s="6">
        <f t="shared" si="37"/>
        <v>-7.8647142602767242E-2</v>
      </c>
      <c r="N371" s="27">
        <f t="shared" si="38"/>
        <v>0.37616822429906543</v>
      </c>
      <c r="O371" s="24">
        <f t="shared" si="39"/>
        <v>2.75</v>
      </c>
      <c r="P371" s="24">
        <f t="shared" si="40"/>
        <v>4</v>
      </c>
      <c r="Q371" t="str">
        <f t="shared" si="41"/>
        <v>Established Contender</v>
      </c>
    </row>
    <row r="372" spans="1:17" x14ac:dyDescent="0.35">
      <c r="A372" s="12" t="s">
        <v>22</v>
      </c>
      <c r="B372" s="12" t="s">
        <v>40</v>
      </c>
      <c r="C372" s="13">
        <v>21115.75</v>
      </c>
      <c r="D372" s="12" t="s">
        <v>19</v>
      </c>
      <c r="E372" s="12" t="s">
        <v>20</v>
      </c>
      <c r="F372" s="14">
        <v>3</v>
      </c>
      <c r="G372" s="14">
        <v>110</v>
      </c>
      <c r="H372" s="12" t="s">
        <v>25</v>
      </c>
      <c r="I372" s="14">
        <v>198</v>
      </c>
      <c r="J372" s="13">
        <f>'Rice Sales(Cleaned Data)'!$C372*'Rice Sales(Cleaned Data)'!$I372</f>
        <v>4180918.5</v>
      </c>
      <c r="K372" s="18">
        <f t="shared" si="35"/>
        <v>2.8668230388324213E-3</v>
      </c>
      <c r="L372" s="22">
        <f t="shared" si="36"/>
        <v>16689.417086614172</v>
      </c>
      <c r="M372" s="6">
        <f t="shared" si="37"/>
        <v>0.26521794562471507</v>
      </c>
      <c r="N372" s="27">
        <f t="shared" si="38"/>
        <v>0.55555555555555558</v>
      </c>
      <c r="O372" s="24">
        <f t="shared" si="39"/>
        <v>3</v>
      </c>
      <c r="P372" s="24">
        <f t="shared" si="40"/>
        <v>4</v>
      </c>
      <c r="Q372" t="str">
        <f t="shared" si="41"/>
        <v>Established Contender</v>
      </c>
    </row>
    <row r="373" spans="1:17" x14ac:dyDescent="0.35">
      <c r="A373" s="15" t="s">
        <v>36</v>
      </c>
      <c r="B373" s="15" t="s">
        <v>50</v>
      </c>
      <c r="C373" s="16">
        <v>10832.4</v>
      </c>
      <c r="D373" s="15" t="s">
        <v>16</v>
      </c>
      <c r="E373" s="15" t="s">
        <v>12</v>
      </c>
      <c r="F373" s="17">
        <v>1</v>
      </c>
      <c r="G373" s="17">
        <v>106</v>
      </c>
      <c r="H373" s="15" t="s">
        <v>32</v>
      </c>
      <c r="I373" s="17">
        <v>946</v>
      </c>
      <c r="J373" s="16">
        <f>'Rice Sales(Cleaned Data)'!$C373*'Rice Sales(Cleaned Data)'!$I373</f>
        <v>10247450.4</v>
      </c>
      <c r="K373" s="18">
        <f t="shared" si="35"/>
        <v>1.2884948037973822E-2</v>
      </c>
      <c r="L373" s="22">
        <f t="shared" si="36"/>
        <v>16709.716737588646</v>
      </c>
      <c r="M373" s="6">
        <f t="shared" si="37"/>
        <v>-0.35173048292120795</v>
      </c>
      <c r="N373" s="27">
        <f t="shared" si="38"/>
        <v>0.11205073995771671</v>
      </c>
      <c r="O373" s="24">
        <f t="shared" si="39"/>
        <v>3.125</v>
      </c>
      <c r="P373" s="24">
        <f t="shared" si="40"/>
        <v>7</v>
      </c>
      <c r="Q373" t="str">
        <f t="shared" si="41"/>
        <v>Market Leader</v>
      </c>
    </row>
    <row r="374" spans="1:17" x14ac:dyDescent="0.35">
      <c r="A374" s="12" t="s">
        <v>31</v>
      </c>
      <c r="B374" s="12" t="s">
        <v>51</v>
      </c>
      <c r="C374" s="13">
        <v>10485.129999999999</v>
      </c>
      <c r="D374" s="12" t="s">
        <v>16</v>
      </c>
      <c r="E374" s="12" t="s">
        <v>12</v>
      </c>
      <c r="F374" s="14">
        <v>4</v>
      </c>
      <c r="G374" s="14">
        <v>188</v>
      </c>
      <c r="H374" s="12" t="s">
        <v>21</v>
      </c>
      <c r="I374" s="14">
        <v>82</v>
      </c>
      <c r="J374" s="13">
        <f>'Rice Sales(Cleaned Data)'!$C374*'Rice Sales(Cleaned Data)'!$I374</f>
        <v>859780.65999999992</v>
      </c>
      <c r="K374" s="18">
        <f t="shared" si="35"/>
        <v>1.1168771026573503E-3</v>
      </c>
      <c r="L374" s="22">
        <f t="shared" si="36"/>
        <v>16709.716737588646</v>
      </c>
      <c r="M374" s="6">
        <f t="shared" si="37"/>
        <v>-0.37251300158705786</v>
      </c>
      <c r="N374" s="27">
        <f t="shared" si="38"/>
        <v>1</v>
      </c>
      <c r="O374" s="24">
        <f t="shared" si="39"/>
        <v>2.375</v>
      </c>
      <c r="P374" s="24">
        <f t="shared" si="40"/>
        <v>5</v>
      </c>
      <c r="Q374" t="str">
        <f t="shared" si="41"/>
        <v>Established Contender</v>
      </c>
    </row>
    <row r="375" spans="1:17" x14ac:dyDescent="0.35">
      <c r="A375" s="15" t="s">
        <v>36</v>
      </c>
      <c r="B375" s="15" t="s">
        <v>50</v>
      </c>
      <c r="C375" s="16">
        <v>14236.48</v>
      </c>
      <c r="D375" s="15" t="s">
        <v>11</v>
      </c>
      <c r="E375" s="15" t="s">
        <v>12</v>
      </c>
      <c r="F375" s="17">
        <v>3</v>
      </c>
      <c r="G375" s="17">
        <v>153</v>
      </c>
      <c r="H375" s="15" t="s">
        <v>33</v>
      </c>
      <c r="I375" s="17">
        <v>347</v>
      </c>
      <c r="J375" s="16">
        <f>'Rice Sales(Cleaned Data)'!$C375*'Rice Sales(Cleaned Data)'!$I375</f>
        <v>4940058.5599999996</v>
      </c>
      <c r="K375" s="18">
        <f t="shared" si="35"/>
        <v>4.4321824986269173E-3</v>
      </c>
      <c r="L375" s="22">
        <f t="shared" si="36"/>
        <v>15962.131690140846</v>
      </c>
      <c r="M375" s="6">
        <f t="shared" si="37"/>
        <v>-0.10810909993974746</v>
      </c>
      <c r="N375" s="27">
        <f t="shared" si="38"/>
        <v>0.44092219020172913</v>
      </c>
      <c r="O375" s="24">
        <f t="shared" si="39"/>
        <v>2.6923076923076925</v>
      </c>
      <c r="P375" s="24">
        <f t="shared" si="40"/>
        <v>3</v>
      </c>
      <c r="Q375" t="str">
        <f t="shared" si="41"/>
        <v>Emerging Player</v>
      </c>
    </row>
    <row r="376" spans="1:17" x14ac:dyDescent="0.35">
      <c r="A376" s="12" t="s">
        <v>18</v>
      </c>
      <c r="B376" s="12" t="s">
        <v>51</v>
      </c>
      <c r="C376" s="13">
        <v>16397.64</v>
      </c>
      <c r="D376" s="12" t="s">
        <v>11</v>
      </c>
      <c r="E376" s="12" t="s">
        <v>12</v>
      </c>
      <c r="F376" s="14">
        <v>5</v>
      </c>
      <c r="G376" s="14">
        <v>259</v>
      </c>
      <c r="H376" s="12" t="s">
        <v>25</v>
      </c>
      <c r="I376" s="14">
        <v>832</v>
      </c>
      <c r="J376" s="13">
        <f>'Rice Sales(Cleaned Data)'!$C376*'Rice Sales(Cleaned Data)'!$I376</f>
        <v>13642836.48</v>
      </c>
      <c r="K376" s="18">
        <f t="shared" si="35"/>
        <v>1.062701970852333E-2</v>
      </c>
      <c r="L376" s="22">
        <f t="shared" si="36"/>
        <v>15962.131690140846</v>
      </c>
      <c r="M376" s="6">
        <f t="shared" si="37"/>
        <v>2.7283843932207921E-2</v>
      </c>
      <c r="N376" s="27">
        <f t="shared" si="38"/>
        <v>0.31129807692307693</v>
      </c>
      <c r="O376" s="24">
        <f t="shared" si="39"/>
        <v>3.04</v>
      </c>
      <c r="P376" s="24">
        <f t="shared" si="40"/>
        <v>7</v>
      </c>
      <c r="Q376" t="str">
        <f t="shared" si="41"/>
        <v>Market Leader</v>
      </c>
    </row>
    <row r="377" spans="1:17" x14ac:dyDescent="0.35">
      <c r="A377" s="15" t="s">
        <v>24</v>
      </c>
      <c r="B377" s="15" t="s">
        <v>50</v>
      </c>
      <c r="C377" s="16">
        <v>12702.2</v>
      </c>
      <c r="D377" s="15" t="s">
        <v>26</v>
      </c>
      <c r="E377" s="15" t="s">
        <v>20</v>
      </c>
      <c r="F377" s="17">
        <v>3</v>
      </c>
      <c r="G377" s="17">
        <v>121</v>
      </c>
      <c r="H377" s="15" t="s">
        <v>32</v>
      </c>
      <c r="I377" s="17">
        <v>825</v>
      </c>
      <c r="J377" s="16">
        <f>'Rice Sales(Cleaned Data)'!$C377*'Rice Sales(Cleaned Data)'!$I377</f>
        <v>10479315</v>
      </c>
      <c r="K377" s="18">
        <f t="shared" si="35"/>
        <v>1.1496495310823428E-2</v>
      </c>
      <c r="L377" s="22">
        <f t="shared" si="36"/>
        <v>16260.5997037037</v>
      </c>
      <c r="M377" s="6">
        <f t="shared" si="37"/>
        <v>-0.21883569908514489</v>
      </c>
      <c r="N377" s="27">
        <f t="shared" si="38"/>
        <v>0.14666666666666667</v>
      </c>
      <c r="O377" s="24">
        <f t="shared" si="39"/>
        <v>3.0526315789473686</v>
      </c>
      <c r="P377" s="24">
        <f t="shared" si="40"/>
        <v>7</v>
      </c>
      <c r="Q377" t="str">
        <f t="shared" si="41"/>
        <v>Market Leader</v>
      </c>
    </row>
    <row r="378" spans="1:17" x14ac:dyDescent="0.35">
      <c r="A378" s="12" t="s">
        <v>18</v>
      </c>
      <c r="B378" s="12" t="s">
        <v>50</v>
      </c>
      <c r="C378" s="13">
        <v>22586.75</v>
      </c>
      <c r="D378" s="12" t="s">
        <v>19</v>
      </c>
      <c r="E378" s="12" t="s">
        <v>20</v>
      </c>
      <c r="F378" s="14">
        <v>2</v>
      </c>
      <c r="G378" s="14">
        <v>21</v>
      </c>
      <c r="H378" s="12" t="s">
        <v>21</v>
      </c>
      <c r="I378" s="14">
        <v>351</v>
      </c>
      <c r="J378" s="13">
        <f>'Rice Sales(Cleaned Data)'!$C378*'Rice Sales(Cleaned Data)'!$I378</f>
        <v>7927949.25</v>
      </c>
      <c r="K378" s="18">
        <f t="shared" si="35"/>
        <v>5.0820953870211105E-3</v>
      </c>
      <c r="L378" s="22">
        <f t="shared" si="36"/>
        <v>16689.417086614172</v>
      </c>
      <c r="M378" s="6">
        <f t="shared" si="37"/>
        <v>0.35335763273097248</v>
      </c>
      <c r="N378" s="27">
        <f t="shared" si="38"/>
        <v>5.9829059829059832E-2</v>
      </c>
      <c r="O378" s="24">
        <f t="shared" si="39"/>
        <v>3</v>
      </c>
      <c r="P378" s="24">
        <f t="shared" si="40"/>
        <v>4</v>
      </c>
      <c r="Q378" t="str">
        <f t="shared" si="41"/>
        <v>Established Contender</v>
      </c>
    </row>
    <row r="379" spans="1:17" x14ac:dyDescent="0.35">
      <c r="A379" s="15" t="s">
        <v>36</v>
      </c>
      <c r="B379" s="15" t="s">
        <v>50</v>
      </c>
      <c r="C379" s="16">
        <v>19029.05</v>
      </c>
      <c r="D379" s="15" t="s">
        <v>11</v>
      </c>
      <c r="E379" s="15" t="s">
        <v>12</v>
      </c>
      <c r="F379" s="17">
        <v>1</v>
      </c>
      <c r="G379" s="17">
        <v>11</v>
      </c>
      <c r="H379" s="15" t="s">
        <v>33</v>
      </c>
      <c r="I379" s="17">
        <v>796</v>
      </c>
      <c r="J379" s="16">
        <f>'Rice Sales(Cleaned Data)'!$C379*'Rice Sales(Cleaned Data)'!$I379</f>
        <v>15147123.799999999</v>
      </c>
      <c r="K379" s="18">
        <f t="shared" si="35"/>
        <v>1.016719674036607E-2</v>
      </c>
      <c r="L379" s="22">
        <f t="shared" si="36"/>
        <v>15962.131690140846</v>
      </c>
      <c r="M379" s="6">
        <f t="shared" si="37"/>
        <v>0.19213713866008653</v>
      </c>
      <c r="N379" s="27">
        <f t="shared" si="38"/>
        <v>1.3819095477386936E-2</v>
      </c>
      <c r="O379" s="24">
        <f t="shared" si="39"/>
        <v>2.6923076923076925</v>
      </c>
      <c r="P379" s="24">
        <f t="shared" si="40"/>
        <v>7</v>
      </c>
      <c r="Q379" t="str">
        <f t="shared" si="41"/>
        <v>Market Leader</v>
      </c>
    </row>
    <row r="380" spans="1:17" x14ac:dyDescent="0.35">
      <c r="A380" s="12" t="s">
        <v>9</v>
      </c>
      <c r="B380" s="12" t="s">
        <v>51</v>
      </c>
      <c r="C380" s="13">
        <v>19889.349999999999</v>
      </c>
      <c r="D380" s="12" t="s">
        <v>26</v>
      </c>
      <c r="E380" s="12" t="s">
        <v>20</v>
      </c>
      <c r="F380" s="14">
        <v>3</v>
      </c>
      <c r="G380" s="14">
        <v>56</v>
      </c>
      <c r="H380" s="12" t="s">
        <v>39</v>
      </c>
      <c r="I380" s="14">
        <v>404</v>
      </c>
      <c r="J380" s="13">
        <f>'Rice Sales(Cleaned Data)'!$C380*'Rice Sales(Cleaned Data)'!$I380</f>
        <v>8035297.3999999994</v>
      </c>
      <c r="K380" s="18">
        <f t="shared" si="35"/>
        <v>5.6297989158456546E-3</v>
      </c>
      <c r="L380" s="22">
        <f t="shared" si="36"/>
        <v>16260.5997037037</v>
      </c>
      <c r="M380" s="6">
        <f t="shared" si="37"/>
        <v>0.22316214422705291</v>
      </c>
      <c r="N380" s="27">
        <f t="shared" si="38"/>
        <v>0.13861386138613863</v>
      </c>
      <c r="O380" s="24">
        <f t="shared" si="39"/>
        <v>2.75</v>
      </c>
      <c r="P380" s="24">
        <f t="shared" si="40"/>
        <v>4</v>
      </c>
      <c r="Q380" t="str">
        <f t="shared" si="41"/>
        <v>Established Contender</v>
      </c>
    </row>
    <row r="381" spans="1:17" x14ac:dyDescent="0.35">
      <c r="A381" s="15" t="s">
        <v>18</v>
      </c>
      <c r="B381" s="15" t="s">
        <v>51</v>
      </c>
      <c r="C381" s="16">
        <v>19111.689999999999</v>
      </c>
      <c r="D381" s="15" t="s">
        <v>11</v>
      </c>
      <c r="E381" s="15" t="s">
        <v>12</v>
      </c>
      <c r="F381" s="17">
        <v>2</v>
      </c>
      <c r="G381" s="17">
        <v>23</v>
      </c>
      <c r="H381" s="15" t="s">
        <v>23</v>
      </c>
      <c r="I381" s="17">
        <v>547</v>
      </c>
      <c r="J381" s="16">
        <f>'Rice Sales(Cleaned Data)'!$C381*'Rice Sales(Cleaned Data)'!$I381</f>
        <v>10454094.43</v>
      </c>
      <c r="K381" s="18">
        <f t="shared" si="35"/>
        <v>6.9867545439450257E-3</v>
      </c>
      <c r="L381" s="22">
        <f t="shared" si="36"/>
        <v>15962.131690140846</v>
      </c>
      <c r="M381" s="6">
        <f t="shared" si="37"/>
        <v>0.19731439202475101</v>
      </c>
      <c r="N381" s="27">
        <f t="shared" si="38"/>
        <v>4.2047531992687383E-2</v>
      </c>
      <c r="O381" s="24">
        <f t="shared" si="39"/>
        <v>3.04</v>
      </c>
      <c r="P381" s="24">
        <f t="shared" si="40"/>
        <v>5</v>
      </c>
      <c r="Q381" t="str">
        <f t="shared" si="41"/>
        <v>Established Contender</v>
      </c>
    </row>
    <row r="382" spans="1:17" x14ac:dyDescent="0.35">
      <c r="A382" s="12" t="s">
        <v>22</v>
      </c>
      <c r="B382" s="12" t="s">
        <v>51</v>
      </c>
      <c r="C382" s="13">
        <v>13802.19</v>
      </c>
      <c r="D382" s="12" t="s">
        <v>19</v>
      </c>
      <c r="E382" s="12" t="s">
        <v>20</v>
      </c>
      <c r="F382" s="14">
        <v>3</v>
      </c>
      <c r="G382" s="14">
        <v>87</v>
      </c>
      <c r="H382" s="12" t="s">
        <v>23</v>
      </c>
      <c r="I382" s="14">
        <v>588</v>
      </c>
      <c r="J382" s="13">
        <f>'Rice Sales(Cleaned Data)'!$C382*'Rice Sales(Cleaned Data)'!$I382</f>
        <v>8115687.7200000007</v>
      </c>
      <c r="K382" s="18">
        <f t="shared" si="35"/>
        <v>8.5135956910780998E-3</v>
      </c>
      <c r="L382" s="22">
        <f t="shared" si="36"/>
        <v>16689.417086614172</v>
      </c>
      <c r="M382" s="6">
        <f t="shared" si="37"/>
        <v>-0.17299747927864337</v>
      </c>
      <c r="N382" s="27">
        <f t="shared" si="38"/>
        <v>0.14795918367346939</v>
      </c>
      <c r="O382" s="24">
        <f t="shared" si="39"/>
        <v>3</v>
      </c>
      <c r="P382" s="24">
        <f t="shared" si="40"/>
        <v>6</v>
      </c>
      <c r="Q382" t="str">
        <f t="shared" si="41"/>
        <v>Market Leader</v>
      </c>
    </row>
    <row r="383" spans="1:17" x14ac:dyDescent="0.35">
      <c r="A383" s="15" t="s">
        <v>34</v>
      </c>
      <c r="B383" s="15" t="s">
        <v>50</v>
      </c>
      <c r="C383" s="16">
        <v>15265.45</v>
      </c>
      <c r="D383" s="15" t="s">
        <v>26</v>
      </c>
      <c r="E383" s="15" t="s">
        <v>20</v>
      </c>
      <c r="F383" s="17">
        <v>1</v>
      </c>
      <c r="G383" s="17">
        <v>285</v>
      </c>
      <c r="H383" s="15" t="s">
        <v>23</v>
      </c>
      <c r="I383" s="17">
        <v>649</v>
      </c>
      <c r="J383" s="16">
        <f>'Rice Sales(Cleaned Data)'!$C383*'Rice Sales(Cleaned Data)'!$I383</f>
        <v>9907277.0500000007</v>
      </c>
      <c r="K383" s="18">
        <f t="shared" si="35"/>
        <v>9.0439096445144307E-3</v>
      </c>
      <c r="L383" s="22">
        <f t="shared" si="36"/>
        <v>16260.5997037037</v>
      </c>
      <c r="M383" s="6">
        <f t="shared" si="37"/>
        <v>-6.1200061611321271E-2</v>
      </c>
      <c r="N383" s="27">
        <f t="shared" si="38"/>
        <v>0.4391371340523883</v>
      </c>
      <c r="O383" s="24">
        <f t="shared" si="39"/>
        <v>2.3076923076923075</v>
      </c>
      <c r="P383" s="24">
        <f t="shared" si="40"/>
        <v>6</v>
      </c>
      <c r="Q383" t="str">
        <f t="shared" si="41"/>
        <v>Market Leader</v>
      </c>
    </row>
    <row r="384" spans="1:17" x14ac:dyDescent="0.35">
      <c r="A384" s="12" t="s">
        <v>9</v>
      </c>
      <c r="B384" s="12" t="s">
        <v>51</v>
      </c>
      <c r="C384" s="13">
        <v>9732.8799999999992</v>
      </c>
      <c r="D384" s="12" t="s">
        <v>16</v>
      </c>
      <c r="E384" s="12" t="s">
        <v>12</v>
      </c>
      <c r="F384" s="14">
        <v>2</v>
      </c>
      <c r="G384" s="14">
        <v>129</v>
      </c>
      <c r="H384" s="12" t="s">
        <v>27</v>
      </c>
      <c r="I384" s="14">
        <v>333</v>
      </c>
      <c r="J384" s="13">
        <f>'Rice Sales(Cleaned Data)'!$C384*'Rice Sales(Cleaned Data)'!$I384</f>
        <v>3241049.0399999996</v>
      </c>
      <c r="K384" s="18">
        <f t="shared" si="35"/>
        <v>4.5356106729865569E-3</v>
      </c>
      <c r="L384" s="22">
        <f t="shared" si="36"/>
        <v>16709.716737588646</v>
      </c>
      <c r="M384" s="6">
        <f t="shared" si="37"/>
        <v>-0.41753171805086287</v>
      </c>
      <c r="N384" s="27">
        <f t="shared" si="38"/>
        <v>0.38738738738738737</v>
      </c>
      <c r="O384" s="24">
        <f t="shared" si="39"/>
        <v>3.2105263157894739</v>
      </c>
      <c r="P384" s="24">
        <f t="shared" si="40"/>
        <v>3</v>
      </c>
      <c r="Q384" t="str">
        <f t="shared" si="41"/>
        <v>Emerging Player</v>
      </c>
    </row>
    <row r="385" spans="1:17" x14ac:dyDescent="0.35">
      <c r="A385" s="15" t="s">
        <v>34</v>
      </c>
      <c r="B385" s="15" t="s">
        <v>40</v>
      </c>
      <c r="C385" s="16">
        <v>23236.22</v>
      </c>
      <c r="D385" s="15" t="s">
        <v>11</v>
      </c>
      <c r="E385" s="15" t="s">
        <v>12</v>
      </c>
      <c r="F385" s="17">
        <v>2</v>
      </c>
      <c r="G385" s="17">
        <v>227</v>
      </c>
      <c r="H385" s="15" t="s">
        <v>39</v>
      </c>
      <c r="I385" s="17">
        <v>988</v>
      </c>
      <c r="J385" s="16">
        <f>'Rice Sales(Cleaned Data)'!$C385*'Rice Sales(Cleaned Data)'!$I385</f>
        <v>22957385.359999999</v>
      </c>
      <c r="K385" s="18">
        <f t="shared" si="35"/>
        <v>1.2619585903871454E-2</v>
      </c>
      <c r="L385" s="22">
        <f t="shared" si="36"/>
        <v>15962.131690140846</v>
      </c>
      <c r="M385" s="6">
        <f t="shared" si="37"/>
        <v>0.45570907765107971</v>
      </c>
      <c r="N385" s="27">
        <f t="shared" si="38"/>
        <v>0.22975708502024292</v>
      </c>
      <c r="O385" s="24">
        <f t="shared" si="39"/>
        <v>3.2173913043478262</v>
      </c>
      <c r="P385" s="24">
        <f t="shared" si="40"/>
        <v>7</v>
      </c>
      <c r="Q385" t="str">
        <f t="shared" si="41"/>
        <v>Market Leader</v>
      </c>
    </row>
    <row r="386" spans="1:17" x14ac:dyDescent="0.35">
      <c r="A386" s="12" t="s">
        <v>31</v>
      </c>
      <c r="B386" s="12" t="s">
        <v>50</v>
      </c>
      <c r="C386" s="13">
        <v>16095.53</v>
      </c>
      <c r="D386" s="12" t="s">
        <v>16</v>
      </c>
      <c r="E386" s="12" t="s">
        <v>12</v>
      </c>
      <c r="F386" s="14">
        <v>3</v>
      </c>
      <c r="G386" s="14">
        <v>145</v>
      </c>
      <c r="H386" s="12" t="s">
        <v>25</v>
      </c>
      <c r="I386" s="14">
        <v>272</v>
      </c>
      <c r="J386" s="13">
        <f>'Rice Sales(Cleaned Data)'!$C386*'Rice Sales(Cleaned Data)'!$I386</f>
        <v>4377984.16</v>
      </c>
      <c r="K386" s="18">
        <f t="shared" ref="K386:K449" si="42">IF(D386="Kumasi", I386/$R$2, IF(D386="Accra", I386/$R$4, IF(D386="Lagos", I386/$R$7, IF(D386="Abuja", I386/$R$10, ""))))</f>
        <v>3.7047630722292593E-3</v>
      </c>
      <c r="L386" s="22">
        <f t="shared" ref="L386:L449" si="43">AVERAGEIFS($C$2:$C$546,$D$2:$D$546,D386)</f>
        <v>16709.716737588646</v>
      </c>
      <c r="M386" s="6">
        <f t="shared" ref="M386:M449" si="44">(C386 - L386)/ L386</f>
        <v>-3.675626267242621E-2</v>
      </c>
      <c r="N386" s="27">
        <f t="shared" ref="N386:N449" si="45">MIN(G386/I386,1)</f>
        <v>0.53308823529411764</v>
      </c>
      <c r="O386" s="24">
        <f t="shared" ref="O386:O449" si="46">AVERAGEIFS($F$2:$F$546,$D$2:$D$546,D386,$A$2:$A$546,A386)</f>
        <v>2.375</v>
      </c>
      <c r="P386" s="24">
        <f t="shared" ref="P386:P449" si="47">IF(K386&lt;0.5%,1,IF(K386&lt;=0.7%,2,3)) + IF(N386&lt;50%,1,IF(N386&lt;=70%,2,3)) + IF(I386&lt;500,1,IF(I386&lt;=700,2,3))</f>
        <v>4</v>
      </c>
      <c r="Q386" t="str">
        <f t="shared" ref="Q386:Q449" si="48">IF(P386&lt;=3,"Emerging Player",IF(P386&lt;=5,"Established Contender","Market Leader"))</f>
        <v>Established Contender</v>
      </c>
    </row>
    <row r="387" spans="1:17" x14ac:dyDescent="0.35">
      <c r="A387" s="15" t="s">
        <v>24</v>
      </c>
      <c r="B387" s="15" t="s">
        <v>40</v>
      </c>
      <c r="C387" s="16">
        <v>21103.81</v>
      </c>
      <c r="D387" s="15" t="s">
        <v>11</v>
      </c>
      <c r="E387" s="15" t="s">
        <v>12</v>
      </c>
      <c r="F387" s="17">
        <v>5</v>
      </c>
      <c r="G387" s="17">
        <v>90</v>
      </c>
      <c r="H387" s="15" t="s">
        <v>13</v>
      </c>
      <c r="I387" s="17">
        <v>166</v>
      </c>
      <c r="J387" s="16">
        <f>'Rice Sales(Cleaned Data)'!$C387*'Rice Sales(Cleaned Data)'!$I387</f>
        <v>3503232.4600000004</v>
      </c>
      <c r="K387" s="18">
        <f t="shared" si="42"/>
        <v>2.1202947976140295E-3</v>
      </c>
      <c r="L387" s="22">
        <f t="shared" si="43"/>
        <v>15962.131690140846</v>
      </c>
      <c r="M387" s="6">
        <f t="shared" si="44"/>
        <v>0.32211727165707815</v>
      </c>
      <c r="N387" s="27">
        <f t="shared" si="45"/>
        <v>0.54216867469879515</v>
      </c>
      <c r="O387" s="24">
        <f t="shared" si="46"/>
        <v>3.5263157894736841</v>
      </c>
      <c r="P387" s="24">
        <f t="shared" si="47"/>
        <v>4</v>
      </c>
      <c r="Q387" t="str">
        <f t="shared" si="48"/>
        <v>Established Contender</v>
      </c>
    </row>
    <row r="388" spans="1:17" x14ac:dyDescent="0.35">
      <c r="A388" s="12" t="s">
        <v>24</v>
      </c>
      <c r="B388" s="12" t="s">
        <v>51</v>
      </c>
      <c r="C388" s="13">
        <v>21291.599999999999</v>
      </c>
      <c r="D388" s="12" t="s">
        <v>16</v>
      </c>
      <c r="E388" s="12" t="s">
        <v>12</v>
      </c>
      <c r="F388" s="14">
        <v>4</v>
      </c>
      <c r="G388" s="14">
        <v>292</v>
      </c>
      <c r="H388" s="12" t="s">
        <v>35</v>
      </c>
      <c r="I388" s="14">
        <v>581</v>
      </c>
      <c r="J388" s="13">
        <f>'Rice Sales(Cleaned Data)'!$C388*'Rice Sales(Cleaned Data)'!$I388</f>
        <v>12370419.6</v>
      </c>
      <c r="K388" s="18">
        <f t="shared" si="42"/>
        <v>7.9134828859014697E-3</v>
      </c>
      <c r="L388" s="22">
        <f t="shared" si="43"/>
        <v>16709.716737588646</v>
      </c>
      <c r="M388" s="6">
        <f t="shared" si="44"/>
        <v>0.27420472377633842</v>
      </c>
      <c r="N388" s="27">
        <f t="shared" si="45"/>
        <v>0.5025817555938038</v>
      </c>
      <c r="O388" s="24">
        <f t="shared" si="46"/>
        <v>3.4615384615384617</v>
      </c>
      <c r="P388" s="24">
        <f t="shared" si="47"/>
        <v>7</v>
      </c>
      <c r="Q388" t="str">
        <f t="shared" si="48"/>
        <v>Market Leader</v>
      </c>
    </row>
    <row r="389" spans="1:17" x14ac:dyDescent="0.35">
      <c r="A389" s="15" t="s">
        <v>22</v>
      </c>
      <c r="B389" s="15" t="s">
        <v>51</v>
      </c>
      <c r="C389" s="16">
        <v>19298.89</v>
      </c>
      <c r="D389" s="15" t="s">
        <v>16</v>
      </c>
      <c r="E389" s="15" t="s">
        <v>12</v>
      </c>
      <c r="F389" s="17">
        <v>4</v>
      </c>
      <c r="G389" s="17">
        <v>266</v>
      </c>
      <c r="H389" s="15" t="s">
        <v>27</v>
      </c>
      <c r="I389" s="17">
        <v>777</v>
      </c>
      <c r="J389" s="16">
        <f>'Rice Sales(Cleaned Data)'!$C389*'Rice Sales(Cleaned Data)'!$I389</f>
        <v>14995237.529999999</v>
      </c>
      <c r="K389" s="18">
        <f t="shared" si="42"/>
        <v>1.0583091570301965E-2</v>
      </c>
      <c r="L389" s="22">
        <f t="shared" si="43"/>
        <v>16709.716737588646</v>
      </c>
      <c r="M389" s="6">
        <f t="shared" si="44"/>
        <v>0.15495015882507374</v>
      </c>
      <c r="N389" s="27">
        <f t="shared" si="45"/>
        <v>0.34234234234234234</v>
      </c>
      <c r="O389" s="24">
        <f t="shared" si="46"/>
        <v>2.9230769230769229</v>
      </c>
      <c r="P389" s="24">
        <f t="shared" si="47"/>
        <v>7</v>
      </c>
      <c r="Q389" t="str">
        <f t="shared" si="48"/>
        <v>Market Leader</v>
      </c>
    </row>
    <row r="390" spans="1:17" x14ac:dyDescent="0.35">
      <c r="A390" s="12" t="s">
        <v>18</v>
      </c>
      <c r="B390" s="12" t="s">
        <v>50</v>
      </c>
      <c r="C390" s="13">
        <v>23695.29</v>
      </c>
      <c r="D390" s="12" t="s">
        <v>16</v>
      </c>
      <c r="E390" s="12" t="s">
        <v>12</v>
      </c>
      <c r="F390" s="14">
        <v>5</v>
      </c>
      <c r="G390" s="14">
        <v>35</v>
      </c>
      <c r="H390" s="12" t="s">
        <v>25</v>
      </c>
      <c r="I390" s="14">
        <v>569</v>
      </c>
      <c r="J390" s="13">
        <f>'Rice Sales(Cleaned Data)'!$C390*'Rice Sales(Cleaned Data)'!$I390</f>
        <v>13482620.01</v>
      </c>
      <c r="K390" s="18">
        <f t="shared" si="42"/>
        <v>7.7500374562442962E-3</v>
      </c>
      <c r="L390" s="22">
        <f t="shared" si="43"/>
        <v>16709.716737588646</v>
      </c>
      <c r="M390" s="6">
        <f t="shared" si="44"/>
        <v>0.41805455903972633</v>
      </c>
      <c r="N390" s="27">
        <f t="shared" si="45"/>
        <v>6.1511423550087874E-2</v>
      </c>
      <c r="O390" s="24">
        <f t="shared" si="46"/>
        <v>2.925925925925926</v>
      </c>
      <c r="P390" s="24">
        <f t="shared" si="47"/>
        <v>6</v>
      </c>
      <c r="Q390" t="str">
        <f t="shared" si="48"/>
        <v>Market Leader</v>
      </c>
    </row>
    <row r="391" spans="1:17" x14ac:dyDescent="0.35">
      <c r="A391" s="15" t="s">
        <v>14</v>
      </c>
      <c r="B391" s="15" t="s">
        <v>40</v>
      </c>
      <c r="C391" s="16">
        <v>14612.79</v>
      </c>
      <c r="D391" s="15" t="s">
        <v>26</v>
      </c>
      <c r="E391" s="15" t="s">
        <v>20</v>
      </c>
      <c r="F391" s="17">
        <v>5</v>
      </c>
      <c r="G391" s="17">
        <v>145</v>
      </c>
      <c r="H391" s="15" t="s">
        <v>17</v>
      </c>
      <c r="I391" s="17">
        <v>185</v>
      </c>
      <c r="J391" s="16">
        <f>'Rice Sales(Cleaned Data)'!$C391*'Rice Sales(Cleaned Data)'!$I391</f>
        <v>2703366.1500000004</v>
      </c>
      <c r="K391" s="18">
        <f t="shared" si="42"/>
        <v>2.5780019787907081E-3</v>
      </c>
      <c r="L391" s="22">
        <f t="shared" si="43"/>
        <v>16260.5997037037</v>
      </c>
      <c r="M391" s="6">
        <f t="shared" si="44"/>
        <v>-0.10133757264366915</v>
      </c>
      <c r="N391" s="27">
        <f t="shared" si="45"/>
        <v>0.78378378378378377</v>
      </c>
      <c r="O391" s="24">
        <f t="shared" si="46"/>
        <v>2.7777777777777777</v>
      </c>
      <c r="P391" s="24">
        <f t="shared" si="47"/>
        <v>5</v>
      </c>
      <c r="Q391" t="str">
        <f t="shared" si="48"/>
        <v>Established Contender</v>
      </c>
    </row>
    <row r="392" spans="1:17" x14ac:dyDescent="0.35">
      <c r="A392" s="12" t="s">
        <v>18</v>
      </c>
      <c r="B392" s="12" t="s">
        <v>51</v>
      </c>
      <c r="C392" s="13">
        <v>15881.89</v>
      </c>
      <c r="D392" s="12" t="s">
        <v>16</v>
      </c>
      <c r="E392" s="12" t="s">
        <v>12</v>
      </c>
      <c r="F392" s="14">
        <v>3</v>
      </c>
      <c r="G392" s="14">
        <v>22</v>
      </c>
      <c r="H392" s="12" t="s">
        <v>38</v>
      </c>
      <c r="I392" s="14">
        <v>712</v>
      </c>
      <c r="J392" s="13">
        <f>'Rice Sales(Cleaned Data)'!$C392*'Rice Sales(Cleaned Data)'!$I392</f>
        <v>11307905.68</v>
      </c>
      <c r="K392" s="18">
        <f t="shared" si="42"/>
        <v>9.6977621596589444E-3</v>
      </c>
      <c r="L392" s="22">
        <f t="shared" si="43"/>
        <v>16709.716737588646</v>
      </c>
      <c r="M392" s="6">
        <f t="shared" si="44"/>
        <v>-4.954163799356593E-2</v>
      </c>
      <c r="N392" s="27">
        <f t="shared" si="45"/>
        <v>3.0898876404494381E-2</v>
      </c>
      <c r="O392" s="24">
        <f t="shared" si="46"/>
        <v>2.925925925925926</v>
      </c>
      <c r="P392" s="24">
        <f t="shared" si="47"/>
        <v>7</v>
      </c>
      <c r="Q392" t="str">
        <f t="shared" si="48"/>
        <v>Market Leader</v>
      </c>
    </row>
    <row r="393" spans="1:17" x14ac:dyDescent="0.35">
      <c r="A393" s="15" t="s">
        <v>18</v>
      </c>
      <c r="B393" s="15" t="s">
        <v>40</v>
      </c>
      <c r="C393" s="16">
        <v>24500.9</v>
      </c>
      <c r="D393" s="15" t="s">
        <v>11</v>
      </c>
      <c r="E393" s="15" t="s">
        <v>12</v>
      </c>
      <c r="F393" s="17">
        <v>2</v>
      </c>
      <c r="G393" s="17">
        <v>62</v>
      </c>
      <c r="H393" s="15" t="s">
        <v>17</v>
      </c>
      <c r="I393" s="17">
        <v>870</v>
      </c>
      <c r="J393" s="16">
        <f>'Rice Sales(Cleaned Data)'!$C393*'Rice Sales(Cleaned Data)'!$I393</f>
        <v>21315783</v>
      </c>
      <c r="K393" s="18">
        <f t="shared" si="42"/>
        <v>1.1112388397133769E-2</v>
      </c>
      <c r="L393" s="22">
        <f t="shared" si="43"/>
        <v>15962.131690140846</v>
      </c>
      <c r="M393" s="6">
        <f t="shared" si="44"/>
        <v>0.53493909683336349</v>
      </c>
      <c r="N393" s="27">
        <f t="shared" si="45"/>
        <v>7.1264367816091953E-2</v>
      </c>
      <c r="O393" s="24">
        <f t="shared" si="46"/>
        <v>3.04</v>
      </c>
      <c r="P393" s="24">
        <f t="shared" si="47"/>
        <v>7</v>
      </c>
      <c r="Q393" t="str">
        <f t="shared" si="48"/>
        <v>Market Leader</v>
      </c>
    </row>
    <row r="394" spans="1:17" x14ac:dyDescent="0.35">
      <c r="A394" s="12" t="s">
        <v>24</v>
      </c>
      <c r="B394" s="12" t="s">
        <v>40</v>
      </c>
      <c r="C394" s="13">
        <v>13610.92</v>
      </c>
      <c r="D394" s="12" t="s">
        <v>11</v>
      </c>
      <c r="E394" s="12" t="s">
        <v>12</v>
      </c>
      <c r="F394" s="14">
        <v>5</v>
      </c>
      <c r="G394" s="14">
        <v>102</v>
      </c>
      <c r="H394" s="12" t="s">
        <v>32</v>
      </c>
      <c r="I394" s="14">
        <v>248</v>
      </c>
      <c r="J394" s="13">
        <f>'Rice Sales(Cleaned Data)'!$C394*'Rice Sales(Cleaned Data)'!$I394</f>
        <v>3375508.16</v>
      </c>
      <c r="K394" s="18">
        <f t="shared" si="42"/>
        <v>3.1676693361944539E-3</v>
      </c>
      <c r="L394" s="22">
        <f t="shared" si="43"/>
        <v>15962.131690140846</v>
      </c>
      <c r="M394" s="6">
        <f t="shared" si="44"/>
        <v>-0.14729935423306231</v>
      </c>
      <c r="N394" s="27">
        <f t="shared" si="45"/>
        <v>0.41129032258064518</v>
      </c>
      <c r="O394" s="24">
        <f t="shared" si="46"/>
        <v>3.5263157894736841</v>
      </c>
      <c r="P394" s="24">
        <f t="shared" si="47"/>
        <v>3</v>
      </c>
      <c r="Q394" t="str">
        <f t="shared" si="48"/>
        <v>Emerging Player</v>
      </c>
    </row>
    <row r="395" spans="1:17" x14ac:dyDescent="0.35">
      <c r="A395" s="15" t="s">
        <v>18</v>
      </c>
      <c r="B395" s="15" t="s">
        <v>51</v>
      </c>
      <c r="C395" s="16">
        <v>18536.55</v>
      </c>
      <c r="D395" s="15" t="s">
        <v>11</v>
      </c>
      <c r="E395" s="15" t="s">
        <v>12</v>
      </c>
      <c r="F395" s="17">
        <v>5</v>
      </c>
      <c r="G395" s="17">
        <v>87</v>
      </c>
      <c r="H395" s="15" t="s">
        <v>23</v>
      </c>
      <c r="I395" s="17">
        <v>428</v>
      </c>
      <c r="J395" s="16">
        <f>'Rice Sales(Cleaned Data)'!$C395*'Rice Sales(Cleaned Data)'!$I395</f>
        <v>7933643.3999999994</v>
      </c>
      <c r="K395" s="18">
        <f t="shared" si="42"/>
        <v>5.4667841769807509E-3</v>
      </c>
      <c r="L395" s="22">
        <f t="shared" si="43"/>
        <v>15962.131690140846</v>
      </c>
      <c r="M395" s="6">
        <f t="shared" si="44"/>
        <v>0.16128286370731207</v>
      </c>
      <c r="N395" s="27">
        <f t="shared" si="45"/>
        <v>0.20327102803738317</v>
      </c>
      <c r="O395" s="24">
        <f t="shared" si="46"/>
        <v>3.04</v>
      </c>
      <c r="P395" s="24">
        <f t="shared" si="47"/>
        <v>4</v>
      </c>
      <c r="Q395" t="str">
        <f t="shared" si="48"/>
        <v>Established Contender</v>
      </c>
    </row>
    <row r="396" spans="1:17" x14ac:dyDescent="0.35">
      <c r="A396" s="12" t="s">
        <v>14</v>
      </c>
      <c r="B396" s="12" t="s">
        <v>40</v>
      </c>
      <c r="C396" s="13">
        <v>14242.18</v>
      </c>
      <c r="D396" s="12" t="s">
        <v>16</v>
      </c>
      <c r="E396" s="12" t="s">
        <v>12</v>
      </c>
      <c r="F396" s="14">
        <v>1</v>
      </c>
      <c r="G396" s="14">
        <v>270</v>
      </c>
      <c r="H396" s="12" t="s">
        <v>27</v>
      </c>
      <c r="I396" s="14">
        <v>724</v>
      </c>
      <c r="J396" s="13">
        <f>'Rice Sales(Cleaned Data)'!$C396*'Rice Sales(Cleaned Data)'!$I396</f>
        <v>10311338.32</v>
      </c>
      <c r="K396" s="18">
        <f t="shared" si="42"/>
        <v>9.861207589316117E-3</v>
      </c>
      <c r="L396" s="22">
        <f t="shared" si="43"/>
        <v>16709.716737588646</v>
      </c>
      <c r="M396" s="6">
        <f t="shared" si="44"/>
        <v>-0.14767077002795034</v>
      </c>
      <c r="N396" s="27">
        <f t="shared" si="45"/>
        <v>0.3729281767955801</v>
      </c>
      <c r="O396" s="24">
        <f t="shared" si="46"/>
        <v>2.9473684210526314</v>
      </c>
      <c r="P396" s="24">
        <f t="shared" si="47"/>
        <v>7</v>
      </c>
      <c r="Q396" t="str">
        <f t="shared" si="48"/>
        <v>Market Leader</v>
      </c>
    </row>
    <row r="397" spans="1:17" x14ac:dyDescent="0.35">
      <c r="A397" s="15" t="s">
        <v>14</v>
      </c>
      <c r="B397" s="15" t="s">
        <v>50</v>
      </c>
      <c r="C397" s="16">
        <v>11756.5</v>
      </c>
      <c r="D397" s="15" t="s">
        <v>16</v>
      </c>
      <c r="E397" s="15" t="s">
        <v>12</v>
      </c>
      <c r="F397" s="17">
        <v>4</v>
      </c>
      <c r="G397" s="17">
        <v>30</v>
      </c>
      <c r="H397" s="15" t="s">
        <v>21</v>
      </c>
      <c r="I397" s="17">
        <v>129</v>
      </c>
      <c r="J397" s="16">
        <f>'Rice Sales(Cleaned Data)'!$C397*'Rice Sales(Cleaned Data)'!$I397</f>
        <v>1516588.5</v>
      </c>
      <c r="K397" s="18">
        <f t="shared" si="42"/>
        <v>1.7570383688146119E-3</v>
      </c>
      <c r="L397" s="22">
        <f t="shared" si="43"/>
        <v>16709.716737588646</v>
      </c>
      <c r="M397" s="6">
        <f t="shared" si="44"/>
        <v>-0.29642733119744297</v>
      </c>
      <c r="N397" s="27">
        <f t="shared" si="45"/>
        <v>0.23255813953488372</v>
      </c>
      <c r="O397" s="24">
        <f t="shared" si="46"/>
        <v>2.9473684210526314</v>
      </c>
      <c r="P397" s="24">
        <f t="shared" si="47"/>
        <v>3</v>
      </c>
      <c r="Q397" t="str">
        <f t="shared" si="48"/>
        <v>Emerging Player</v>
      </c>
    </row>
    <row r="398" spans="1:17" x14ac:dyDescent="0.35">
      <c r="A398" s="12" t="s">
        <v>14</v>
      </c>
      <c r="B398" s="12" t="s">
        <v>50</v>
      </c>
      <c r="C398" s="13">
        <v>8714.44</v>
      </c>
      <c r="D398" s="12" t="s">
        <v>26</v>
      </c>
      <c r="E398" s="12" t="s">
        <v>20</v>
      </c>
      <c r="F398" s="14">
        <v>3</v>
      </c>
      <c r="G398" s="14">
        <v>154</v>
      </c>
      <c r="H398" s="12" t="s">
        <v>13</v>
      </c>
      <c r="I398" s="14">
        <v>733</v>
      </c>
      <c r="J398" s="13">
        <f>'Rice Sales(Cleaned Data)'!$C398*'Rice Sales(Cleaned Data)'!$I398</f>
        <v>6387684.5200000005</v>
      </c>
      <c r="K398" s="18">
        <f t="shared" si="42"/>
        <v>1.0214461894343725E-2</v>
      </c>
      <c r="L398" s="22">
        <f t="shared" si="43"/>
        <v>16260.5997037037</v>
      </c>
      <c r="M398" s="6">
        <f t="shared" si="44"/>
        <v>-0.46407634658055691</v>
      </c>
      <c r="N398" s="27">
        <f t="shared" si="45"/>
        <v>0.21009549795361529</v>
      </c>
      <c r="O398" s="24">
        <f t="shared" si="46"/>
        <v>2.7777777777777777</v>
      </c>
      <c r="P398" s="24">
        <f t="shared" si="47"/>
        <v>7</v>
      </c>
      <c r="Q398" t="str">
        <f t="shared" si="48"/>
        <v>Market Leader</v>
      </c>
    </row>
    <row r="399" spans="1:17" x14ac:dyDescent="0.35">
      <c r="A399" s="15" t="s">
        <v>14</v>
      </c>
      <c r="B399" s="15" t="s">
        <v>40</v>
      </c>
      <c r="C399" s="16">
        <v>12921.74</v>
      </c>
      <c r="D399" s="15" t="s">
        <v>16</v>
      </c>
      <c r="E399" s="15" t="s">
        <v>12</v>
      </c>
      <c r="F399" s="17">
        <v>1</v>
      </c>
      <c r="G399" s="17">
        <v>159</v>
      </c>
      <c r="H399" s="15" t="s">
        <v>27</v>
      </c>
      <c r="I399" s="17">
        <v>245</v>
      </c>
      <c r="J399" s="16">
        <f>'Rice Sales(Cleaned Data)'!$C399*'Rice Sales(Cleaned Data)'!$I399</f>
        <v>3165826.3</v>
      </c>
      <c r="K399" s="18">
        <f t="shared" si="42"/>
        <v>3.3370108555006196E-3</v>
      </c>
      <c r="L399" s="22">
        <f t="shared" si="43"/>
        <v>16709.716737588646</v>
      </c>
      <c r="M399" s="6">
        <f t="shared" si="44"/>
        <v>-0.22669305512926866</v>
      </c>
      <c r="N399" s="27">
        <f t="shared" si="45"/>
        <v>0.6489795918367347</v>
      </c>
      <c r="O399" s="24">
        <f t="shared" si="46"/>
        <v>2.9473684210526314</v>
      </c>
      <c r="P399" s="24">
        <f t="shared" si="47"/>
        <v>4</v>
      </c>
      <c r="Q399" t="str">
        <f t="shared" si="48"/>
        <v>Established Contender</v>
      </c>
    </row>
    <row r="400" spans="1:17" x14ac:dyDescent="0.35">
      <c r="A400" s="12" t="s">
        <v>18</v>
      </c>
      <c r="B400" s="12" t="s">
        <v>40</v>
      </c>
      <c r="C400" s="13">
        <v>23576.5</v>
      </c>
      <c r="D400" s="12" t="s">
        <v>16</v>
      </c>
      <c r="E400" s="12" t="s">
        <v>12</v>
      </c>
      <c r="F400" s="14">
        <v>3</v>
      </c>
      <c r="G400" s="14">
        <v>180</v>
      </c>
      <c r="H400" s="12" t="s">
        <v>17</v>
      </c>
      <c r="I400" s="14">
        <v>290</v>
      </c>
      <c r="J400" s="13">
        <f>'Rice Sales(Cleaned Data)'!$C400*'Rice Sales(Cleaned Data)'!$I400</f>
        <v>6837185</v>
      </c>
      <c r="K400" s="18">
        <f t="shared" si="42"/>
        <v>3.9499312167150195E-3</v>
      </c>
      <c r="L400" s="22">
        <f t="shared" si="43"/>
        <v>16709.716737588646</v>
      </c>
      <c r="M400" s="6">
        <f t="shared" si="44"/>
        <v>0.41094552171339138</v>
      </c>
      <c r="N400" s="27">
        <f t="shared" si="45"/>
        <v>0.62068965517241381</v>
      </c>
      <c r="O400" s="24">
        <f t="shared" si="46"/>
        <v>2.925925925925926</v>
      </c>
      <c r="P400" s="24">
        <f t="shared" si="47"/>
        <v>4</v>
      </c>
      <c r="Q400" t="str">
        <f t="shared" si="48"/>
        <v>Established Contender</v>
      </c>
    </row>
    <row r="401" spans="1:17" x14ac:dyDescent="0.35">
      <c r="A401" s="15" t="s">
        <v>9</v>
      </c>
      <c r="B401" s="15" t="s">
        <v>40</v>
      </c>
      <c r="C401" s="16">
        <v>15292.6</v>
      </c>
      <c r="D401" s="15" t="s">
        <v>26</v>
      </c>
      <c r="E401" s="15" t="s">
        <v>20</v>
      </c>
      <c r="F401" s="17">
        <v>3</v>
      </c>
      <c r="G401" s="17">
        <v>274</v>
      </c>
      <c r="H401" s="15" t="s">
        <v>21</v>
      </c>
      <c r="I401" s="17">
        <v>487</v>
      </c>
      <c r="J401" s="16">
        <f>'Rice Sales(Cleaned Data)'!$C401*'Rice Sales(Cleaned Data)'!$I401</f>
        <v>7447496.2000000002</v>
      </c>
      <c r="K401" s="18">
        <f t="shared" si="42"/>
        <v>6.7864160198436475E-3</v>
      </c>
      <c r="L401" s="22">
        <f t="shared" si="43"/>
        <v>16260.5997037037</v>
      </c>
      <c r="M401" s="6">
        <f t="shared" si="44"/>
        <v>-5.9530381495291135E-2</v>
      </c>
      <c r="N401" s="27">
        <f t="shared" si="45"/>
        <v>0.56262833675564683</v>
      </c>
      <c r="O401" s="24">
        <f t="shared" si="46"/>
        <v>2.75</v>
      </c>
      <c r="P401" s="24">
        <f t="shared" si="47"/>
        <v>5</v>
      </c>
      <c r="Q401" t="str">
        <f t="shared" si="48"/>
        <v>Established Contender</v>
      </c>
    </row>
    <row r="402" spans="1:17" x14ac:dyDescent="0.35">
      <c r="A402" s="12" t="s">
        <v>14</v>
      </c>
      <c r="B402" s="12" t="s">
        <v>51</v>
      </c>
      <c r="C402" s="13">
        <v>17895.77</v>
      </c>
      <c r="D402" s="12" t="s">
        <v>16</v>
      </c>
      <c r="E402" s="12" t="s">
        <v>12</v>
      </c>
      <c r="F402" s="14">
        <v>5</v>
      </c>
      <c r="G402" s="14">
        <v>3</v>
      </c>
      <c r="H402" s="12" t="s">
        <v>39</v>
      </c>
      <c r="I402" s="14">
        <v>680</v>
      </c>
      <c r="J402" s="13">
        <f>'Rice Sales(Cleaned Data)'!$C402*'Rice Sales(Cleaned Data)'!$I402</f>
        <v>12169123.6</v>
      </c>
      <c r="K402" s="18">
        <f t="shared" si="42"/>
        <v>9.261907680573148E-3</v>
      </c>
      <c r="L402" s="22">
        <f t="shared" si="43"/>
        <v>16709.716737588646</v>
      </c>
      <c r="M402" s="6">
        <f t="shared" si="44"/>
        <v>7.0979854478521356E-2</v>
      </c>
      <c r="N402" s="27">
        <f t="shared" si="45"/>
        <v>4.4117647058823529E-3</v>
      </c>
      <c r="O402" s="24">
        <f t="shared" si="46"/>
        <v>2.9473684210526314</v>
      </c>
      <c r="P402" s="24">
        <f t="shared" si="47"/>
        <v>6</v>
      </c>
      <c r="Q402" t="str">
        <f t="shared" si="48"/>
        <v>Market Leader</v>
      </c>
    </row>
    <row r="403" spans="1:17" x14ac:dyDescent="0.35">
      <c r="A403" s="15" t="s">
        <v>22</v>
      </c>
      <c r="B403" s="15" t="s">
        <v>51</v>
      </c>
      <c r="C403" s="16">
        <v>23456.7</v>
      </c>
      <c r="D403" s="15" t="s">
        <v>19</v>
      </c>
      <c r="E403" s="15" t="s">
        <v>20</v>
      </c>
      <c r="F403" s="17">
        <v>3</v>
      </c>
      <c r="G403" s="17">
        <v>198</v>
      </c>
      <c r="H403" s="15" t="s">
        <v>17</v>
      </c>
      <c r="I403" s="17">
        <v>930</v>
      </c>
      <c r="J403" s="16">
        <f>'Rice Sales(Cleaned Data)'!$C403*'Rice Sales(Cleaned Data)'!$I403</f>
        <v>21814731</v>
      </c>
      <c r="K403" s="18">
        <f t="shared" si="42"/>
        <v>1.3465380939970463E-2</v>
      </c>
      <c r="L403" s="22">
        <f t="shared" si="43"/>
        <v>16689.417086614172</v>
      </c>
      <c r="M403" s="6">
        <f t="shared" si="44"/>
        <v>0.4054834796365393</v>
      </c>
      <c r="N403" s="27">
        <f t="shared" si="45"/>
        <v>0.2129032258064516</v>
      </c>
      <c r="O403" s="24">
        <f t="shared" si="46"/>
        <v>3</v>
      </c>
      <c r="P403" s="24">
        <f t="shared" si="47"/>
        <v>7</v>
      </c>
      <c r="Q403" t="str">
        <f t="shared" si="48"/>
        <v>Market Leader</v>
      </c>
    </row>
    <row r="404" spans="1:17" x14ac:dyDescent="0.35">
      <c r="A404" s="12" t="s">
        <v>14</v>
      </c>
      <c r="B404" s="12" t="s">
        <v>50</v>
      </c>
      <c r="C404" s="13">
        <v>16093.36</v>
      </c>
      <c r="D404" s="12" t="s">
        <v>11</v>
      </c>
      <c r="E404" s="12" t="s">
        <v>12</v>
      </c>
      <c r="F404" s="14">
        <v>3</v>
      </c>
      <c r="G404" s="14">
        <v>71</v>
      </c>
      <c r="H404" s="12" t="s">
        <v>32</v>
      </c>
      <c r="I404" s="14">
        <v>692</v>
      </c>
      <c r="J404" s="13">
        <f>'Rice Sales(Cleaned Data)'!$C404*'Rice Sales(Cleaned Data)'!$I404</f>
        <v>11136605.120000001</v>
      </c>
      <c r="K404" s="18">
        <f t="shared" si="42"/>
        <v>8.8388192768006548E-3</v>
      </c>
      <c r="L404" s="22">
        <f t="shared" si="43"/>
        <v>15962.131690140846</v>
      </c>
      <c r="M404" s="6">
        <f t="shared" si="44"/>
        <v>8.2212271146847263E-3</v>
      </c>
      <c r="N404" s="27">
        <f t="shared" si="45"/>
        <v>0.10260115606936417</v>
      </c>
      <c r="O404" s="24">
        <f t="shared" si="46"/>
        <v>2.4375</v>
      </c>
      <c r="P404" s="24">
        <f t="shared" si="47"/>
        <v>6</v>
      </c>
      <c r="Q404" t="str">
        <f t="shared" si="48"/>
        <v>Market Leader</v>
      </c>
    </row>
    <row r="405" spans="1:17" x14ac:dyDescent="0.35">
      <c r="A405" s="15" t="s">
        <v>9</v>
      </c>
      <c r="B405" s="15" t="s">
        <v>51</v>
      </c>
      <c r="C405" s="16">
        <v>17058.240000000002</v>
      </c>
      <c r="D405" s="15" t="s">
        <v>16</v>
      </c>
      <c r="E405" s="15" t="s">
        <v>12</v>
      </c>
      <c r="F405" s="17">
        <v>5</v>
      </c>
      <c r="G405" s="17">
        <v>175</v>
      </c>
      <c r="H405" s="15" t="s">
        <v>33</v>
      </c>
      <c r="I405" s="17">
        <v>244</v>
      </c>
      <c r="J405" s="16">
        <f>'Rice Sales(Cleaned Data)'!$C405*'Rice Sales(Cleaned Data)'!$I405</f>
        <v>4162210.5600000005</v>
      </c>
      <c r="K405" s="18">
        <f t="shared" si="42"/>
        <v>3.3233904030291884E-3</v>
      </c>
      <c r="L405" s="22">
        <f t="shared" si="43"/>
        <v>16709.716737588646</v>
      </c>
      <c r="M405" s="6">
        <f t="shared" si="44"/>
        <v>2.0857520680009494E-2</v>
      </c>
      <c r="N405" s="27">
        <f t="shared" si="45"/>
        <v>0.71721311475409832</v>
      </c>
      <c r="O405" s="24">
        <f t="shared" si="46"/>
        <v>3.2105263157894739</v>
      </c>
      <c r="P405" s="24">
        <f t="shared" si="47"/>
        <v>5</v>
      </c>
      <c r="Q405" t="str">
        <f t="shared" si="48"/>
        <v>Established Contender</v>
      </c>
    </row>
    <row r="406" spans="1:17" x14ac:dyDescent="0.35">
      <c r="A406" s="12" t="s">
        <v>18</v>
      </c>
      <c r="B406" s="12" t="s">
        <v>51</v>
      </c>
      <c r="C406" s="13">
        <v>14411.52</v>
      </c>
      <c r="D406" s="12" t="s">
        <v>16</v>
      </c>
      <c r="E406" s="12" t="s">
        <v>12</v>
      </c>
      <c r="F406" s="14">
        <v>5</v>
      </c>
      <c r="G406" s="14">
        <v>145</v>
      </c>
      <c r="H406" s="12" t="s">
        <v>13</v>
      </c>
      <c r="I406" s="14">
        <v>801</v>
      </c>
      <c r="J406" s="13">
        <f>'Rice Sales(Cleaned Data)'!$C406*'Rice Sales(Cleaned Data)'!$I406</f>
        <v>11543627.52</v>
      </c>
      <c r="K406" s="18">
        <f t="shared" si="42"/>
        <v>1.0909982429616312E-2</v>
      </c>
      <c r="L406" s="22">
        <f t="shared" si="43"/>
        <v>16709.716737588646</v>
      </c>
      <c r="M406" s="6">
        <f t="shared" si="44"/>
        <v>-0.13753654676975061</v>
      </c>
      <c r="N406" s="27">
        <f t="shared" si="45"/>
        <v>0.18102372034956304</v>
      </c>
      <c r="O406" s="24">
        <f t="shared" si="46"/>
        <v>2.925925925925926</v>
      </c>
      <c r="P406" s="24">
        <f t="shared" si="47"/>
        <v>7</v>
      </c>
      <c r="Q406" t="str">
        <f t="shared" si="48"/>
        <v>Market Leader</v>
      </c>
    </row>
    <row r="407" spans="1:17" x14ac:dyDescent="0.35">
      <c r="A407" s="15" t="s">
        <v>22</v>
      </c>
      <c r="B407" s="15" t="s">
        <v>51</v>
      </c>
      <c r="C407" s="16">
        <v>22656.19</v>
      </c>
      <c r="D407" s="15" t="s">
        <v>19</v>
      </c>
      <c r="E407" s="15" t="s">
        <v>20</v>
      </c>
      <c r="F407" s="17">
        <v>1</v>
      </c>
      <c r="G407" s="17">
        <v>99</v>
      </c>
      <c r="H407" s="15" t="s">
        <v>17</v>
      </c>
      <c r="I407" s="17">
        <v>430</v>
      </c>
      <c r="J407" s="16">
        <f>'Rice Sales(Cleaned Data)'!$C407*'Rice Sales(Cleaned Data)'!$I407</f>
        <v>9742161.6999999993</v>
      </c>
      <c r="K407" s="18">
        <f t="shared" si="42"/>
        <v>6.2259288217067733E-3</v>
      </c>
      <c r="L407" s="22">
        <f t="shared" si="43"/>
        <v>16689.417086614172</v>
      </c>
      <c r="M407" s="6">
        <f t="shared" si="44"/>
        <v>0.35751835324263698</v>
      </c>
      <c r="N407" s="27">
        <f t="shared" si="45"/>
        <v>0.23023255813953489</v>
      </c>
      <c r="O407" s="24">
        <f t="shared" si="46"/>
        <v>3</v>
      </c>
      <c r="P407" s="24">
        <f t="shared" si="47"/>
        <v>4</v>
      </c>
      <c r="Q407" t="str">
        <f t="shared" si="48"/>
        <v>Established Contender</v>
      </c>
    </row>
    <row r="408" spans="1:17" x14ac:dyDescent="0.35">
      <c r="A408" s="12" t="s">
        <v>34</v>
      </c>
      <c r="B408" s="12" t="s">
        <v>50</v>
      </c>
      <c r="C408" s="13">
        <v>18500.64</v>
      </c>
      <c r="D408" s="12" t="s">
        <v>26</v>
      </c>
      <c r="E408" s="12" t="s">
        <v>20</v>
      </c>
      <c r="F408" s="14">
        <v>1</v>
      </c>
      <c r="G408" s="14">
        <v>43</v>
      </c>
      <c r="H408" s="12" t="s">
        <v>27</v>
      </c>
      <c r="I408" s="14">
        <v>470</v>
      </c>
      <c r="J408" s="13">
        <f>'Rice Sales(Cleaned Data)'!$C408*'Rice Sales(Cleaned Data)'!$I408</f>
        <v>8695300.7999999989</v>
      </c>
      <c r="K408" s="18">
        <f t="shared" si="42"/>
        <v>6.5495185407115283E-3</v>
      </c>
      <c r="L408" s="22">
        <f t="shared" si="43"/>
        <v>16260.5997037037</v>
      </c>
      <c r="M408" s="6">
        <f t="shared" si="44"/>
        <v>0.1377587750214454</v>
      </c>
      <c r="N408" s="27">
        <f t="shared" si="45"/>
        <v>9.1489361702127653E-2</v>
      </c>
      <c r="O408" s="24">
        <f t="shared" si="46"/>
        <v>2.3076923076923075</v>
      </c>
      <c r="P408" s="24">
        <f t="shared" si="47"/>
        <v>4</v>
      </c>
      <c r="Q408" t="str">
        <f t="shared" si="48"/>
        <v>Established Contender</v>
      </c>
    </row>
    <row r="409" spans="1:17" x14ac:dyDescent="0.35">
      <c r="A409" s="15" t="s">
        <v>9</v>
      </c>
      <c r="B409" s="15" t="s">
        <v>40</v>
      </c>
      <c r="C409" s="16">
        <v>9828.74</v>
      </c>
      <c r="D409" s="15" t="s">
        <v>11</v>
      </c>
      <c r="E409" s="15" t="s">
        <v>12</v>
      </c>
      <c r="F409" s="17">
        <v>4</v>
      </c>
      <c r="G409" s="17">
        <v>15</v>
      </c>
      <c r="H409" s="15" t="s">
        <v>28</v>
      </c>
      <c r="I409" s="17">
        <v>188</v>
      </c>
      <c r="J409" s="16">
        <f>'Rice Sales(Cleaned Data)'!$C409*'Rice Sales(Cleaned Data)'!$I409</f>
        <v>1847803.1199999999</v>
      </c>
      <c r="K409" s="18">
        <f t="shared" si="42"/>
        <v>2.4012977225990216E-3</v>
      </c>
      <c r="L409" s="22">
        <f t="shared" si="43"/>
        <v>15962.131690140846</v>
      </c>
      <c r="M409" s="6">
        <f t="shared" si="44"/>
        <v>-0.38424640325008663</v>
      </c>
      <c r="N409" s="27">
        <f t="shared" si="45"/>
        <v>7.9787234042553196E-2</v>
      </c>
      <c r="O409" s="24">
        <f t="shared" si="46"/>
        <v>2.8333333333333335</v>
      </c>
      <c r="P409" s="24">
        <f t="shared" si="47"/>
        <v>3</v>
      </c>
      <c r="Q409" t="str">
        <f t="shared" si="48"/>
        <v>Emerging Player</v>
      </c>
    </row>
    <row r="410" spans="1:17" x14ac:dyDescent="0.35">
      <c r="A410" s="12" t="s">
        <v>24</v>
      </c>
      <c r="B410" s="12" t="s">
        <v>40</v>
      </c>
      <c r="C410" s="13">
        <v>21505.41</v>
      </c>
      <c r="D410" s="12" t="s">
        <v>11</v>
      </c>
      <c r="E410" s="12" t="s">
        <v>12</v>
      </c>
      <c r="F410" s="14">
        <v>5</v>
      </c>
      <c r="G410" s="14">
        <v>166</v>
      </c>
      <c r="H410" s="12" t="s">
        <v>25</v>
      </c>
      <c r="I410" s="14">
        <v>410</v>
      </c>
      <c r="J410" s="13">
        <f>'Rice Sales(Cleaned Data)'!$C410*'Rice Sales(Cleaned Data)'!$I410</f>
        <v>8817218.0999999996</v>
      </c>
      <c r="K410" s="18">
        <f t="shared" si="42"/>
        <v>5.2368726929021212E-3</v>
      </c>
      <c r="L410" s="22">
        <f t="shared" si="43"/>
        <v>15962.131690140846</v>
      </c>
      <c r="M410" s="6">
        <f t="shared" si="44"/>
        <v>0.34727681850181757</v>
      </c>
      <c r="N410" s="27">
        <f t="shared" si="45"/>
        <v>0.40487804878048783</v>
      </c>
      <c r="O410" s="24">
        <f t="shared" si="46"/>
        <v>3.5263157894736841</v>
      </c>
      <c r="P410" s="24">
        <f t="shared" si="47"/>
        <v>4</v>
      </c>
      <c r="Q410" t="str">
        <f t="shared" si="48"/>
        <v>Established Contender</v>
      </c>
    </row>
    <row r="411" spans="1:17" x14ac:dyDescent="0.35">
      <c r="A411" s="15" t="s">
        <v>34</v>
      </c>
      <c r="B411" s="15" t="s">
        <v>50</v>
      </c>
      <c r="C411" s="16">
        <v>12962.22</v>
      </c>
      <c r="D411" s="15" t="s">
        <v>11</v>
      </c>
      <c r="E411" s="15" t="s">
        <v>12</v>
      </c>
      <c r="F411" s="17">
        <v>5</v>
      </c>
      <c r="G411" s="17">
        <v>69</v>
      </c>
      <c r="H411" s="15" t="s">
        <v>27</v>
      </c>
      <c r="I411" s="17">
        <v>592</v>
      </c>
      <c r="J411" s="16">
        <f>'Rice Sales(Cleaned Data)'!$C411*'Rice Sales(Cleaned Data)'!$I411</f>
        <v>7673634.2399999993</v>
      </c>
      <c r="K411" s="18">
        <f t="shared" si="42"/>
        <v>7.5615332541415997E-3</v>
      </c>
      <c r="L411" s="22">
        <f t="shared" si="43"/>
        <v>15962.131690140846</v>
      </c>
      <c r="M411" s="6">
        <f t="shared" si="44"/>
        <v>-0.18793928958710254</v>
      </c>
      <c r="N411" s="27">
        <f t="shared" si="45"/>
        <v>0.11655405405405406</v>
      </c>
      <c r="O411" s="24">
        <f t="shared" si="46"/>
        <v>3.2173913043478262</v>
      </c>
      <c r="P411" s="24">
        <f t="shared" si="47"/>
        <v>6</v>
      </c>
      <c r="Q411" t="str">
        <f t="shared" si="48"/>
        <v>Market Leader</v>
      </c>
    </row>
    <row r="412" spans="1:17" x14ac:dyDescent="0.35">
      <c r="A412" s="12" t="s">
        <v>24</v>
      </c>
      <c r="B412" s="12" t="s">
        <v>51</v>
      </c>
      <c r="C412" s="13">
        <v>18464.29</v>
      </c>
      <c r="D412" s="12" t="s">
        <v>16</v>
      </c>
      <c r="E412" s="12" t="s">
        <v>12</v>
      </c>
      <c r="F412" s="14">
        <v>4</v>
      </c>
      <c r="G412" s="14">
        <v>121</v>
      </c>
      <c r="H412" s="12" t="s">
        <v>23</v>
      </c>
      <c r="I412" s="14">
        <v>230</v>
      </c>
      <c r="J412" s="13">
        <f>'Rice Sales(Cleaned Data)'!$C412*'Rice Sales(Cleaned Data)'!$I412</f>
        <v>4246786.7</v>
      </c>
      <c r="K412" s="18">
        <f t="shared" si="42"/>
        <v>3.132704068429153E-3</v>
      </c>
      <c r="L412" s="22">
        <f t="shared" si="43"/>
        <v>16709.716737588646</v>
      </c>
      <c r="M412" s="6">
        <f t="shared" si="44"/>
        <v>0.10500317210431391</v>
      </c>
      <c r="N412" s="27">
        <f t="shared" si="45"/>
        <v>0.52608695652173909</v>
      </c>
      <c r="O412" s="24">
        <f t="shared" si="46"/>
        <v>3.4615384615384617</v>
      </c>
      <c r="P412" s="24">
        <f t="shared" si="47"/>
        <v>4</v>
      </c>
      <c r="Q412" t="str">
        <f t="shared" si="48"/>
        <v>Established Contender</v>
      </c>
    </row>
    <row r="413" spans="1:17" x14ac:dyDescent="0.35">
      <c r="A413" s="15" t="s">
        <v>14</v>
      </c>
      <c r="B413" s="15" t="s">
        <v>51</v>
      </c>
      <c r="C413" s="16">
        <v>24017.8</v>
      </c>
      <c r="D413" s="15" t="s">
        <v>26</v>
      </c>
      <c r="E413" s="15" t="s">
        <v>20</v>
      </c>
      <c r="F413" s="17">
        <v>2</v>
      </c>
      <c r="G413" s="17">
        <v>241</v>
      </c>
      <c r="H413" s="15" t="s">
        <v>23</v>
      </c>
      <c r="I413" s="17">
        <v>737</v>
      </c>
      <c r="J413" s="16">
        <f>'Rice Sales(Cleaned Data)'!$C413*'Rice Sales(Cleaned Data)'!$I413</f>
        <v>17701118.599999998</v>
      </c>
      <c r="K413" s="18">
        <f t="shared" si="42"/>
        <v>1.027020247766893E-2</v>
      </c>
      <c r="L413" s="22">
        <f t="shared" si="43"/>
        <v>16260.5997037037</v>
      </c>
      <c r="M413" s="6">
        <f t="shared" si="44"/>
        <v>0.47705499413588243</v>
      </c>
      <c r="N413" s="27">
        <f t="shared" si="45"/>
        <v>0.32700135685210313</v>
      </c>
      <c r="O413" s="24">
        <f t="shared" si="46"/>
        <v>2.7777777777777777</v>
      </c>
      <c r="P413" s="24">
        <f t="shared" si="47"/>
        <v>7</v>
      </c>
      <c r="Q413" t="str">
        <f t="shared" si="48"/>
        <v>Market Leader</v>
      </c>
    </row>
    <row r="414" spans="1:17" x14ac:dyDescent="0.35">
      <c r="A414" s="12" t="s">
        <v>31</v>
      </c>
      <c r="B414" s="12" t="s">
        <v>50</v>
      </c>
      <c r="C414" s="13">
        <v>15403.01</v>
      </c>
      <c r="D414" s="12" t="s">
        <v>11</v>
      </c>
      <c r="E414" s="12" t="s">
        <v>12</v>
      </c>
      <c r="F414" s="14">
        <v>4</v>
      </c>
      <c r="G414" s="14">
        <v>112</v>
      </c>
      <c r="H414" s="12" t="s">
        <v>28</v>
      </c>
      <c r="I414" s="14">
        <v>861</v>
      </c>
      <c r="J414" s="13">
        <f>'Rice Sales(Cleaned Data)'!$C414*'Rice Sales(Cleaned Data)'!$I414</f>
        <v>13261991.609999999</v>
      </c>
      <c r="K414" s="18">
        <f t="shared" si="42"/>
        <v>1.0997432655094456E-2</v>
      </c>
      <c r="L414" s="22">
        <f t="shared" si="43"/>
        <v>15962.131690140846</v>
      </c>
      <c r="M414" s="6">
        <f t="shared" si="44"/>
        <v>-3.5028008852112942E-2</v>
      </c>
      <c r="N414" s="27">
        <f t="shared" si="45"/>
        <v>0.13008130081300814</v>
      </c>
      <c r="O414" s="24">
        <f t="shared" si="46"/>
        <v>2.9285714285714284</v>
      </c>
      <c r="P414" s="24">
        <f t="shared" si="47"/>
        <v>7</v>
      </c>
      <c r="Q414" t="str">
        <f t="shared" si="48"/>
        <v>Market Leader</v>
      </c>
    </row>
    <row r="415" spans="1:17" x14ac:dyDescent="0.35">
      <c r="A415" s="15" t="s">
        <v>22</v>
      </c>
      <c r="B415" s="15" t="s">
        <v>51</v>
      </c>
      <c r="C415" s="16">
        <v>19298.89</v>
      </c>
      <c r="D415" s="15" t="s">
        <v>16</v>
      </c>
      <c r="E415" s="15" t="s">
        <v>12</v>
      </c>
      <c r="F415" s="17">
        <v>2</v>
      </c>
      <c r="G415" s="17">
        <v>203</v>
      </c>
      <c r="H415" s="15" t="s">
        <v>21</v>
      </c>
      <c r="I415" s="17">
        <v>970</v>
      </c>
      <c r="J415" s="16">
        <f>'Rice Sales(Cleaned Data)'!$C415*'Rice Sales(Cleaned Data)'!$I415</f>
        <v>18719923.300000001</v>
      </c>
      <c r="K415" s="18">
        <f t="shared" si="42"/>
        <v>1.3211838897288167E-2</v>
      </c>
      <c r="L415" s="22">
        <f t="shared" si="43"/>
        <v>16709.716737588646</v>
      </c>
      <c r="M415" s="6">
        <f t="shared" si="44"/>
        <v>0.15495015882507374</v>
      </c>
      <c r="N415" s="27">
        <f t="shared" si="45"/>
        <v>0.20927835051546392</v>
      </c>
      <c r="O415" s="24">
        <f t="shared" si="46"/>
        <v>2.9230769230769229</v>
      </c>
      <c r="P415" s="24">
        <f t="shared" si="47"/>
        <v>7</v>
      </c>
      <c r="Q415" t="str">
        <f t="shared" si="48"/>
        <v>Market Leader</v>
      </c>
    </row>
    <row r="416" spans="1:17" x14ac:dyDescent="0.35">
      <c r="A416" s="12" t="s">
        <v>24</v>
      </c>
      <c r="B416" s="12" t="s">
        <v>51</v>
      </c>
      <c r="C416" s="13">
        <v>11753.88</v>
      </c>
      <c r="D416" s="12" t="s">
        <v>26</v>
      </c>
      <c r="E416" s="12" t="s">
        <v>20</v>
      </c>
      <c r="F416" s="14">
        <v>5</v>
      </c>
      <c r="G416" s="14">
        <v>184</v>
      </c>
      <c r="H416" s="12" t="s">
        <v>13</v>
      </c>
      <c r="I416" s="14">
        <v>734</v>
      </c>
      <c r="J416" s="13">
        <f>'Rice Sales(Cleaned Data)'!$C416*'Rice Sales(Cleaned Data)'!$I416</f>
        <v>8627347.9199999999</v>
      </c>
      <c r="K416" s="18">
        <f t="shared" si="42"/>
        <v>1.0228397040175025E-2</v>
      </c>
      <c r="L416" s="22">
        <f t="shared" si="43"/>
        <v>16260.5997037037</v>
      </c>
      <c r="M416" s="6">
        <f t="shared" si="44"/>
        <v>-0.27715581133684747</v>
      </c>
      <c r="N416" s="27">
        <f t="shared" si="45"/>
        <v>0.25068119891008173</v>
      </c>
      <c r="O416" s="24">
        <f t="shared" si="46"/>
        <v>3.0526315789473686</v>
      </c>
      <c r="P416" s="24">
        <f t="shared" si="47"/>
        <v>7</v>
      </c>
      <c r="Q416" t="str">
        <f t="shared" si="48"/>
        <v>Market Leader</v>
      </c>
    </row>
    <row r="417" spans="1:17" x14ac:dyDescent="0.35">
      <c r="A417" s="15" t="s">
        <v>24</v>
      </c>
      <c r="B417" s="15" t="s">
        <v>51</v>
      </c>
      <c r="C417" s="16">
        <v>10169.209999999999</v>
      </c>
      <c r="D417" s="15" t="s">
        <v>16</v>
      </c>
      <c r="E417" s="15" t="s">
        <v>12</v>
      </c>
      <c r="F417" s="17">
        <v>5</v>
      </c>
      <c r="G417" s="17">
        <v>217</v>
      </c>
      <c r="H417" s="15" t="s">
        <v>23</v>
      </c>
      <c r="I417" s="17">
        <v>801</v>
      </c>
      <c r="J417" s="16">
        <f>'Rice Sales(Cleaned Data)'!$C417*'Rice Sales(Cleaned Data)'!$I417</f>
        <v>8145537.209999999</v>
      </c>
      <c r="K417" s="18">
        <f t="shared" si="42"/>
        <v>1.0909982429616312E-2</v>
      </c>
      <c r="L417" s="22">
        <f t="shared" si="43"/>
        <v>16709.716737588646</v>
      </c>
      <c r="M417" s="6">
        <f t="shared" si="44"/>
        <v>-0.39141936636638025</v>
      </c>
      <c r="N417" s="27">
        <f t="shared" si="45"/>
        <v>0.27091136079900124</v>
      </c>
      <c r="O417" s="24">
        <f t="shared" si="46"/>
        <v>3.4615384615384617</v>
      </c>
      <c r="P417" s="24">
        <f t="shared" si="47"/>
        <v>7</v>
      </c>
      <c r="Q417" t="str">
        <f t="shared" si="48"/>
        <v>Market Leader</v>
      </c>
    </row>
    <row r="418" spans="1:17" x14ac:dyDescent="0.35">
      <c r="A418" s="12" t="s">
        <v>9</v>
      </c>
      <c r="B418" s="12" t="s">
        <v>51</v>
      </c>
      <c r="C418" s="13">
        <v>16287.06</v>
      </c>
      <c r="D418" s="12" t="s">
        <v>19</v>
      </c>
      <c r="E418" s="12" t="s">
        <v>20</v>
      </c>
      <c r="F418" s="14">
        <v>3</v>
      </c>
      <c r="G418" s="14">
        <v>217</v>
      </c>
      <c r="H418" s="12" t="s">
        <v>35</v>
      </c>
      <c r="I418" s="14">
        <v>343</v>
      </c>
      <c r="J418" s="13">
        <f>'Rice Sales(Cleaned Data)'!$C418*'Rice Sales(Cleaned Data)'!$I418</f>
        <v>5586461.5800000001</v>
      </c>
      <c r="K418" s="18">
        <f t="shared" si="42"/>
        <v>4.9662641531288913E-3</v>
      </c>
      <c r="L418" s="22">
        <f t="shared" si="43"/>
        <v>16689.417086614172</v>
      </c>
      <c r="M418" s="6">
        <f t="shared" si="44"/>
        <v>-2.4108516464417747E-2</v>
      </c>
      <c r="N418" s="27">
        <f t="shared" si="45"/>
        <v>0.63265306122448983</v>
      </c>
      <c r="O418" s="24">
        <f t="shared" si="46"/>
        <v>2.6</v>
      </c>
      <c r="P418" s="24">
        <f t="shared" si="47"/>
        <v>4</v>
      </c>
      <c r="Q418" t="str">
        <f t="shared" si="48"/>
        <v>Established Contender</v>
      </c>
    </row>
    <row r="419" spans="1:17" x14ac:dyDescent="0.35">
      <c r="A419" s="15" t="s">
        <v>34</v>
      </c>
      <c r="B419" s="15" t="s">
        <v>40</v>
      </c>
      <c r="C419" s="16">
        <v>19404.990000000002</v>
      </c>
      <c r="D419" s="15" t="s">
        <v>11</v>
      </c>
      <c r="E419" s="15" t="s">
        <v>12</v>
      </c>
      <c r="F419" s="17">
        <v>4</v>
      </c>
      <c r="G419" s="17">
        <v>33</v>
      </c>
      <c r="H419" s="15" t="s">
        <v>27</v>
      </c>
      <c r="I419" s="17">
        <v>154</v>
      </c>
      <c r="J419" s="16">
        <f>'Rice Sales(Cleaned Data)'!$C419*'Rice Sales(Cleaned Data)'!$I419</f>
        <v>2988368.4600000004</v>
      </c>
      <c r="K419" s="18">
        <f t="shared" si="42"/>
        <v>1.9670204748949431E-3</v>
      </c>
      <c r="L419" s="22">
        <f t="shared" si="43"/>
        <v>15962.131690140846</v>
      </c>
      <c r="M419" s="6">
        <f t="shared" si="44"/>
        <v>0.21568913079358112</v>
      </c>
      <c r="N419" s="27">
        <f t="shared" si="45"/>
        <v>0.21428571428571427</v>
      </c>
      <c r="O419" s="24">
        <f t="shared" si="46"/>
        <v>3.2173913043478262</v>
      </c>
      <c r="P419" s="24">
        <f t="shared" si="47"/>
        <v>3</v>
      </c>
      <c r="Q419" t="str">
        <f t="shared" si="48"/>
        <v>Emerging Player</v>
      </c>
    </row>
    <row r="420" spans="1:17" x14ac:dyDescent="0.35">
      <c r="A420" s="12" t="s">
        <v>31</v>
      </c>
      <c r="B420" s="12" t="s">
        <v>51</v>
      </c>
      <c r="C420" s="13">
        <v>17393.259999999998</v>
      </c>
      <c r="D420" s="12" t="s">
        <v>26</v>
      </c>
      <c r="E420" s="12" t="s">
        <v>20</v>
      </c>
      <c r="F420" s="14">
        <v>1</v>
      </c>
      <c r="G420" s="14">
        <v>83</v>
      </c>
      <c r="H420" s="12" t="s">
        <v>32</v>
      </c>
      <c r="I420" s="14">
        <v>534</v>
      </c>
      <c r="J420" s="13">
        <f>'Rice Sales(Cleaned Data)'!$C420*'Rice Sales(Cleaned Data)'!$I420</f>
        <v>9288000.8399999999</v>
      </c>
      <c r="K420" s="18">
        <f t="shared" si="42"/>
        <v>7.4413678739148007E-3</v>
      </c>
      <c r="L420" s="22">
        <f t="shared" si="43"/>
        <v>16260.5997037037</v>
      </c>
      <c r="M420" s="6">
        <f t="shared" si="44"/>
        <v>6.9656735725331903E-2</v>
      </c>
      <c r="N420" s="27">
        <f t="shared" si="45"/>
        <v>0.15543071161048688</v>
      </c>
      <c r="O420" s="24">
        <f t="shared" si="46"/>
        <v>2.9333333333333331</v>
      </c>
      <c r="P420" s="24">
        <f t="shared" si="47"/>
        <v>6</v>
      </c>
      <c r="Q420" t="str">
        <f t="shared" si="48"/>
        <v>Market Leader</v>
      </c>
    </row>
    <row r="421" spans="1:17" x14ac:dyDescent="0.35">
      <c r="A421" s="15" t="s">
        <v>22</v>
      </c>
      <c r="B421" s="15" t="s">
        <v>40</v>
      </c>
      <c r="C421" s="16">
        <v>22997.7</v>
      </c>
      <c r="D421" s="15" t="s">
        <v>26</v>
      </c>
      <c r="E421" s="15" t="s">
        <v>20</v>
      </c>
      <c r="F421" s="17">
        <v>2</v>
      </c>
      <c r="G421" s="17">
        <v>290</v>
      </c>
      <c r="H421" s="15" t="s">
        <v>13</v>
      </c>
      <c r="I421" s="17">
        <v>372</v>
      </c>
      <c r="J421" s="16">
        <f>'Rice Sales(Cleaned Data)'!$C421*'Rice Sales(Cleaned Data)'!$I421</f>
        <v>8555144.4000000004</v>
      </c>
      <c r="K421" s="18">
        <f t="shared" si="42"/>
        <v>5.1838742492440184E-3</v>
      </c>
      <c r="L421" s="22">
        <f t="shared" si="43"/>
        <v>16260.5997037037</v>
      </c>
      <c r="M421" s="6">
        <f t="shared" si="44"/>
        <v>0.41432053054979162</v>
      </c>
      <c r="N421" s="27">
        <f t="shared" si="45"/>
        <v>0.77956989247311825</v>
      </c>
      <c r="O421" s="24">
        <f t="shared" si="46"/>
        <v>2.5454545454545454</v>
      </c>
      <c r="P421" s="24">
        <f t="shared" si="47"/>
        <v>6</v>
      </c>
      <c r="Q421" t="str">
        <f t="shared" si="48"/>
        <v>Market Leader</v>
      </c>
    </row>
    <row r="422" spans="1:17" x14ac:dyDescent="0.35">
      <c r="A422" s="12" t="s">
        <v>34</v>
      </c>
      <c r="B422" s="12" t="s">
        <v>40</v>
      </c>
      <c r="C422" s="13">
        <v>21711.67</v>
      </c>
      <c r="D422" s="12" t="s">
        <v>11</v>
      </c>
      <c r="E422" s="12" t="s">
        <v>12</v>
      </c>
      <c r="F422" s="14">
        <v>2</v>
      </c>
      <c r="G422" s="14">
        <v>17</v>
      </c>
      <c r="H422" s="12" t="s">
        <v>35</v>
      </c>
      <c r="I422" s="14">
        <v>372</v>
      </c>
      <c r="J422" s="13">
        <f>'Rice Sales(Cleaned Data)'!$C422*'Rice Sales(Cleaned Data)'!$I422</f>
        <v>8076741.2399999993</v>
      </c>
      <c r="K422" s="18">
        <f t="shared" si="42"/>
        <v>4.7515040042916809E-3</v>
      </c>
      <c r="L422" s="22">
        <f t="shared" si="43"/>
        <v>15962.131690140846</v>
      </c>
      <c r="M422" s="6">
        <f t="shared" si="44"/>
        <v>0.36019865150031344</v>
      </c>
      <c r="N422" s="27">
        <f t="shared" si="45"/>
        <v>4.5698924731182797E-2</v>
      </c>
      <c r="O422" s="24">
        <f t="shared" si="46"/>
        <v>3.2173913043478262</v>
      </c>
      <c r="P422" s="24">
        <f t="shared" si="47"/>
        <v>3</v>
      </c>
      <c r="Q422" t="str">
        <f t="shared" si="48"/>
        <v>Emerging Player</v>
      </c>
    </row>
    <row r="423" spans="1:17" x14ac:dyDescent="0.35">
      <c r="A423" s="15" t="s">
        <v>31</v>
      </c>
      <c r="B423" s="15" t="s">
        <v>50</v>
      </c>
      <c r="C423" s="16">
        <v>16095.53</v>
      </c>
      <c r="D423" s="15" t="s">
        <v>16</v>
      </c>
      <c r="E423" s="15" t="s">
        <v>12</v>
      </c>
      <c r="F423" s="17">
        <v>1</v>
      </c>
      <c r="G423" s="17">
        <v>205</v>
      </c>
      <c r="H423" s="15" t="s">
        <v>25</v>
      </c>
      <c r="I423" s="17">
        <v>326</v>
      </c>
      <c r="J423" s="16">
        <f>'Rice Sales(Cleaned Data)'!$C423*'Rice Sales(Cleaned Data)'!$I423</f>
        <v>5247142.78</v>
      </c>
      <c r="K423" s="18">
        <f t="shared" si="42"/>
        <v>4.440267505686539E-3</v>
      </c>
      <c r="L423" s="22">
        <f t="shared" si="43"/>
        <v>16709.716737588646</v>
      </c>
      <c r="M423" s="6">
        <f t="shared" si="44"/>
        <v>-3.675626267242621E-2</v>
      </c>
      <c r="N423" s="27">
        <f t="shared" si="45"/>
        <v>0.62883435582822089</v>
      </c>
      <c r="O423" s="24">
        <f t="shared" si="46"/>
        <v>2.375</v>
      </c>
      <c r="P423" s="24">
        <f t="shared" si="47"/>
        <v>4</v>
      </c>
      <c r="Q423" t="str">
        <f t="shared" si="48"/>
        <v>Established Contender</v>
      </c>
    </row>
    <row r="424" spans="1:17" x14ac:dyDescent="0.35">
      <c r="A424" s="12" t="s">
        <v>18</v>
      </c>
      <c r="B424" s="12" t="s">
        <v>51</v>
      </c>
      <c r="C424" s="13">
        <v>14411.52</v>
      </c>
      <c r="D424" s="12" t="s">
        <v>16</v>
      </c>
      <c r="E424" s="12" t="s">
        <v>12</v>
      </c>
      <c r="F424" s="14">
        <v>3</v>
      </c>
      <c r="G424" s="14">
        <v>269</v>
      </c>
      <c r="H424" s="12" t="s">
        <v>33</v>
      </c>
      <c r="I424" s="14">
        <v>140</v>
      </c>
      <c r="J424" s="13">
        <f>'Rice Sales(Cleaned Data)'!$C424*'Rice Sales(Cleaned Data)'!$I424</f>
        <v>2017612.8</v>
      </c>
      <c r="K424" s="18">
        <f t="shared" si="42"/>
        <v>1.9068633460003542E-3</v>
      </c>
      <c r="L424" s="22">
        <f t="shared" si="43"/>
        <v>16709.716737588646</v>
      </c>
      <c r="M424" s="6">
        <f t="shared" si="44"/>
        <v>-0.13753654676975061</v>
      </c>
      <c r="N424" s="27">
        <f t="shared" si="45"/>
        <v>1</v>
      </c>
      <c r="O424" s="24">
        <f t="shared" si="46"/>
        <v>2.925925925925926</v>
      </c>
      <c r="P424" s="24">
        <f t="shared" si="47"/>
        <v>5</v>
      </c>
      <c r="Q424" t="str">
        <f t="shared" si="48"/>
        <v>Established Contender</v>
      </c>
    </row>
    <row r="425" spans="1:17" x14ac:dyDescent="0.35">
      <c r="A425" s="15" t="s">
        <v>34</v>
      </c>
      <c r="B425" s="15" t="s">
        <v>51</v>
      </c>
      <c r="C425" s="16">
        <v>23711.13</v>
      </c>
      <c r="D425" s="15" t="s">
        <v>16</v>
      </c>
      <c r="E425" s="15" t="s">
        <v>12</v>
      </c>
      <c r="F425" s="17">
        <v>5</v>
      </c>
      <c r="G425" s="17">
        <v>143</v>
      </c>
      <c r="H425" s="15" t="s">
        <v>27</v>
      </c>
      <c r="I425" s="17">
        <v>847</v>
      </c>
      <c r="J425" s="16">
        <f>'Rice Sales(Cleaned Data)'!$C425*'Rice Sales(Cleaned Data)'!$I425</f>
        <v>20083327.109999999</v>
      </c>
      <c r="K425" s="18">
        <f t="shared" si="42"/>
        <v>1.1536523243302142E-2</v>
      </c>
      <c r="L425" s="22">
        <f t="shared" si="43"/>
        <v>16709.716737588646</v>
      </c>
      <c r="M425" s="6">
        <f t="shared" si="44"/>
        <v>0.41900251047712966</v>
      </c>
      <c r="N425" s="27">
        <f t="shared" si="45"/>
        <v>0.16883116883116883</v>
      </c>
      <c r="O425" s="24">
        <f t="shared" si="46"/>
        <v>3.5</v>
      </c>
      <c r="P425" s="24">
        <f t="shared" si="47"/>
        <v>7</v>
      </c>
      <c r="Q425" t="str">
        <f t="shared" si="48"/>
        <v>Market Leader</v>
      </c>
    </row>
    <row r="426" spans="1:17" x14ac:dyDescent="0.35">
      <c r="A426" s="12" t="s">
        <v>34</v>
      </c>
      <c r="B426" s="12" t="s">
        <v>50</v>
      </c>
      <c r="C426" s="13">
        <v>16910.46</v>
      </c>
      <c r="D426" s="12" t="s">
        <v>11</v>
      </c>
      <c r="E426" s="12" t="s">
        <v>12</v>
      </c>
      <c r="F426" s="14">
        <v>3</v>
      </c>
      <c r="G426" s="14">
        <v>274</v>
      </c>
      <c r="H426" s="12" t="s">
        <v>17</v>
      </c>
      <c r="I426" s="14">
        <v>276</v>
      </c>
      <c r="J426" s="13">
        <f>'Rice Sales(Cleaned Data)'!$C426*'Rice Sales(Cleaned Data)'!$I426</f>
        <v>4667286.96</v>
      </c>
      <c r="K426" s="18">
        <f t="shared" si="42"/>
        <v>3.5253094225389889E-3</v>
      </c>
      <c r="L426" s="22">
        <f t="shared" si="43"/>
        <v>15962.131690140846</v>
      </c>
      <c r="M426" s="6">
        <f t="shared" si="44"/>
        <v>5.9411131812983117E-2</v>
      </c>
      <c r="N426" s="27">
        <f t="shared" si="45"/>
        <v>0.99275362318840576</v>
      </c>
      <c r="O426" s="24">
        <f t="shared" si="46"/>
        <v>3.2173913043478262</v>
      </c>
      <c r="P426" s="24">
        <f t="shared" si="47"/>
        <v>5</v>
      </c>
      <c r="Q426" t="str">
        <f t="shared" si="48"/>
        <v>Established Contender</v>
      </c>
    </row>
    <row r="427" spans="1:17" x14ac:dyDescent="0.35">
      <c r="A427" s="15" t="s">
        <v>24</v>
      </c>
      <c r="B427" s="15" t="s">
        <v>40</v>
      </c>
      <c r="C427" s="16">
        <v>12843.04</v>
      </c>
      <c r="D427" s="15" t="s">
        <v>16</v>
      </c>
      <c r="E427" s="15" t="s">
        <v>12</v>
      </c>
      <c r="F427" s="17">
        <v>5</v>
      </c>
      <c r="G427" s="17">
        <v>180</v>
      </c>
      <c r="H427" s="15" t="s">
        <v>28</v>
      </c>
      <c r="I427" s="17">
        <v>694</v>
      </c>
      <c r="J427" s="16">
        <f>'Rice Sales(Cleaned Data)'!$C427*'Rice Sales(Cleaned Data)'!$I427</f>
        <v>8913069.7599999998</v>
      </c>
      <c r="K427" s="18">
        <f t="shared" si="42"/>
        <v>9.4525940151731838E-3</v>
      </c>
      <c r="L427" s="22">
        <f t="shared" si="43"/>
        <v>16709.716737588646</v>
      </c>
      <c r="M427" s="6">
        <f t="shared" si="44"/>
        <v>-0.23140288960677136</v>
      </c>
      <c r="N427" s="27">
        <f t="shared" si="45"/>
        <v>0.25936599423631124</v>
      </c>
      <c r="O427" s="24">
        <f t="shared" si="46"/>
        <v>3.4615384615384617</v>
      </c>
      <c r="P427" s="24">
        <f t="shared" si="47"/>
        <v>6</v>
      </c>
      <c r="Q427" t="str">
        <f t="shared" si="48"/>
        <v>Market Leader</v>
      </c>
    </row>
    <row r="428" spans="1:17" x14ac:dyDescent="0.35">
      <c r="A428" s="12" t="s">
        <v>31</v>
      </c>
      <c r="B428" s="12" t="s">
        <v>50</v>
      </c>
      <c r="C428" s="13">
        <v>15141.85</v>
      </c>
      <c r="D428" s="12" t="s">
        <v>19</v>
      </c>
      <c r="E428" s="12" t="s">
        <v>20</v>
      </c>
      <c r="F428" s="14">
        <v>2</v>
      </c>
      <c r="G428" s="14">
        <v>95</v>
      </c>
      <c r="H428" s="12" t="s">
        <v>25</v>
      </c>
      <c r="I428" s="14">
        <v>993</v>
      </c>
      <c r="J428" s="13">
        <f>'Rice Sales(Cleaned Data)'!$C428*'Rice Sales(Cleaned Data)'!$I428</f>
        <v>15035857.050000001</v>
      </c>
      <c r="K428" s="18">
        <f t="shared" si="42"/>
        <v>1.4377551906871688E-2</v>
      </c>
      <c r="L428" s="22">
        <f t="shared" si="43"/>
        <v>16689.417086614172</v>
      </c>
      <c r="M428" s="6">
        <f t="shared" si="44"/>
        <v>-9.2727449891308988E-2</v>
      </c>
      <c r="N428" s="27">
        <f t="shared" si="45"/>
        <v>9.5669687814702919E-2</v>
      </c>
      <c r="O428" s="24">
        <f t="shared" si="46"/>
        <v>3.7272727272727271</v>
      </c>
      <c r="P428" s="24">
        <f t="shared" si="47"/>
        <v>7</v>
      </c>
      <c r="Q428" t="str">
        <f t="shared" si="48"/>
        <v>Market Leader</v>
      </c>
    </row>
    <row r="429" spans="1:17" x14ac:dyDescent="0.35">
      <c r="A429" s="15" t="s">
        <v>31</v>
      </c>
      <c r="B429" s="15" t="s">
        <v>50</v>
      </c>
      <c r="C429" s="16">
        <v>10363.52</v>
      </c>
      <c r="D429" s="15" t="s">
        <v>11</v>
      </c>
      <c r="E429" s="15" t="s">
        <v>12</v>
      </c>
      <c r="F429" s="17">
        <v>1</v>
      </c>
      <c r="G429" s="17">
        <v>128</v>
      </c>
      <c r="H429" s="15" t="s">
        <v>28</v>
      </c>
      <c r="I429" s="17">
        <v>828</v>
      </c>
      <c r="J429" s="16">
        <f>'Rice Sales(Cleaned Data)'!$C429*'Rice Sales(Cleaned Data)'!$I429</f>
        <v>8580994.5600000005</v>
      </c>
      <c r="K429" s="18">
        <f t="shared" si="42"/>
        <v>1.0575928267616967E-2</v>
      </c>
      <c r="L429" s="22">
        <f t="shared" si="43"/>
        <v>15962.131690140846</v>
      </c>
      <c r="M429" s="6">
        <f t="shared" si="44"/>
        <v>-0.35074335927192474</v>
      </c>
      <c r="N429" s="27">
        <f t="shared" si="45"/>
        <v>0.15458937198067632</v>
      </c>
      <c r="O429" s="24">
        <f t="shared" si="46"/>
        <v>2.9285714285714284</v>
      </c>
      <c r="P429" s="24">
        <f t="shared" si="47"/>
        <v>7</v>
      </c>
      <c r="Q429" t="str">
        <f t="shared" si="48"/>
        <v>Market Leader</v>
      </c>
    </row>
    <row r="430" spans="1:17" x14ac:dyDescent="0.35">
      <c r="A430" s="12" t="s">
        <v>24</v>
      </c>
      <c r="B430" s="12" t="s">
        <v>40</v>
      </c>
      <c r="C430" s="13">
        <v>14404.19</v>
      </c>
      <c r="D430" s="12" t="s">
        <v>19</v>
      </c>
      <c r="E430" s="12" t="s">
        <v>20</v>
      </c>
      <c r="F430" s="14">
        <v>5</v>
      </c>
      <c r="G430" s="14">
        <v>62</v>
      </c>
      <c r="H430" s="12" t="s">
        <v>25</v>
      </c>
      <c r="I430" s="14">
        <v>348</v>
      </c>
      <c r="J430" s="13">
        <f>'Rice Sales(Cleaned Data)'!$C430*'Rice Sales(Cleaned Data)'!$I430</f>
        <v>5012658.12</v>
      </c>
      <c r="K430" s="18">
        <f t="shared" si="42"/>
        <v>5.0386586743115282E-3</v>
      </c>
      <c r="L430" s="22">
        <f t="shared" si="43"/>
        <v>16689.417086614172</v>
      </c>
      <c r="M430" s="6">
        <f t="shared" si="44"/>
        <v>-0.13692671677832591</v>
      </c>
      <c r="N430" s="27">
        <f t="shared" si="45"/>
        <v>0.17816091954022989</v>
      </c>
      <c r="O430" s="24">
        <f t="shared" si="46"/>
        <v>2.7058823529411766</v>
      </c>
      <c r="P430" s="24">
        <f t="shared" si="47"/>
        <v>4</v>
      </c>
      <c r="Q430" t="str">
        <f t="shared" si="48"/>
        <v>Established Contender</v>
      </c>
    </row>
    <row r="431" spans="1:17" x14ac:dyDescent="0.35">
      <c r="A431" s="15" t="s">
        <v>18</v>
      </c>
      <c r="B431" s="15" t="s">
        <v>40</v>
      </c>
      <c r="C431" s="16">
        <v>16953.150000000001</v>
      </c>
      <c r="D431" s="15" t="s">
        <v>26</v>
      </c>
      <c r="E431" s="15" t="s">
        <v>20</v>
      </c>
      <c r="F431" s="17">
        <v>5</v>
      </c>
      <c r="G431" s="17">
        <v>280</v>
      </c>
      <c r="H431" s="15" t="s">
        <v>39</v>
      </c>
      <c r="I431" s="17">
        <v>748</v>
      </c>
      <c r="J431" s="16">
        <f>'Rice Sales(Cleaned Data)'!$C431*'Rice Sales(Cleaned Data)'!$I431</f>
        <v>12680956.200000001</v>
      </c>
      <c r="K431" s="18">
        <f t="shared" si="42"/>
        <v>1.0423489081813241E-2</v>
      </c>
      <c r="L431" s="22">
        <f t="shared" si="43"/>
        <v>16260.5997037037</v>
      </c>
      <c r="M431" s="6">
        <f t="shared" si="44"/>
        <v>4.2590698308535249E-2</v>
      </c>
      <c r="N431" s="27">
        <f t="shared" si="45"/>
        <v>0.37433155080213903</v>
      </c>
      <c r="O431" s="24">
        <f t="shared" si="46"/>
        <v>3.7777777777777777</v>
      </c>
      <c r="P431" s="24">
        <f t="shared" si="47"/>
        <v>7</v>
      </c>
      <c r="Q431" t="str">
        <f t="shared" si="48"/>
        <v>Market Leader</v>
      </c>
    </row>
    <row r="432" spans="1:17" x14ac:dyDescent="0.35">
      <c r="A432" s="12" t="s">
        <v>36</v>
      </c>
      <c r="B432" s="12" t="s">
        <v>51</v>
      </c>
      <c r="C432" s="13">
        <v>9573.2999999999993</v>
      </c>
      <c r="D432" s="12" t="s">
        <v>19</v>
      </c>
      <c r="E432" s="12" t="s">
        <v>20</v>
      </c>
      <c r="F432" s="14">
        <v>5</v>
      </c>
      <c r="G432" s="14">
        <v>151</v>
      </c>
      <c r="H432" s="12" t="s">
        <v>21</v>
      </c>
      <c r="I432" s="14">
        <v>972</v>
      </c>
      <c r="J432" s="13">
        <f>'Rice Sales(Cleaned Data)'!$C432*'Rice Sales(Cleaned Data)'!$I432</f>
        <v>9305247.5999999996</v>
      </c>
      <c r="K432" s="18">
        <f t="shared" si="42"/>
        <v>1.4073494917904612E-2</v>
      </c>
      <c r="L432" s="22">
        <f t="shared" si="43"/>
        <v>16689.417086614172</v>
      </c>
      <c r="M432" s="6">
        <f t="shared" si="44"/>
        <v>-0.42638499892975223</v>
      </c>
      <c r="N432" s="27">
        <f t="shared" si="45"/>
        <v>0.15534979423868311</v>
      </c>
      <c r="O432" s="24">
        <f t="shared" si="46"/>
        <v>2.8666666666666667</v>
      </c>
      <c r="P432" s="24">
        <f t="shared" si="47"/>
        <v>7</v>
      </c>
      <c r="Q432" t="str">
        <f t="shared" si="48"/>
        <v>Market Leader</v>
      </c>
    </row>
    <row r="433" spans="1:17" x14ac:dyDescent="0.35">
      <c r="A433" s="15" t="s">
        <v>22</v>
      </c>
      <c r="B433" s="15" t="s">
        <v>50</v>
      </c>
      <c r="C433" s="16">
        <v>9898.98</v>
      </c>
      <c r="D433" s="15" t="s">
        <v>19</v>
      </c>
      <c r="E433" s="15" t="s">
        <v>20</v>
      </c>
      <c r="F433" s="17">
        <v>5</v>
      </c>
      <c r="G433" s="17">
        <v>45</v>
      </c>
      <c r="H433" s="15" t="s">
        <v>17</v>
      </c>
      <c r="I433" s="17">
        <v>709</v>
      </c>
      <c r="J433" s="16">
        <f>'Rice Sales(Cleaned Data)'!$C433*'Rice Sales(Cleaned Data)'!$I433</f>
        <v>7018376.8199999994</v>
      </c>
      <c r="K433" s="18">
        <f t="shared" si="42"/>
        <v>1.0265543103697912E-2</v>
      </c>
      <c r="L433" s="22">
        <f t="shared" si="43"/>
        <v>16689.417086614172</v>
      </c>
      <c r="M433" s="6">
        <f t="shared" si="44"/>
        <v>-0.40687083625350079</v>
      </c>
      <c r="N433" s="27">
        <f t="shared" si="45"/>
        <v>6.3469675599435824E-2</v>
      </c>
      <c r="O433" s="24">
        <f t="shared" si="46"/>
        <v>3</v>
      </c>
      <c r="P433" s="24">
        <f t="shared" si="47"/>
        <v>7</v>
      </c>
      <c r="Q433" t="str">
        <f t="shared" si="48"/>
        <v>Market Leader</v>
      </c>
    </row>
    <row r="434" spans="1:17" x14ac:dyDescent="0.35">
      <c r="A434" s="12" t="s">
        <v>36</v>
      </c>
      <c r="B434" s="12" t="s">
        <v>50</v>
      </c>
      <c r="C434" s="13">
        <v>23650.98</v>
      </c>
      <c r="D434" s="12" t="s">
        <v>26</v>
      </c>
      <c r="E434" s="12" t="s">
        <v>20</v>
      </c>
      <c r="F434" s="14">
        <v>2</v>
      </c>
      <c r="G434" s="14">
        <v>292</v>
      </c>
      <c r="H434" s="12" t="s">
        <v>23</v>
      </c>
      <c r="I434" s="14">
        <v>380</v>
      </c>
      <c r="J434" s="13">
        <f>'Rice Sales(Cleaned Data)'!$C434*'Rice Sales(Cleaned Data)'!$I434</f>
        <v>8987372.4000000004</v>
      </c>
      <c r="K434" s="18">
        <f t="shared" si="42"/>
        <v>5.2953554158944273E-3</v>
      </c>
      <c r="L434" s="22">
        <f t="shared" si="43"/>
        <v>16260.5997037037</v>
      </c>
      <c r="M434" s="6">
        <f t="shared" si="44"/>
        <v>0.45449617055716479</v>
      </c>
      <c r="N434" s="27">
        <f t="shared" si="45"/>
        <v>0.76842105263157889</v>
      </c>
      <c r="O434" s="24">
        <f t="shared" si="46"/>
        <v>2.6315789473684212</v>
      </c>
      <c r="P434" s="24">
        <f t="shared" si="47"/>
        <v>6</v>
      </c>
      <c r="Q434" t="str">
        <f t="shared" si="48"/>
        <v>Market Leader</v>
      </c>
    </row>
    <row r="435" spans="1:17" x14ac:dyDescent="0.35">
      <c r="A435" s="15" t="s">
        <v>36</v>
      </c>
      <c r="B435" s="15" t="s">
        <v>51</v>
      </c>
      <c r="C435" s="16">
        <v>12448.48</v>
      </c>
      <c r="D435" s="15" t="s">
        <v>26</v>
      </c>
      <c r="E435" s="15" t="s">
        <v>20</v>
      </c>
      <c r="F435" s="17">
        <v>3</v>
      </c>
      <c r="G435" s="17">
        <v>260</v>
      </c>
      <c r="H435" s="15" t="s">
        <v>28</v>
      </c>
      <c r="I435" s="17">
        <v>982</v>
      </c>
      <c r="J435" s="16">
        <f>'Rice Sales(Cleaned Data)'!$C435*'Rice Sales(Cleaned Data)'!$I435</f>
        <v>12224407.359999999</v>
      </c>
      <c r="K435" s="18">
        <f t="shared" si="42"/>
        <v>1.3684313206337704E-2</v>
      </c>
      <c r="L435" s="22">
        <f t="shared" si="43"/>
        <v>16260.5997037037</v>
      </c>
      <c r="M435" s="6">
        <f t="shared" si="44"/>
        <v>-0.23443905963907397</v>
      </c>
      <c r="N435" s="27">
        <f t="shared" si="45"/>
        <v>0.26476578411405294</v>
      </c>
      <c r="O435" s="24">
        <f t="shared" si="46"/>
        <v>2.6315789473684212</v>
      </c>
      <c r="P435" s="24">
        <f t="shared" si="47"/>
        <v>7</v>
      </c>
      <c r="Q435" t="str">
        <f t="shared" si="48"/>
        <v>Market Leader</v>
      </c>
    </row>
    <row r="436" spans="1:17" x14ac:dyDescent="0.35">
      <c r="A436" s="12" t="s">
        <v>34</v>
      </c>
      <c r="B436" s="12" t="s">
        <v>40</v>
      </c>
      <c r="C436" s="13">
        <v>8443.5499999999993</v>
      </c>
      <c r="D436" s="12" t="s">
        <v>11</v>
      </c>
      <c r="E436" s="12" t="s">
        <v>12</v>
      </c>
      <c r="F436" s="14">
        <v>2</v>
      </c>
      <c r="G436" s="14">
        <v>127</v>
      </c>
      <c r="H436" s="12" t="s">
        <v>38</v>
      </c>
      <c r="I436" s="14">
        <v>59</v>
      </c>
      <c r="J436" s="13">
        <f>'Rice Sales(Cleaned Data)'!$C436*'Rice Sales(Cleaned Data)'!$I436</f>
        <v>498169.44999999995</v>
      </c>
      <c r="K436" s="18">
        <f t="shared" si="42"/>
        <v>7.5359875336884188E-4</v>
      </c>
      <c r="L436" s="22">
        <f t="shared" si="43"/>
        <v>15962.131690140846</v>
      </c>
      <c r="M436" s="6">
        <f t="shared" si="44"/>
        <v>-0.47102616593401286</v>
      </c>
      <c r="N436" s="27">
        <f t="shared" si="45"/>
        <v>1</v>
      </c>
      <c r="O436" s="24">
        <f t="shared" si="46"/>
        <v>3.2173913043478262</v>
      </c>
      <c r="P436" s="24">
        <f t="shared" si="47"/>
        <v>5</v>
      </c>
      <c r="Q436" t="str">
        <f t="shared" si="48"/>
        <v>Established Contender</v>
      </c>
    </row>
    <row r="437" spans="1:17" x14ac:dyDescent="0.35">
      <c r="A437" s="15" t="s">
        <v>34</v>
      </c>
      <c r="B437" s="15" t="s">
        <v>51</v>
      </c>
      <c r="C437" s="16">
        <v>23711.13</v>
      </c>
      <c r="D437" s="15" t="s">
        <v>16</v>
      </c>
      <c r="E437" s="15" t="s">
        <v>12</v>
      </c>
      <c r="F437" s="17">
        <v>5</v>
      </c>
      <c r="G437" s="17">
        <v>274</v>
      </c>
      <c r="H437" s="15" t="s">
        <v>17</v>
      </c>
      <c r="I437" s="17">
        <v>576</v>
      </c>
      <c r="J437" s="16">
        <f>'Rice Sales(Cleaned Data)'!$C437*'Rice Sales(Cleaned Data)'!$I437</f>
        <v>13657610.880000001</v>
      </c>
      <c r="K437" s="18">
        <f t="shared" si="42"/>
        <v>7.8453806235443142E-3</v>
      </c>
      <c r="L437" s="22">
        <f t="shared" si="43"/>
        <v>16709.716737588646</v>
      </c>
      <c r="M437" s="6">
        <f t="shared" si="44"/>
        <v>0.41900251047712966</v>
      </c>
      <c r="N437" s="27">
        <f t="shared" si="45"/>
        <v>0.47569444444444442</v>
      </c>
      <c r="O437" s="24">
        <f t="shared" si="46"/>
        <v>3.5</v>
      </c>
      <c r="P437" s="24">
        <f t="shared" si="47"/>
        <v>6</v>
      </c>
      <c r="Q437" t="str">
        <f t="shared" si="48"/>
        <v>Market Leader</v>
      </c>
    </row>
    <row r="438" spans="1:17" x14ac:dyDescent="0.35">
      <c r="A438" s="12" t="s">
        <v>18</v>
      </c>
      <c r="B438" s="12" t="s">
        <v>40</v>
      </c>
      <c r="C438" s="13">
        <v>15154.67</v>
      </c>
      <c r="D438" s="12" t="s">
        <v>19</v>
      </c>
      <c r="E438" s="12" t="s">
        <v>20</v>
      </c>
      <c r="F438" s="14">
        <v>5</v>
      </c>
      <c r="G438" s="14">
        <v>127</v>
      </c>
      <c r="H438" s="12" t="s">
        <v>25</v>
      </c>
      <c r="I438" s="14">
        <v>613</v>
      </c>
      <c r="J438" s="13">
        <f>'Rice Sales(Cleaned Data)'!$C438*'Rice Sales(Cleaned Data)'!$I438</f>
        <v>9289812.7100000009</v>
      </c>
      <c r="K438" s="18">
        <f t="shared" si="42"/>
        <v>8.8755682969912843E-3</v>
      </c>
      <c r="L438" s="22">
        <f t="shared" si="43"/>
        <v>16689.417086614172</v>
      </c>
      <c r="M438" s="6">
        <f t="shared" si="44"/>
        <v>-9.1959298437398598E-2</v>
      </c>
      <c r="N438" s="27">
        <f t="shared" si="45"/>
        <v>0.20717781402936378</v>
      </c>
      <c r="O438" s="24">
        <f t="shared" si="46"/>
        <v>3</v>
      </c>
      <c r="P438" s="24">
        <f t="shared" si="47"/>
        <v>6</v>
      </c>
      <c r="Q438" t="str">
        <f t="shared" si="48"/>
        <v>Market Leader</v>
      </c>
    </row>
    <row r="439" spans="1:17" x14ac:dyDescent="0.35">
      <c r="A439" s="15" t="s">
        <v>22</v>
      </c>
      <c r="B439" s="15" t="s">
        <v>51</v>
      </c>
      <c r="C439" s="16">
        <v>12307.14</v>
      </c>
      <c r="D439" s="15" t="s">
        <v>26</v>
      </c>
      <c r="E439" s="15" t="s">
        <v>20</v>
      </c>
      <c r="F439" s="17">
        <v>5</v>
      </c>
      <c r="G439" s="17">
        <v>184</v>
      </c>
      <c r="H439" s="15" t="s">
        <v>35</v>
      </c>
      <c r="I439" s="17">
        <v>289</v>
      </c>
      <c r="J439" s="16">
        <f>'Rice Sales(Cleaned Data)'!$C439*'Rice Sales(Cleaned Data)'!$I439</f>
        <v>3556763.46</v>
      </c>
      <c r="K439" s="18">
        <f t="shared" si="42"/>
        <v>4.0272571452460246E-3</v>
      </c>
      <c r="L439" s="22">
        <f t="shared" si="43"/>
        <v>16260.5997037037</v>
      </c>
      <c r="M439" s="6">
        <f t="shared" si="44"/>
        <v>-0.24313123597792122</v>
      </c>
      <c r="N439" s="27">
        <f t="shared" si="45"/>
        <v>0.63667820069204151</v>
      </c>
      <c r="O439" s="24">
        <f t="shared" si="46"/>
        <v>2.5454545454545454</v>
      </c>
      <c r="P439" s="24">
        <f t="shared" si="47"/>
        <v>4</v>
      </c>
      <c r="Q439" t="str">
        <f t="shared" si="48"/>
        <v>Established Contender</v>
      </c>
    </row>
    <row r="440" spans="1:17" x14ac:dyDescent="0.35">
      <c r="A440" s="12" t="s">
        <v>18</v>
      </c>
      <c r="B440" s="12" t="s">
        <v>50</v>
      </c>
      <c r="C440" s="13">
        <v>13120.64</v>
      </c>
      <c r="D440" s="12" t="s">
        <v>11</v>
      </c>
      <c r="E440" s="12" t="s">
        <v>12</v>
      </c>
      <c r="F440" s="14">
        <v>5</v>
      </c>
      <c r="G440" s="14">
        <v>147</v>
      </c>
      <c r="H440" s="12" t="s">
        <v>35</v>
      </c>
      <c r="I440" s="14">
        <v>495</v>
      </c>
      <c r="J440" s="13">
        <f>'Rice Sales(Cleaned Data)'!$C440*'Rice Sales(Cleaned Data)'!$I440</f>
        <v>6494716.7999999998</v>
      </c>
      <c r="K440" s="18">
        <f t="shared" si="42"/>
        <v>6.3225658121623179E-3</v>
      </c>
      <c r="L440" s="22">
        <f t="shared" si="43"/>
        <v>15962.131690140846</v>
      </c>
      <c r="M440" s="6">
        <f t="shared" si="44"/>
        <v>-0.17801455001752176</v>
      </c>
      <c r="N440" s="27">
        <f t="shared" si="45"/>
        <v>0.29696969696969699</v>
      </c>
      <c r="O440" s="24">
        <f t="shared" si="46"/>
        <v>3.04</v>
      </c>
      <c r="P440" s="24">
        <f t="shared" si="47"/>
        <v>4</v>
      </c>
      <c r="Q440" t="str">
        <f t="shared" si="48"/>
        <v>Established Contender</v>
      </c>
    </row>
    <row r="441" spans="1:17" x14ac:dyDescent="0.35">
      <c r="A441" s="15" t="s">
        <v>22</v>
      </c>
      <c r="B441" s="15" t="s">
        <v>51</v>
      </c>
      <c r="C441" s="16">
        <v>22401.43</v>
      </c>
      <c r="D441" s="15" t="s">
        <v>19</v>
      </c>
      <c r="E441" s="15" t="s">
        <v>20</v>
      </c>
      <c r="F441" s="17">
        <v>2</v>
      </c>
      <c r="G441" s="17">
        <v>8</v>
      </c>
      <c r="H441" s="15" t="s">
        <v>32</v>
      </c>
      <c r="I441" s="17">
        <v>920</v>
      </c>
      <c r="J441" s="16">
        <f>'Rice Sales(Cleaned Data)'!$C441*'Rice Sales(Cleaned Data)'!$I441</f>
        <v>20609315.600000001</v>
      </c>
      <c r="K441" s="18">
        <f t="shared" si="42"/>
        <v>1.332059189760519E-2</v>
      </c>
      <c r="L441" s="22">
        <f t="shared" si="43"/>
        <v>16689.417086614172</v>
      </c>
      <c r="M441" s="6">
        <f t="shared" si="44"/>
        <v>0.34225359002904754</v>
      </c>
      <c r="N441" s="27">
        <f t="shared" si="45"/>
        <v>8.6956521739130436E-3</v>
      </c>
      <c r="O441" s="24">
        <f t="shared" si="46"/>
        <v>3</v>
      </c>
      <c r="P441" s="24">
        <f t="shared" si="47"/>
        <v>7</v>
      </c>
      <c r="Q441" t="str">
        <f t="shared" si="48"/>
        <v>Market Leader</v>
      </c>
    </row>
    <row r="442" spans="1:17" x14ac:dyDescent="0.35">
      <c r="A442" s="12" t="s">
        <v>24</v>
      </c>
      <c r="B442" s="12" t="s">
        <v>50</v>
      </c>
      <c r="C442" s="13">
        <v>12480.96</v>
      </c>
      <c r="D442" s="12" t="s">
        <v>26</v>
      </c>
      <c r="E442" s="12" t="s">
        <v>20</v>
      </c>
      <c r="F442" s="14">
        <v>4</v>
      </c>
      <c r="G442" s="14">
        <v>229</v>
      </c>
      <c r="H442" s="12" t="s">
        <v>32</v>
      </c>
      <c r="I442" s="14">
        <v>935</v>
      </c>
      <c r="J442" s="13">
        <f>'Rice Sales(Cleaned Data)'!$C442*'Rice Sales(Cleaned Data)'!$I442</f>
        <v>11669697.6</v>
      </c>
      <c r="K442" s="18">
        <f t="shared" si="42"/>
        <v>1.3029361352266551E-2</v>
      </c>
      <c r="L442" s="22">
        <f t="shared" si="43"/>
        <v>16260.5997037037</v>
      </c>
      <c r="M442" s="6">
        <f t="shared" si="44"/>
        <v>-0.2324415933345193</v>
      </c>
      <c r="N442" s="27">
        <f t="shared" si="45"/>
        <v>0.2449197860962567</v>
      </c>
      <c r="O442" s="24">
        <f t="shared" si="46"/>
        <v>3.0526315789473686</v>
      </c>
      <c r="P442" s="24">
        <f t="shared" si="47"/>
        <v>7</v>
      </c>
      <c r="Q442" t="str">
        <f t="shared" si="48"/>
        <v>Market Leader</v>
      </c>
    </row>
    <row r="443" spans="1:17" x14ac:dyDescent="0.35">
      <c r="A443" s="15" t="s">
        <v>14</v>
      </c>
      <c r="B443" s="15" t="s">
        <v>50</v>
      </c>
      <c r="C443" s="16">
        <v>10921.13</v>
      </c>
      <c r="D443" s="15" t="s">
        <v>26</v>
      </c>
      <c r="E443" s="15" t="s">
        <v>20</v>
      </c>
      <c r="F443" s="17">
        <v>3</v>
      </c>
      <c r="G443" s="17">
        <v>172</v>
      </c>
      <c r="H443" s="15" t="s">
        <v>39</v>
      </c>
      <c r="I443" s="17">
        <v>208</v>
      </c>
      <c r="J443" s="16">
        <f>'Rice Sales(Cleaned Data)'!$C443*'Rice Sales(Cleaned Data)'!$I443</f>
        <v>2271595.04</v>
      </c>
      <c r="K443" s="18">
        <f t="shared" si="42"/>
        <v>2.8985103329106339E-3</v>
      </c>
      <c r="L443" s="22">
        <f t="shared" si="43"/>
        <v>16260.5997037037</v>
      </c>
      <c r="M443" s="6">
        <f t="shared" si="44"/>
        <v>-0.32836855964712802</v>
      </c>
      <c r="N443" s="27">
        <f t="shared" si="45"/>
        <v>0.82692307692307687</v>
      </c>
      <c r="O443" s="24">
        <f t="shared" si="46"/>
        <v>2.7777777777777777</v>
      </c>
      <c r="P443" s="24">
        <f t="shared" si="47"/>
        <v>5</v>
      </c>
      <c r="Q443" t="str">
        <f t="shared" si="48"/>
        <v>Established Contender</v>
      </c>
    </row>
    <row r="444" spans="1:17" x14ac:dyDescent="0.35">
      <c r="A444" s="12" t="s">
        <v>14</v>
      </c>
      <c r="B444" s="12" t="s">
        <v>51</v>
      </c>
      <c r="C444" s="13">
        <v>10731.29</v>
      </c>
      <c r="D444" s="12" t="s">
        <v>11</v>
      </c>
      <c r="E444" s="12" t="s">
        <v>12</v>
      </c>
      <c r="F444" s="14">
        <v>2</v>
      </c>
      <c r="G444" s="14">
        <v>107</v>
      </c>
      <c r="H444" s="12" t="s">
        <v>33</v>
      </c>
      <c r="I444" s="14">
        <v>846</v>
      </c>
      <c r="J444" s="13">
        <f>'Rice Sales(Cleaned Data)'!$C444*'Rice Sales(Cleaned Data)'!$I444</f>
        <v>9078671.3399999999</v>
      </c>
      <c r="K444" s="18">
        <f t="shared" si="42"/>
        <v>1.0805839751695598E-2</v>
      </c>
      <c r="L444" s="22">
        <f t="shared" si="43"/>
        <v>15962.131690140846</v>
      </c>
      <c r="M444" s="6">
        <f t="shared" si="44"/>
        <v>-0.32770320353713922</v>
      </c>
      <c r="N444" s="27">
        <f t="shared" si="45"/>
        <v>0.12647754137115838</v>
      </c>
      <c r="O444" s="24">
        <f t="shared" si="46"/>
        <v>2.4375</v>
      </c>
      <c r="P444" s="24">
        <f t="shared" si="47"/>
        <v>7</v>
      </c>
      <c r="Q444" t="str">
        <f t="shared" si="48"/>
        <v>Market Leader</v>
      </c>
    </row>
    <row r="445" spans="1:17" x14ac:dyDescent="0.35">
      <c r="A445" s="15" t="s">
        <v>9</v>
      </c>
      <c r="B445" s="15" t="s">
        <v>40</v>
      </c>
      <c r="C445" s="16">
        <v>16835.05</v>
      </c>
      <c r="D445" s="15" t="s">
        <v>16</v>
      </c>
      <c r="E445" s="15" t="s">
        <v>12</v>
      </c>
      <c r="F445" s="17">
        <v>5</v>
      </c>
      <c r="G445" s="17">
        <v>180</v>
      </c>
      <c r="H445" s="15" t="s">
        <v>28</v>
      </c>
      <c r="I445" s="17">
        <v>84</v>
      </c>
      <c r="J445" s="16">
        <f>'Rice Sales(Cleaned Data)'!$C445*'Rice Sales(Cleaned Data)'!$I445</f>
        <v>1414144.2</v>
      </c>
      <c r="K445" s="18">
        <f t="shared" si="42"/>
        <v>1.1441180076002125E-3</v>
      </c>
      <c r="L445" s="22">
        <f t="shared" si="43"/>
        <v>16709.716737588646</v>
      </c>
      <c r="M445" s="6">
        <f t="shared" si="44"/>
        <v>7.5006216071524081E-3</v>
      </c>
      <c r="N445" s="27">
        <f t="shared" si="45"/>
        <v>1</v>
      </c>
      <c r="O445" s="24">
        <f t="shared" si="46"/>
        <v>3.2105263157894739</v>
      </c>
      <c r="P445" s="24">
        <f t="shared" si="47"/>
        <v>5</v>
      </c>
      <c r="Q445" t="str">
        <f t="shared" si="48"/>
        <v>Established Contender</v>
      </c>
    </row>
    <row r="446" spans="1:17" x14ac:dyDescent="0.35">
      <c r="A446" s="12" t="s">
        <v>36</v>
      </c>
      <c r="B446" s="12" t="s">
        <v>50</v>
      </c>
      <c r="C446" s="13">
        <v>11134.21</v>
      </c>
      <c r="D446" s="12" t="s">
        <v>19</v>
      </c>
      <c r="E446" s="12" t="s">
        <v>20</v>
      </c>
      <c r="F446" s="14">
        <v>2</v>
      </c>
      <c r="G446" s="14">
        <v>259</v>
      </c>
      <c r="H446" s="12" t="s">
        <v>27</v>
      </c>
      <c r="I446" s="14">
        <v>933</v>
      </c>
      <c r="J446" s="13">
        <f>'Rice Sales(Cleaned Data)'!$C446*'Rice Sales(Cleaned Data)'!$I446</f>
        <v>10388217.93</v>
      </c>
      <c r="K446" s="18">
        <f t="shared" si="42"/>
        <v>1.3508817652680045E-2</v>
      </c>
      <c r="L446" s="22">
        <f t="shared" si="43"/>
        <v>16689.417086614172</v>
      </c>
      <c r="M446" s="6">
        <f t="shared" si="44"/>
        <v>-0.33285806555039921</v>
      </c>
      <c r="N446" s="27">
        <f t="shared" si="45"/>
        <v>0.27759914255091106</v>
      </c>
      <c r="O446" s="24">
        <f t="shared" si="46"/>
        <v>2.8666666666666667</v>
      </c>
      <c r="P446" s="24">
        <f t="shared" si="47"/>
        <v>7</v>
      </c>
      <c r="Q446" t="str">
        <f t="shared" si="48"/>
        <v>Market Leader</v>
      </c>
    </row>
    <row r="447" spans="1:17" x14ac:dyDescent="0.35">
      <c r="A447" s="15" t="s">
        <v>24</v>
      </c>
      <c r="B447" s="15" t="s">
        <v>50</v>
      </c>
      <c r="C447" s="16">
        <v>20350.96</v>
      </c>
      <c r="D447" s="15" t="s">
        <v>11</v>
      </c>
      <c r="E447" s="15" t="s">
        <v>12</v>
      </c>
      <c r="F447" s="17">
        <v>1</v>
      </c>
      <c r="G447" s="17">
        <v>118</v>
      </c>
      <c r="H447" s="15" t="s">
        <v>25</v>
      </c>
      <c r="I447" s="17">
        <v>357</v>
      </c>
      <c r="J447" s="16">
        <f>'Rice Sales(Cleaned Data)'!$C447*'Rice Sales(Cleaned Data)'!$I447</f>
        <v>7265292.7199999997</v>
      </c>
      <c r="K447" s="18">
        <f t="shared" si="42"/>
        <v>4.5599111008928226E-3</v>
      </c>
      <c r="L447" s="22">
        <f t="shared" si="43"/>
        <v>15962.131690140846</v>
      </c>
      <c r="M447" s="6">
        <f t="shared" si="44"/>
        <v>0.27495251856429376</v>
      </c>
      <c r="N447" s="27">
        <f t="shared" si="45"/>
        <v>0.33053221288515405</v>
      </c>
      <c r="O447" s="24">
        <f t="shared" si="46"/>
        <v>3.5263157894736841</v>
      </c>
      <c r="P447" s="24">
        <f t="shared" si="47"/>
        <v>3</v>
      </c>
      <c r="Q447" t="str">
        <f t="shared" si="48"/>
        <v>Emerging Player</v>
      </c>
    </row>
    <row r="448" spans="1:17" x14ac:dyDescent="0.35">
      <c r="A448" s="12" t="s">
        <v>36</v>
      </c>
      <c r="B448" s="12" t="s">
        <v>51</v>
      </c>
      <c r="C448" s="13">
        <v>19921.52</v>
      </c>
      <c r="D448" s="12" t="s">
        <v>16</v>
      </c>
      <c r="E448" s="12" t="s">
        <v>12</v>
      </c>
      <c r="F448" s="14">
        <v>5</v>
      </c>
      <c r="G448" s="14">
        <v>226</v>
      </c>
      <c r="H448" s="12" t="s">
        <v>21</v>
      </c>
      <c r="I448" s="14">
        <v>599</v>
      </c>
      <c r="J448" s="13">
        <f>'Rice Sales(Cleaned Data)'!$C448*'Rice Sales(Cleaned Data)'!$I448</f>
        <v>11932990.48</v>
      </c>
      <c r="K448" s="18">
        <f t="shared" si="42"/>
        <v>8.1586510303872303E-3</v>
      </c>
      <c r="L448" s="22">
        <f t="shared" si="43"/>
        <v>16709.716737588646</v>
      </c>
      <c r="M448" s="6">
        <f t="shared" si="44"/>
        <v>0.19221171207447083</v>
      </c>
      <c r="N448" s="27">
        <f t="shared" si="45"/>
        <v>0.37729549248747912</v>
      </c>
      <c r="O448" s="24">
        <f t="shared" si="46"/>
        <v>3.125</v>
      </c>
      <c r="P448" s="24">
        <f t="shared" si="47"/>
        <v>6</v>
      </c>
      <c r="Q448" t="str">
        <f t="shared" si="48"/>
        <v>Market Leader</v>
      </c>
    </row>
    <row r="449" spans="1:17" x14ac:dyDescent="0.35">
      <c r="A449" s="15" t="s">
        <v>34</v>
      </c>
      <c r="B449" s="15" t="s">
        <v>40</v>
      </c>
      <c r="C449" s="16">
        <v>8966.6200000000008</v>
      </c>
      <c r="D449" s="15" t="s">
        <v>11</v>
      </c>
      <c r="E449" s="15" t="s">
        <v>12</v>
      </c>
      <c r="F449" s="17">
        <v>2</v>
      </c>
      <c r="G449" s="17">
        <v>126</v>
      </c>
      <c r="H449" s="15" t="s">
        <v>25</v>
      </c>
      <c r="I449" s="17">
        <v>564</v>
      </c>
      <c r="J449" s="16">
        <f>'Rice Sales(Cleaned Data)'!$C449*'Rice Sales(Cleaned Data)'!$I449</f>
        <v>5057173.6800000006</v>
      </c>
      <c r="K449" s="18">
        <f t="shared" si="42"/>
        <v>7.2038931677970647E-3</v>
      </c>
      <c r="L449" s="22">
        <f t="shared" si="43"/>
        <v>15962.131690140846</v>
      </c>
      <c r="M449" s="6">
        <f t="shared" si="44"/>
        <v>-0.4382567332445757</v>
      </c>
      <c r="N449" s="27">
        <f t="shared" si="45"/>
        <v>0.22340425531914893</v>
      </c>
      <c r="O449" s="24">
        <f t="shared" si="46"/>
        <v>3.2173913043478262</v>
      </c>
      <c r="P449" s="24">
        <f t="shared" si="47"/>
        <v>6</v>
      </c>
      <c r="Q449" t="str">
        <f t="shared" si="48"/>
        <v>Market Leader</v>
      </c>
    </row>
    <row r="450" spans="1:17" x14ac:dyDescent="0.35">
      <c r="A450" s="12" t="s">
        <v>24</v>
      </c>
      <c r="B450" s="12" t="s">
        <v>50</v>
      </c>
      <c r="C450" s="13">
        <v>8550.2000000000007</v>
      </c>
      <c r="D450" s="12" t="s">
        <v>19</v>
      </c>
      <c r="E450" s="12" t="s">
        <v>20</v>
      </c>
      <c r="F450" s="14">
        <v>1</v>
      </c>
      <c r="G450" s="14">
        <v>223</v>
      </c>
      <c r="H450" s="12" t="s">
        <v>39</v>
      </c>
      <c r="I450" s="14">
        <v>626</v>
      </c>
      <c r="J450" s="13">
        <f>'Rice Sales(Cleaned Data)'!$C450*'Rice Sales(Cleaned Data)'!$I450</f>
        <v>5352425.2</v>
      </c>
      <c r="K450" s="18">
        <f t="shared" ref="K450:K513" si="49">IF(D450="Kumasi", I450/$R$2, IF(D450="Accra", I450/$R$4, IF(D450="Lagos", I450/$R$7, IF(D450="Abuja", I450/$R$10, ""))))</f>
        <v>9.0637940520661396E-3</v>
      </c>
      <c r="L450" s="22">
        <f t="shared" ref="L450:L513" si="50">AVERAGEIFS($C$2:$C$546,$D$2:$D$546,D450)</f>
        <v>16689.417086614172</v>
      </c>
      <c r="M450" s="6">
        <f t="shared" ref="M450:M513" si="51">(C450 - L450)/ L450</f>
        <v>-0.48768731971725182</v>
      </c>
      <c r="N450" s="27">
        <f t="shared" ref="N450:N513" si="52">MIN(G450/I450,1)</f>
        <v>0.35623003194888181</v>
      </c>
      <c r="O450" s="24">
        <f t="shared" ref="O450:O513" si="53">AVERAGEIFS($F$2:$F$546,$D$2:$D$546,D450,$A$2:$A$546,A450)</f>
        <v>2.7058823529411766</v>
      </c>
      <c r="P450" s="24">
        <f t="shared" ref="P450:P513" si="54">IF(K450&lt;0.5%,1,IF(K450&lt;=0.7%,2,3)) + IF(N450&lt;50%,1,IF(N450&lt;=70%,2,3)) + IF(I450&lt;500,1,IF(I450&lt;=700,2,3))</f>
        <v>6</v>
      </c>
      <c r="Q450" t="str">
        <f t="shared" ref="Q450:Q513" si="55">IF(P450&lt;=3,"Emerging Player",IF(P450&lt;=5,"Established Contender","Market Leader"))</f>
        <v>Market Leader</v>
      </c>
    </row>
    <row r="451" spans="1:17" x14ac:dyDescent="0.35">
      <c r="A451" s="15" t="s">
        <v>22</v>
      </c>
      <c r="B451" s="15" t="s">
        <v>50</v>
      </c>
      <c r="C451" s="16">
        <v>13356.87</v>
      </c>
      <c r="D451" s="15" t="s">
        <v>26</v>
      </c>
      <c r="E451" s="15" t="s">
        <v>20</v>
      </c>
      <c r="F451" s="17">
        <v>1</v>
      </c>
      <c r="G451" s="17">
        <v>161</v>
      </c>
      <c r="H451" s="15" t="s">
        <v>27</v>
      </c>
      <c r="I451" s="17">
        <v>183</v>
      </c>
      <c r="J451" s="16">
        <f>'Rice Sales(Cleaned Data)'!$C451*'Rice Sales(Cleaned Data)'!$I451</f>
        <v>2444307.21</v>
      </c>
      <c r="K451" s="18">
        <f t="shared" si="49"/>
        <v>2.5501316871281059E-3</v>
      </c>
      <c r="L451" s="22">
        <f t="shared" si="50"/>
        <v>16260.5997037037</v>
      </c>
      <c r="M451" s="6">
        <f t="shared" si="51"/>
        <v>-0.17857457637569862</v>
      </c>
      <c r="N451" s="27">
        <f t="shared" si="52"/>
        <v>0.8797814207650273</v>
      </c>
      <c r="O451" s="24">
        <f t="shared" si="53"/>
        <v>2.5454545454545454</v>
      </c>
      <c r="P451" s="24">
        <f t="shared" si="54"/>
        <v>5</v>
      </c>
      <c r="Q451" t="str">
        <f t="shared" si="55"/>
        <v>Established Contender</v>
      </c>
    </row>
    <row r="452" spans="1:17" x14ac:dyDescent="0.35">
      <c r="A452" s="12" t="s">
        <v>24</v>
      </c>
      <c r="B452" s="12" t="s">
        <v>40</v>
      </c>
      <c r="C452" s="13">
        <v>10529.58</v>
      </c>
      <c r="D452" s="12" t="s">
        <v>19</v>
      </c>
      <c r="E452" s="12" t="s">
        <v>20</v>
      </c>
      <c r="F452" s="14">
        <v>1</v>
      </c>
      <c r="G452" s="14">
        <v>298</v>
      </c>
      <c r="H452" s="12" t="s">
        <v>17</v>
      </c>
      <c r="I452" s="14">
        <v>848</v>
      </c>
      <c r="J452" s="13">
        <f>'Rice Sales(Cleaned Data)'!$C452*'Rice Sales(Cleaned Data)'!$I452</f>
        <v>8929083.8399999999</v>
      </c>
      <c r="K452" s="18">
        <f t="shared" si="49"/>
        <v>1.2278110792575217E-2</v>
      </c>
      <c r="L452" s="22">
        <f t="shared" si="50"/>
        <v>16689.417086614172</v>
      </c>
      <c r="M452" s="6">
        <f t="shared" si="51"/>
        <v>-0.36908641294336753</v>
      </c>
      <c r="N452" s="27">
        <f t="shared" si="52"/>
        <v>0.35141509433962265</v>
      </c>
      <c r="O452" s="24">
        <f t="shared" si="53"/>
        <v>2.7058823529411766</v>
      </c>
      <c r="P452" s="24">
        <f t="shared" si="54"/>
        <v>7</v>
      </c>
      <c r="Q452" t="str">
        <f t="shared" si="55"/>
        <v>Market Leader</v>
      </c>
    </row>
    <row r="453" spans="1:17" x14ac:dyDescent="0.35">
      <c r="A453" s="15" t="s">
        <v>14</v>
      </c>
      <c r="B453" s="15" t="s">
        <v>50</v>
      </c>
      <c r="C453" s="16">
        <v>10668.33</v>
      </c>
      <c r="D453" s="15" t="s">
        <v>26</v>
      </c>
      <c r="E453" s="15" t="s">
        <v>20</v>
      </c>
      <c r="F453" s="17">
        <v>2</v>
      </c>
      <c r="G453" s="17">
        <v>98</v>
      </c>
      <c r="H453" s="15" t="s">
        <v>25</v>
      </c>
      <c r="I453" s="17">
        <v>469</v>
      </c>
      <c r="J453" s="16">
        <f>'Rice Sales(Cleaned Data)'!$C453*'Rice Sales(Cleaned Data)'!$I453</f>
        <v>5003446.7699999996</v>
      </c>
      <c r="K453" s="18">
        <f t="shared" si="49"/>
        <v>6.5355833948802277E-3</v>
      </c>
      <c r="L453" s="22">
        <f t="shared" si="50"/>
        <v>16260.5997037037</v>
      </c>
      <c r="M453" s="6">
        <f t="shared" si="51"/>
        <v>-0.34391534172198707</v>
      </c>
      <c r="N453" s="27">
        <f t="shared" si="52"/>
        <v>0.20895522388059701</v>
      </c>
      <c r="O453" s="24">
        <f t="shared" si="53"/>
        <v>2.7777777777777777</v>
      </c>
      <c r="P453" s="24">
        <f t="shared" si="54"/>
        <v>4</v>
      </c>
      <c r="Q453" t="str">
        <f t="shared" si="55"/>
        <v>Established Contender</v>
      </c>
    </row>
    <row r="454" spans="1:17" x14ac:dyDescent="0.35">
      <c r="A454" s="12" t="s">
        <v>22</v>
      </c>
      <c r="B454" s="12" t="s">
        <v>40</v>
      </c>
      <c r="C454" s="13">
        <v>12612.78</v>
      </c>
      <c r="D454" s="12" t="s">
        <v>26</v>
      </c>
      <c r="E454" s="12" t="s">
        <v>20</v>
      </c>
      <c r="F454" s="14">
        <v>3</v>
      </c>
      <c r="G454" s="14">
        <v>161</v>
      </c>
      <c r="H454" s="12" t="s">
        <v>13</v>
      </c>
      <c r="I454" s="14">
        <v>573</v>
      </c>
      <c r="J454" s="13">
        <f>'Rice Sales(Cleaned Data)'!$C454*'Rice Sales(Cleaned Data)'!$I454</f>
        <v>7227122.9400000004</v>
      </c>
      <c r="K454" s="18">
        <f t="shared" si="49"/>
        <v>7.9848385613355451E-3</v>
      </c>
      <c r="L454" s="22">
        <f t="shared" si="50"/>
        <v>16260.5997037037</v>
      </c>
      <c r="M454" s="6">
        <f t="shared" si="51"/>
        <v>-0.22433488125735176</v>
      </c>
      <c r="N454" s="27">
        <f t="shared" si="52"/>
        <v>0.28097731239092494</v>
      </c>
      <c r="O454" s="24">
        <f t="shared" si="53"/>
        <v>2.5454545454545454</v>
      </c>
      <c r="P454" s="24">
        <f t="shared" si="54"/>
        <v>6</v>
      </c>
      <c r="Q454" t="str">
        <f t="shared" si="55"/>
        <v>Market Leader</v>
      </c>
    </row>
    <row r="455" spans="1:17" x14ac:dyDescent="0.35">
      <c r="A455" s="15" t="s">
        <v>14</v>
      </c>
      <c r="B455" s="15" t="s">
        <v>40</v>
      </c>
      <c r="C455" s="16">
        <v>8342.06</v>
      </c>
      <c r="D455" s="15" t="s">
        <v>26</v>
      </c>
      <c r="E455" s="15" t="s">
        <v>20</v>
      </c>
      <c r="F455" s="17">
        <v>2</v>
      </c>
      <c r="G455" s="17">
        <v>84</v>
      </c>
      <c r="H455" s="15" t="s">
        <v>23</v>
      </c>
      <c r="I455" s="17">
        <v>265</v>
      </c>
      <c r="J455" s="16">
        <f>'Rice Sales(Cleaned Data)'!$C455*'Rice Sales(Cleaned Data)'!$I455</f>
        <v>2210645.9</v>
      </c>
      <c r="K455" s="18">
        <f t="shared" si="49"/>
        <v>3.6928136452947981E-3</v>
      </c>
      <c r="L455" s="22">
        <f t="shared" si="50"/>
        <v>16260.5997037037</v>
      </c>
      <c r="M455" s="6">
        <f t="shared" si="51"/>
        <v>-0.48697710096756658</v>
      </c>
      <c r="N455" s="27">
        <f t="shared" si="52"/>
        <v>0.31698113207547168</v>
      </c>
      <c r="O455" s="24">
        <f t="shared" si="53"/>
        <v>2.7777777777777777</v>
      </c>
      <c r="P455" s="24">
        <f t="shared" si="54"/>
        <v>3</v>
      </c>
      <c r="Q455" t="str">
        <f t="shared" si="55"/>
        <v>Emerging Player</v>
      </c>
    </row>
    <row r="456" spans="1:17" x14ac:dyDescent="0.35">
      <c r="A456" s="12" t="s">
        <v>14</v>
      </c>
      <c r="B456" s="12" t="s">
        <v>51</v>
      </c>
      <c r="C456" s="13">
        <v>11273.56</v>
      </c>
      <c r="D456" s="12" t="s">
        <v>11</v>
      </c>
      <c r="E456" s="12" t="s">
        <v>12</v>
      </c>
      <c r="F456" s="14">
        <v>1</v>
      </c>
      <c r="G456" s="14">
        <v>151</v>
      </c>
      <c r="H456" s="12" t="s">
        <v>27</v>
      </c>
      <c r="I456" s="14">
        <v>358</v>
      </c>
      <c r="J456" s="13">
        <f>'Rice Sales(Cleaned Data)'!$C456*'Rice Sales(Cleaned Data)'!$I456</f>
        <v>4035934.48</v>
      </c>
      <c r="K456" s="18">
        <f t="shared" si="49"/>
        <v>4.5726839611194134E-3</v>
      </c>
      <c r="L456" s="22">
        <f t="shared" si="50"/>
        <v>15962.131690140846</v>
      </c>
      <c r="M456" s="6">
        <f t="shared" si="51"/>
        <v>-0.29373092398659917</v>
      </c>
      <c r="N456" s="27">
        <f t="shared" si="52"/>
        <v>0.42178770949720673</v>
      </c>
      <c r="O456" s="24">
        <f t="shared" si="53"/>
        <v>2.4375</v>
      </c>
      <c r="P456" s="24">
        <f t="shared" si="54"/>
        <v>3</v>
      </c>
      <c r="Q456" t="str">
        <f t="shared" si="55"/>
        <v>Emerging Player</v>
      </c>
    </row>
    <row r="457" spans="1:17" x14ac:dyDescent="0.35">
      <c r="A457" s="15" t="s">
        <v>31</v>
      </c>
      <c r="B457" s="15" t="s">
        <v>40</v>
      </c>
      <c r="C457" s="16">
        <v>11040.96</v>
      </c>
      <c r="D457" s="15" t="s">
        <v>19</v>
      </c>
      <c r="E457" s="15" t="s">
        <v>20</v>
      </c>
      <c r="F457" s="17">
        <v>5</v>
      </c>
      <c r="G457" s="17">
        <v>214</v>
      </c>
      <c r="H457" s="15" t="s">
        <v>28</v>
      </c>
      <c r="I457" s="17">
        <v>493</v>
      </c>
      <c r="J457" s="16">
        <f>'Rice Sales(Cleaned Data)'!$C457*'Rice Sales(Cleaned Data)'!$I457</f>
        <v>5443193.2799999993</v>
      </c>
      <c r="K457" s="18">
        <f t="shared" si="49"/>
        <v>7.1380997886079985E-3</v>
      </c>
      <c r="L457" s="22">
        <f t="shared" si="50"/>
        <v>16689.417086614172</v>
      </c>
      <c r="M457" s="6">
        <f t="shared" si="51"/>
        <v>-0.33844543864534044</v>
      </c>
      <c r="N457" s="27">
        <f t="shared" si="52"/>
        <v>0.43407707910750509</v>
      </c>
      <c r="O457" s="24">
        <f t="shared" si="53"/>
        <v>3.7272727272727271</v>
      </c>
      <c r="P457" s="24">
        <f t="shared" si="54"/>
        <v>5</v>
      </c>
      <c r="Q457" t="str">
        <f t="shared" si="55"/>
        <v>Established Contender</v>
      </c>
    </row>
    <row r="458" spans="1:17" x14ac:dyDescent="0.35">
      <c r="A458" s="12" t="s">
        <v>31</v>
      </c>
      <c r="B458" s="12" t="s">
        <v>51</v>
      </c>
      <c r="C458" s="13">
        <v>14103.41</v>
      </c>
      <c r="D458" s="12" t="s">
        <v>11</v>
      </c>
      <c r="E458" s="12" t="s">
        <v>12</v>
      </c>
      <c r="F458" s="14">
        <v>5</v>
      </c>
      <c r="G458" s="14">
        <v>209</v>
      </c>
      <c r="H458" s="12" t="s">
        <v>21</v>
      </c>
      <c r="I458" s="14">
        <v>163</v>
      </c>
      <c r="J458" s="13">
        <f>'Rice Sales(Cleaned Data)'!$C458*'Rice Sales(Cleaned Data)'!$I458</f>
        <v>2298855.83</v>
      </c>
      <c r="K458" s="18">
        <f t="shared" si="49"/>
        <v>2.081976216934258E-3</v>
      </c>
      <c r="L458" s="22">
        <f t="shared" si="50"/>
        <v>15962.131690140846</v>
      </c>
      <c r="M458" s="6">
        <f t="shared" si="51"/>
        <v>-0.11644570576302804</v>
      </c>
      <c r="N458" s="27">
        <f t="shared" si="52"/>
        <v>1</v>
      </c>
      <c r="O458" s="24">
        <f t="shared" si="53"/>
        <v>2.9285714285714284</v>
      </c>
      <c r="P458" s="24">
        <f t="shared" si="54"/>
        <v>5</v>
      </c>
      <c r="Q458" t="str">
        <f t="shared" si="55"/>
        <v>Established Contender</v>
      </c>
    </row>
    <row r="459" spans="1:17" x14ac:dyDescent="0.35">
      <c r="A459" s="15" t="s">
        <v>9</v>
      </c>
      <c r="B459" s="15" t="s">
        <v>40</v>
      </c>
      <c r="C459" s="16">
        <v>12565.88</v>
      </c>
      <c r="D459" s="15" t="s">
        <v>26</v>
      </c>
      <c r="E459" s="15" t="s">
        <v>20</v>
      </c>
      <c r="F459" s="17">
        <v>4</v>
      </c>
      <c r="G459" s="17">
        <v>186</v>
      </c>
      <c r="H459" s="15" t="s">
        <v>27</v>
      </c>
      <c r="I459" s="17">
        <v>834</v>
      </c>
      <c r="J459" s="16">
        <f>'Rice Sales(Cleaned Data)'!$C459*'Rice Sales(Cleaned Data)'!$I459</f>
        <v>10479943.92</v>
      </c>
      <c r="K459" s="18">
        <f t="shared" si="49"/>
        <v>1.1621911623305137E-2</v>
      </c>
      <c r="L459" s="22">
        <f t="shared" si="50"/>
        <v>16260.5997037037</v>
      </c>
      <c r="M459" s="6">
        <f t="shared" si="51"/>
        <v>-0.2272191537229804</v>
      </c>
      <c r="N459" s="27">
        <f t="shared" si="52"/>
        <v>0.22302158273381295</v>
      </c>
      <c r="O459" s="24">
        <f t="shared" si="53"/>
        <v>2.75</v>
      </c>
      <c r="P459" s="24">
        <f t="shared" si="54"/>
        <v>7</v>
      </c>
      <c r="Q459" t="str">
        <f t="shared" si="55"/>
        <v>Market Leader</v>
      </c>
    </row>
    <row r="460" spans="1:17" x14ac:dyDescent="0.35">
      <c r="A460" s="12" t="s">
        <v>18</v>
      </c>
      <c r="B460" s="12" t="s">
        <v>51</v>
      </c>
      <c r="C460" s="13">
        <v>20967.849999999999</v>
      </c>
      <c r="D460" s="12" t="s">
        <v>11</v>
      </c>
      <c r="E460" s="12" t="s">
        <v>12</v>
      </c>
      <c r="F460" s="14">
        <v>4</v>
      </c>
      <c r="G460" s="14">
        <v>250</v>
      </c>
      <c r="H460" s="12" t="s">
        <v>23</v>
      </c>
      <c r="I460" s="14">
        <v>696</v>
      </c>
      <c r="J460" s="13">
        <f>'Rice Sales(Cleaned Data)'!$C460*'Rice Sales(Cleaned Data)'!$I460</f>
        <v>14593623.6</v>
      </c>
      <c r="K460" s="18">
        <f t="shared" si="49"/>
        <v>8.8899107177070162E-3</v>
      </c>
      <c r="L460" s="22">
        <f t="shared" si="50"/>
        <v>15962.131690140846</v>
      </c>
      <c r="M460" s="6">
        <f t="shared" si="51"/>
        <v>0.31359961232189176</v>
      </c>
      <c r="N460" s="27">
        <f t="shared" si="52"/>
        <v>0.35919540229885055</v>
      </c>
      <c r="O460" s="24">
        <f t="shared" si="53"/>
        <v>3.04</v>
      </c>
      <c r="P460" s="24">
        <f t="shared" si="54"/>
        <v>6</v>
      </c>
      <c r="Q460" t="str">
        <f t="shared" si="55"/>
        <v>Market Leader</v>
      </c>
    </row>
    <row r="461" spans="1:17" x14ac:dyDescent="0.35">
      <c r="A461" s="15" t="s">
        <v>34</v>
      </c>
      <c r="B461" s="15" t="s">
        <v>40</v>
      </c>
      <c r="C461" s="16">
        <v>10886.86</v>
      </c>
      <c r="D461" s="15" t="s">
        <v>11</v>
      </c>
      <c r="E461" s="15" t="s">
        <v>12</v>
      </c>
      <c r="F461" s="17">
        <v>1</v>
      </c>
      <c r="G461" s="17">
        <v>83</v>
      </c>
      <c r="H461" s="15" t="s">
        <v>13</v>
      </c>
      <c r="I461" s="17">
        <v>83</v>
      </c>
      <c r="J461" s="16">
        <f>'Rice Sales(Cleaned Data)'!$C461*'Rice Sales(Cleaned Data)'!$I461</f>
        <v>903609.38</v>
      </c>
      <c r="K461" s="18">
        <f t="shared" si="49"/>
        <v>1.0601473988070148E-3</v>
      </c>
      <c r="L461" s="22">
        <f t="shared" si="50"/>
        <v>15962.131690140846</v>
      </c>
      <c r="M461" s="6">
        <f t="shared" si="51"/>
        <v>-0.31795701154850342</v>
      </c>
      <c r="N461" s="27">
        <f t="shared" si="52"/>
        <v>1</v>
      </c>
      <c r="O461" s="24">
        <f t="shared" si="53"/>
        <v>3.2173913043478262</v>
      </c>
      <c r="P461" s="24">
        <f t="shared" si="54"/>
        <v>5</v>
      </c>
      <c r="Q461" t="str">
        <f t="shared" si="55"/>
        <v>Established Contender</v>
      </c>
    </row>
    <row r="462" spans="1:17" x14ac:dyDescent="0.35">
      <c r="A462" s="12" t="s">
        <v>24</v>
      </c>
      <c r="B462" s="12" t="s">
        <v>50</v>
      </c>
      <c r="C462" s="13">
        <v>13153.35</v>
      </c>
      <c r="D462" s="12" t="s">
        <v>26</v>
      </c>
      <c r="E462" s="12" t="s">
        <v>20</v>
      </c>
      <c r="F462" s="14">
        <v>1</v>
      </c>
      <c r="G462" s="14">
        <v>155</v>
      </c>
      <c r="H462" s="12" t="s">
        <v>23</v>
      </c>
      <c r="I462" s="14">
        <v>812</v>
      </c>
      <c r="J462" s="13">
        <f>'Rice Sales(Cleaned Data)'!$C462*'Rice Sales(Cleaned Data)'!$I462</f>
        <v>10680520.200000001</v>
      </c>
      <c r="K462" s="18">
        <f t="shared" si="49"/>
        <v>1.1315338415016514E-2</v>
      </c>
      <c r="L462" s="22">
        <f t="shared" si="50"/>
        <v>16260.5997037037</v>
      </c>
      <c r="M462" s="6">
        <f t="shared" si="51"/>
        <v>-0.19109071991950927</v>
      </c>
      <c r="N462" s="27">
        <f t="shared" si="52"/>
        <v>0.19088669950738915</v>
      </c>
      <c r="O462" s="24">
        <f t="shared" si="53"/>
        <v>3.0526315789473686</v>
      </c>
      <c r="P462" s="24">
        <f t="shared" si="54"/>
        <v>7</v>
      </c>
      <c r="Q462" t="str">
        <f t="shared" si="55"/>
        <v>Market Leader</v>
      </c>
    </row>
    <row r="463" spans="1:17" x14ac:dyDescent="0.35">
      <c r="A463" s="15" t="s">
        <v>14</v>
      </c>
      <c r="B463" s="15" t="s">
        <v>51</v>
      </c>
      <c r="C463" s="16">
        <v>21581.31</v>
      </c>
      <c r="D463" s="15" t="s">
        <v>19</v>
      </c>
      <c r="E463" s="15" t="s">
        <v>20</v>
      </c>
      <c r="F463" s="17">
        <v>2</v>
      </c>
      <c r="G463" s="17">
        <v>194</v>
      </c>
      <c r="H463" s="15" t="s">
        <v>13</v>
      </c>
      <c r="I463" s="17">
        <v>500</v>
      </c>
      <c r="J463" s="16">
        <f>'Rice Sales(Cleaned Data)'!$C463*'Rice Sales(Cleaned Data)'!$I463</f>
        <v>10790655</v>
      </c>
      <c r="K463" s="18">
        <f t="shared" si="49"/>
        <v>7.23945211826369E-3</v>
      </c>
      <c r="L463" s="22">
        <f t="shared" si="50"/>
        <v>16689.417086614172</v>
      </c>
      <c r="M463" s="6">
        <f t="shared" si="51"/>
        <v>0.29311346753442907</v>
      </c>
      <c r="N463" s="27">
        <f t="shared" si="52"/>
        <v>0.38800000000000001</v>
      </c>
      <c r="O463" s="24">
        <f t="shared" si="53"/>
        <v>2.8571428571428572</v>
      </c>
      <c r="P463" s="24">
        <f t="shared" si="54"/>
        <v>6</v>
      </c>
      <c r="Q463" t="str">
        <f t="shared" si="55"/>
        <v>Market Leader</v>
      </c>
    </row>
    <row r="464" spans="1:17" x14ac:dyDescent="0.35">
      <c r="A464" s="12" t="s">
        <v>22</v>
      </c>
      <c r="B464" s="12" t="s">
        <v>50</v>
      </c>
      <c r="C464" s="13">
        <v>8714.25</v>
      </c>
      <c r="D464" s="12" t="s">
        <v>11</v>
      </c>
      <c r="E464" s="12" t="s">
        <v>12</v>
      </c>
      <c r="F464" s="14">
        <v>3</v>
      </c>
      <c r="G464" s="14">
        <v>96</v>
      </c>
      <c r="H464" s="12" t="s">
        <v>33</v>
      </c>
      <c r="I464" s="14">
        <v>810</v>
      </c>
      <c r="J464" s="13">
        <f>'Rice Sales(Cleaned Data)'!$C464*'Rice Sales(Cleaned Data)'!$I464</f>
        <v>7058542.5</v>
      </c>
      <c r="K464" s="18">
        <f t="shared" si="49"/>
        <v>1.0346016783538338E-2</v>
      </c>
      <c r="L464" s="22">
        <f t="shared" si="50"/>
        <v>15962.131690140846</v>
      </c>
      <c r="M464" s="6">
        <f t="shared" si="51"/>
        <v>-0.45406727815793962</v>
      </c>
      <c r="N464" s="27">
        <f t="shared" si="52"/>
        <v>0.11851851851851852</v>
      </c>
      <c r="O464" s="24">
        <f t="shared" si="53"/>
        <v>2.95</v>
      </c>
      <c r="P464" s="24">
        <f t="shared" si="54"/>
        <v>7</v>
      </c>
      <c r="Q464" t="str">
        <f t="shared" si="55"/>
        <v>Market Leader</v>
      </c>
    </row>
    <row r="465" spans="1:17" x14ac:dyDescent="0.35">
      <c r="A465" s="15" t="s">
        <v>36</v>
      </c>
      <c r="B465" s="15" t="s">
        <v>40</v>
      </c>
      <c r="C465" s="16">
        <v>12425.85</v>
      </c>
      <c r="D465" s="15" t="s">
        <v>11</v>
      </c>
      <c r="E465" s="15" t="s">
        <v>12</v>
      </c>
      <c r="F465" s="17">
        <v>2</v>
      </c>
      <c r="G465" s="17">
        <v>41</v>
      </c>
      <c r="H465" s="15" t="s">
        <v>23</v>
      </c>
      <c r="I465" s="17">
        <v>819</v>
      </c>
      <c r="J465" s="16">
        <f>'Rice Sales(Cleaned Data)'!$C465*'Rice Sales(Cleaned Data)'!$I465</f>
        <v>10176771.15</v>
      </c>
      <c r="K465" s="18">
        <f t="shared" si="49"/>
        <v>1.0460972525577653E-2</v>
      </c>
      <c r="L465" s="22">
        <f t="shared" si="50"/>
        <v>15962.131690140846</v>
      </c>
      <c r="M465" s="6">
        <f t="shared" si="51"/>
        <v>-0.22154194432094945</v>
      </c>
      <c r="N465" s="27">
        <f t="shared" si="52"/>
        <v>5.0061050061050064E-2</v>
      </c>
      <c r="O465" s="24">
        <f t="shared" si="53"/>
        <v>2.6923076923076925</v>
      </c>
      <c r="P465" s="24">
        <f t="shared" si="54"/>
        <v>7</v>
      </c>
      <c r="Q465" t="str">
        <f t="shared" si="55"/>
        <v>Market Leader</v>
      </c>
    </row>
    <row r="466" spans="1:17" x14ac:dyDescent="0.35">
      <c r="A466" s="12" t="s">
        <v>24</v>
      </c>
      <c r="B466" s="12" t="s">
        <v>50</v>
      </c>
      <c r="C466" s="13">
        <v>17049.77</v>
      </c>
      <c r="D466" s="12" t="s">
        <v>11</v>
      </c>
      <c r="E466" s="12" t="s">
        <v>12</v>
      </c>
      <c r="F466" s="14">
        <v>1</v>
      </c>
      <c r="G466" s="14">
        <v>193</v>
      </c>
      <c r="H466" s="12" t="s">
        <v>38</v>
      </c>
      <c r="I466" s="14">
        <v>378</v>
      </c>
      <c r="J466" s="13">
        <f>'Rice Sales(Cleaned Data)'!$C466*'Rice Sales(Cleaned Data)'!$I466</f>
        <v>6444813.0600000005</v>
      </c>
      <c r="K466" s="18">
        <f t="shared" si="49"/>
        <v>4.8281411656512247E-3</v>
      </c>
      <c r="L466" s="22">
        <f t="shared" si="50"/>
        <v>15962.131690140846</v>
      </c>
      <c r="M466" s="6">
        <f t="shared" si="51"/>
        <v>6.8138662866122301E-2</v>
      </c>
      <c r="N466" s="27">
        <f t="shared" si="52"/>
        <v>0.51058201058201058</v>
      </c>
      <c r="O466" s="24">
        <f t="shared" si="53"/>
        <v>3.5263157894736841</v>
      </c>
      <c r="P466" s="24">
        <f t="shared" si="54"/>
        <v>4</v>
      </c>
      <c r="Q466" t="str">
        <f t="shared" si="55"/>
        <v>Established Contender</v>
      </c>
    </row>
    <row r="467" spans="1:17" x14ac:dyDescent="0.35">
      <c r="A467" s="15" t="s">
        <v>22</v>
      </c>
      <c r="B467" s="15" t="s">
        <v>40</v>
      </c>
      <c r="C467" s="16">
        <v>22371.03</v>
      </c>
      <c r="D467" s="15" t="s">
        <v>16</v>
      </c>
      <c r="E467" s="15" t="s">
        <v>12</v>
      </c>
      <c r="F467" s="17">
        <v>5</v>
      </c>
      <c r="G467" s="17">
        <v>43</v>
      </c>
      <c r="H467" s="15" t="s">
        <v>28</v>
      </c>
      <c r="I467" s="17">
        <v>944</v>
      </c>
      <c r="J467" s="16">
        <f>'Rice Sales(Cleaned Data)'!$C467*'Rice Sales(Cleaned Data)'!$I467</f>
        <v>21118252.32</v>
      </c>
      <c r="K467" s="18">
        <f t="shared" si="49"/>
        <v>1.2857707133030959E-2</v>
      </c>
      <c r="L467" s="22">
        <f t="shared" si="50"/>
        <v>16709.716737588646</v>
      </c>
      <c r="M467" s="6">
        <f t="shared" si="51"/>
        <v>0.33880366443772097</v>
      </c>
      <c r="N467" s="27">
        <f t="shared" si="52"/>
        <v>4.5550847457627115E-2</v>
      </c>
      <c r="O467" s="24">
        <f t="shared" si="53"/>
        <v>2.9230769230769229</v>
      </c>
      <c r="P467" s="24">
        <f t="shared" si="54"/>
        <v>7</v>
      </c>
      <c r="Q467" t="str">
        <f t="shared" si="55"/>
        <v>Market Leader</v>
      </c>
    </row>
    <row r="468" spans="1:17" x14ac:dyDescent="0.35">
      <c r="A468" s="12" t="s">
        <v>36</v>
      </c>
      <c r="B468" s="12" t="s">
        <v>50</v>
      </c>
      <c r="C468" s="13">
        <v>12377.46</v>
      </c>
      <c r="D468" s="12" t="s">
        <v>16</v>
      </c>
      <c r="E468" s="12" t="s">
        <v>12</v>
      </c>
      <c r="F468" s="14">
        <v>3</v>
      </c>
      <c r="G468" s="14">
        <v>232</v>
      </c>
      <c r="H468" s="12" t="s">
        <v>33</v>
      </c>
      <c r="I468" s="14">
        <v>54</v>
      </c>
      <c r="J468" s="13">
        <f>'Rice Sales(Cleaned Data)'!$C468*'Rice Sales(Cleaned Data)'!$I468</f>
        <v>668382.84</v>
      </c>
      <c r="K468" s="18">
        <f t="shared" si="49"/>
        <v>7.355044334572794E-4</v>
      </c>
      <c r="L468" s="22">
        <f t="shared" si="50"/>
        <v>16709.716737588646</v>
      </c>
      <c r="M468" s="6">
        <f t="shared" si="51"/>
        <v>-0.25926571979782276</v>
      </c>
      <c r="N468" s="27">
        <f t="shared" si="52"/>
        <v>1</v>
      </c>
      <c r="O468" s="24">
        <f t="shared" si="53"/>
        <v>3.125</v>
      </c>
      <c r="P468" s="24">
        <f t="shared" si="54"/>
        <v>5</v>
      </c>
      <c r="Q468" t="str">
        <f t="shared" si="55"/>
        <v>Established Contender</v>
      </c>
    </row>
    <row r="469" spans="1:17" x14ac:dyDescent="0.35">
      <c r="A469" s="15" t="s">
        <v>14</v>
      </c>
      <c r="B469" s="15" t="s">
        <v>50</v>
      </c>
      <c r="C469" s="16">
        <v>8035.85</v>
      </c>
      <c r="D469" s="15" t="s">
        <v>19</v>
      </c>
      <c r="E469" s="15" t="s">
        <v>20</v>
      </c>
      <c r="F469" s="17">
        <v>3</v>
      </c>
      <c r="G469" s="17">
        <v>87</v>
      </c>
      <c r="H469" s="15" t="s">
        <v>28</v>
      </c>
      <c r="I469" s="17">
        <v>662</v>
      </c>
      <c r="J469" s="16">
        <f>'Rice Sales(Cleaned Data)'!$C469*'Rice Sales(Cleaned Data)'!$I469</f>
        <v>5319732.7</v>
      </c>
      <c r="K469" s="18">
        <f t="shared" si="49"/>
        <v>9.5850346045811257E-3</v>
      </c>
      <c r="L469" s="22">
        <f t="shared" si="50"/>
        <v>16689.417086614172</v>
      </c>
      <c r="M469" s="6">
        <f t="shared" si="51"/>
        <v>-0.5185062510993752</v>
      </c>
      <c r="N469" s="27">
        <f t="shared" si="52"/>
        <v>0.13141993957703926</v>
      </c>
      <c r="O469" s="24">
        <f t="shared" si="53"/>
        <v>2.8571428571428572</v>
      </c>
      <c r="P469" s="24">
        <f t="shared" si="54"/>
        <v>6</v>
      </c>
      <c r="Q469" t="str">
        <f t="shared" si="55"/>
        <v>Market Leader</v>
      </c>
    </row>
    <row r="470" spans="1:17" x14ac:dyDescent="0.35">
      <c r="A470" s="12" t="s">
        <v>14</v>
      </c>
      <c r="B470" s="12" t="s">
        <v>51</v>
      </c>
      <c r="C470" s="13">
        <v>18633.310000000001</v>
      </c>
      <c r="D470" s="12" t="s">
        <v>19</v>
      </c>
      <c r="E470" s="12" t="s">
        <v>20</v>
      </c>
      <c r="F470" s="14">
        <v>5</v>
      </c>
      <c r="G470" s="14">
        <v>14</v>
      </c>
      <c r="H470" s="12" t="s">
        <v>23</v>
      </c>
      <c r="I470" s="14">
        <v>397</v>
      </c>
      <c r="J470" s="13">
        <f>'Rice Sales(Cleaned Data)'!$C470*'Rice Sales(Cleaned Data)'!$I470</f>
        <v>7397424.0700000003</v>
      </c>
      <c r="K470" s="18">
        <f t="shared" si="49"/>
        <v>5.7481249819013695E-3</v>
      </c>
      <c r="L470" s="22">
        <f t="shared" si="50"/>
        <v>16689.417086614172</v>
      </c>
      <c r="M470" s="6">
        <f t="shared" si="51"/>
        <v>0.11647458406111366</v>
      </c>
      <c r="N470" s="27">
        <f t="shared" si="52"/>
        <v>3.5264483627204031E-2</v>
      </c>
      <c r="O470" s="24">
        <f t="shared" si="53"/>
        <v>2.8571428571428572</v>
      </c>
      <c r="P470" s="24">
        <f t="shared" si="54"/>
        <v>4</v>
      </c>
      <c r="Q470" t="str">
        <f t="shared" si="55"/>
        <v>Established Contender</v>
      </c>
    </row>
    <row r="471" spans="1:17" x14ac:dyDescent="0.35">
      <c r="A471" s="15" t="s">
        <v>18</v>
      </c>
      <c r="B471" s="15" t="s">
        <v>51</v>
      </c>
      <c r="C471" s="16">
        <v>21846.37</v>
      </c>
      <c r="D471" s="15" t="s">
        <v>19</v>
      </c>
      <c r="E471" s="15" t="s">
        <v>20</v>
      </c>
      <c r="F471" s="17">
        <v>5</v>
      </c>
      <c r="G471" s="17">
        <v>56</v>
      </c>
      <c r="H471" s="15" t="s">
        <v>13</v>
      </c>
      <c r="I471" s="17">
        <v>155</v>
      </c>
      <c r="J471" s="16">
        <f>'Rice Sales(Cleaned Data)'!$C471*'Rice Sales(Cleaned Data)'!$I471</f>
        <v>3386187.3499999996</v>
      </c>
      <c r="K471" s="18">
        <f t="shared" si="49"/>
        <v>2.2442301566617437E-3</v>
      </c>
      <c r="L471" s="22">
        <f t="shared" si="50"/>
        <v>16689.417086614172</v>
      </c>
      <c r="M471" s="6">
        <f t="shared" si="51"/>
        <v>0.30899538831239265</v>
      </c>
      <c r="N471" s="27">
        <f t="shared" si="52"/>
        <v>0.36129032258064514</v>
      </c>
      <c r="O471" s="24">
        <f t="shared" si="53"/>
        <v>3</v>
      </c>
      <c r="P471" s="24">
        <f t="shared" si="54"/>
        <v>3</v>
      </c>
      <c r="Q471" t="str">
        <f t="shared" si="55"/>
        <v>Emerging Player</v>
      </c>
    </row>
    <row r="472" spans="1:17" x14ac:dyDescent="0.35">
      <c r="A472" s="12" t="s">
        <v>22</v>
      </c>
      <c r="B472" s="12" t="s">
        <v>50</v>
      </c>
      <c r="C472" s="13">
        <v>16186.44</v>
      </c>
      <c r="D472" s="12" t="s">
        <v>16</v>
      </c>
      <c r="E472" s="12" t="s">
        <v>12</v>
      </c>
      <c r="F472" s="14">
        <v>3</v>
      </c>
      <c r="G472" s="14">
        <v>268</v>
      </c>
      <c r="H472" s="12" t="s">
        <v>33</v>
      </c>
      <c r="I472" s="14">
        <v>837</v>
      </c>
      <c r="J472" s="13">
        <f>'Rice Sales(Cleaned Data)'!$C472*'Rice Sales(Cleaned Data)'!$I472</f>
        <v>13548050.280000001</v>
      </c>
      <c r="K472" s="18">
        <f t="shared" si="49"/>
        <v>1.1400318718587831E-2</v>
      </c>
      <c r="L472" s="22">
        <f t="shared" si="50"/>
        <v>16709.716737588646</v>
      </c>
      <c r="M472" s="6">
        <f t="shared" si="51"/>
        <v>-3.13157156285917E-2</v>
      </c>
      <c r="N472" s="27">
        <f t="shared" si="52"/>
        <v>0.32019115890083633</v>
      </c>
      <c r="O472" s="24">
        <f t="shared" si="53"/>
        <v>2.9230769230769229</v>
      </c>
      <c r="P472" s="24">
        <f t="shared" si="54"/>
        <v>7</v>
      </c>
      <c r="Q472" t="str">
        <f t="shared" si="55"/>
        <v>Market Leader</v>
      </c>
    </row>
    <row r="473" spans="1:17" x14ac:dyDescent="0.35">
      <c r="A473" s="15" t="s">
        <v>9</v>
      </c>
      <c r="B473" s="15" t="s">
        <v>40</v>
      </c>
      <c r="C473" s="16">
        <v>13244.57</v>
      </c>
      <c r="D473" s="15" t="s">
        <v>19</v>
      </c>
      <c r="E473" s="15" t="s">
        <v>20</v>
      </c>
      <c r="F473" s="17">
        <v>4</v>
      </c>
      <c r="G473" s="17">
        <v>256</v>
      </c>
      <c r="H473" s="15" t="s">
        <v>13</v>
      </c>
      <c r="I473" s="17">
        <v>162</v>
      </c>
      <c r="J473" s="16">
        <f>'Rice Sales(Cleaned Data)'!$C473*'Rice Sales(Cleaned Data)'!$I473</f>
        <v>2145620.34</v>
      </c>
      <c r="K473" s="18">
        <f t="shared" si="49"/>
        <v>2.3455824863174357E-3</v>
      </c>
      <c r="L473" s="22">
        <f t="shared" si="50"/>
        <v>16689.417086614172</v>
      </c>
      <c r="M473" s="6">
        <f t="shared" si="51"/>
        <v>-0.20640907161323979</v>
      </c>
      <c r="N473" s="27">
        <f t="shared" si="52"/>
        <v>1</v>
      </c>
      <c r="O473" s="24">
        <f t="shared" si="53"/>
        <v>2.6</v>
      </c>
      <c r="P473" s="24">
        <f t="shared" si="54"/>
        <v>5</v>
      </c>
      <c r="Q473" t="str">
        <f t="shared" si="55"/>
        <v>Established Contender</v>
      </c>
    </row>
    <row r="474" spans="1:17" x14ac:dyDescent="0.35">
      <c r="A474" s="12" t="s">
        <v>34</v>
      </c>
      <c r="B474" s="12" t="s">
        <v>51</v>
      </c>
      <c r="C474" s="13">
        <v>14948.98</v>
      </c>
      <c r="D474" s="12" t="s">
        <v>19</v>
      </c>
      <c r="E474" s="12" t="s">
        <v>20</v>
      </c>
      <c r="F474" s="14">
        <v>1</v>
      </c>
      <c r="G474" s="14">
        <v>160</v>
      </c>
      <c r="H474" s="12" t="s">
        <v>39</v>
      </c>
      <c r="I474" s="14">
        <v>220</v>
      </c>
      <c r="J474" s="13">
        <f>'Rice Sales(Cleaned Data)'!$C474*'Rice Sales(Cleaned Data)'!$I474</f>
        <v>3288775.6</v>
      </c>
      <c r="K474" s="18">
        <f t="shared" si="49"/>
        <v>3.1853589320360236E-3</v>
      </c>
      <c r="L474" s="22">
        <f t="shared" si="50"/>
        <v>16689.417086614172</v>
      </c>
      <c r="M474" s="6">
        <f t="shared" si="51"/>
        <v>-0.10428387507974132</v>
      </c>
      <c r="N474" s="27">
        <f t="shared" si="52"/>
        <v>0.72727272727272729</v>
      </c>
      <c r="O474" s="24">
        <f t="shared" si="53"/>
        <v>3.263157894736842</v>
      </c>
      <c r="P474" s="24">
        <f t="shared" si="54"/>
        <v>5</v>
      </c>
      <c r="Q474" t="str">
        <f t="shared" si="55"/>
        <v>Established Contender</v>
      </c>
    </row>
    <row r="475" spans="1:17" x14ac:dyDescent="0.35">
      <c r="A475" s="15" t="s">
        <v>36</v>
      </c>
      <c r="B475" s="15" t="s">
        <v>50</v>
      </c>
      <c r="C475" s="16">
        <v>21919.759999999998</v>
      </c>
      <c r="D475" s="15" t="s">
        <v>26</v>
      </c>
      <c r="E475" s="15" t="s">
        <v>20</v>
      </c>
      <c r="F475" s="17">
        <v>2</v>
      </c>
      <c r="G475" s="17">
        <v>211</v>
      </c>
      <c r="H475" s="15" t="s">
        <v>21</v>
      </c>
      <c r="I475" s="17">
        <v>955</v>
      </c>
      <c r="J475" s="16">
        <f>'Rice Sales(Cleaned Data)'!$C475*'Rice Sales(Cleaned Data)'!$I475</f>
        <v>20933370.799999997</v>
      </c>
      <c r="K475" s="18">
        <f t="shared" si="49"/>
        <v>1.3308064268892575E-2</v>
      </c>
      <c r="L475" s="22">
        <f t="shared" si="50"/>
        <v>16260.5997037037</v>
      </c>
      <c r="M475" s="6">
        <f t="shared" si="51"/>
        <v>0.34802900258391478</v>
      </c>
      <c r="N475" s="27">
        <f t="shared" si="52"/>
        <v>0.22094240837696336</v>
      </c>
      <c r="O475" s="24">
        <f t="shared" si="53"/>
        <v>2.6315789473684212</v>
      </c>
      <c r="P475" s="24">
        <f t="shared" si="54"/>
        <v>7</v>
      </c>
      <c r="Q475" t="str">
        <f t="shared" si="55"/>
        <v>Market Leader</v>
      </c>
    </row>
    <row r="476" spans="1:17" x14ac:dyDescent="0.35">
      <c r="A476" s="12" t="s">
        <v>14</v>
      </c>
      <c r="B476" s="12" t="s">
        <v>51</v>
      </c>
      <c r="C476" s="13">
        <v>12797.32</v>
      </c>
      <c r="D476" s="12" t="s">
        <v>26</v>
      </c>
      <c r="E476" s="12" t="s">
        <v>20</v>
      </c>
      <c r="F476" s="14">
        <v>4</v>
      </c>
      <c r="G476" s="14">
        <v>245</v>
      </c>
      <c r="H476" s="12" t="s">
        <v>32</v>
      </c>
      <c r="I476" s="14">
        <v>327</v>
      </c>
      <c r="J476" s="13">
        <f>'Rice Sales(Cleaned Data)'!$C476*'Rice Sales(Cleaned Data)'!$I476</f>
        <v>4184723.64</v>
      </c>
      <c r="K476" s="18">
        <f t="shared" si="49"/>
        <v>4.5567926868354675E-3</v>
      </c>
      <c r="L476" s="22">
        <f t="shared" si="50"/>
        <v>16260.5997037037</v>
      </c>
      <c r="M476" s="6">
        <f t="shared" si="51"/>
        <v>-0.21298597633609195</v>
      </c>
      <c r="N476" s="27">
        <f t="shared" si="52"/>
        <v>0.74923547400611623</v>
      </c>
      <c r="O476" s="24">
        <f t="shared" si="53"/>
        <v>2.7777777777777777</v>
      </c>
      <c r="P476" s="24">
        <f t="shared" si="54"/>
        <v>5</v>
      </c>
      <c r="Q476" t="str">
        <f t="shared" si="55"/>
        <v>Established Contender</v>
      </c>
    </row>
    <row r="477" spans="1:17" x14ac:dyDescent="0.35">
      <c r="A477" s="15" t="s">
        <v>31</v>
      </c>
      <c r="B477" s="15" t="s">
        <v>40</v>
      </c>
      <c r="C477" s="16">
        <v>18339.59</v>
      </c>
      <c r="D477" s="15" t="s">
        <v>26</v>
      </c>
      <c r="E477" s="15" t="s">
        <v>20</v>
      </c>
      <c r="F477" s="17">
        <v>4</v>
      </c>
      <c r="G477" s="17">
        <v>2</v>
      </c>
      <c r="H477" s="15" t="s">
        <v>27</v>
      </c>
      <c r="I477" s="17">
        <v>875</v>
      </c>
      <c r="J477" s="16">
        <f>'Rice Sales(Cleaned Data)'!$C477*'Rice Sales(Cleaned Data)'!$I477</f>
        <v>16047141.25</v>
      </c>
      <c r="K477" s="18">
        <f t="shared" si="49"/>
        <v>1.2193252602388484E-2</v>
      </c>
      <c r="L477" s="22">
        <f t="shared" si="50"/>
        <v>16260.5997037037</v>
      </c>
      <c r="M477" s="6">
        <f t="shared" si="51"/>
        <v>0.12785446626687244</v>
      </c>
      <c r="N477" s="27">
        <f t="shared" si="52"/>
        <v>2.2857142857142859E-3</v>
      </c>
      <c r="O477" s="24">
        <f t="shared" si="53"/>
        <v>2.9333333333333331</v>
      </c>
      <c r="P477" s="24">
        <f t="shared" si="54"/>
        <v>7</v>
      </c>
      <c r="Q477" t="str">
        <f t="shared" si="55"/>
        <v>Market Leader</v>
      </c>
    </row>
    <row r="478" spans="1:17" x14ac:dyDescent="0.35">
      <c r="A478" s="12" t="s">
        <v>18</v>
      </c>
      <c r="B478" s="12" t="s">
        <v>50</v>
      </c>
      <c r="C478" s="13">
        <v>9812.07</v>
      </c>
      <c r="D478" s="12" t="s">
        <v>11</v>
      </c>
      <c r="E478" s="12" t="s">
        <v>12</v>
      </c>
      <c r="F478" s="14">
        <v>2</v>
      </c>
      <c r="G478" s="14">
        <v>290</v>
      </c>
      <c r="H478" s="12" t="s">
        <v>21</v>
      </c>
      <c r="I478" s="14">
        <v>564</v>
      </c>
      <c r="J478" s="13">
        <f>'Rice Sales(Cleaned Data)'!$C478*'Rice Sales(Cleaned Data)'!$I478</f>
        <v>5534007.4799999995</v>
      </c>
      <c r="K478" s="18">
        <f t="shared" si="49"/>
        <v>7.2038931677970647E-3</v>
      </c>
      <c r="L478" s="22">
        <f t="shared" si="50"/>
        <v>15962.131690140846</v>
      </c>
      <c r="M478" s="6">
        <f t="shared" si="51"/>
        <v>-0.38529074997792978</v>
      </c>
      <c r="N478" s="27">
        <f t="shared" si="52"/>
        <v>0.51418439716312059</v>
      </c>
      <c r="O478" s="24">
        <f t="shared" si="53"/>
        <v>3.04</v>
      </c>
      <c r="P478" s="24">
        <f t="shared" si="54"/>
        <v>7</v>
      </c>
      <c r="Q478" t="str">
        <f t="shared" si="55"/>
        <v>Market Leader</v>
      </c>
    </row>
    <row r="479" spans="1:17" x14ac:dyDescent="0.35">
      <c r="A479" s="15" t="s">
        <v>18</v>
      </c>
      <c r="B479" s="15" t="s">
        <v>51</v>
      </c>
      <c r="C479" s="16">
        <v>16504.39</v>
      </c>
      <c r="D479" s="15" t="s">
        <v>26</v>
      </c>
      <c r="E479" s="15" t="s">
        <v>20</v>
      </c>
      <c r="F479" s="17">
        <v>5</v>
      </c>
      <c r="G479" s="17">
        <v>143</v>
      </c>
      <c r="H479" s="15" t="s">
        <v>27</v>
      </c>
      <c r="I479" s="17">
        <v>889</v>
      </c>
      <c r="J479" s="16">
        <f>'Rice Sales(Cleaned Data)'!$C479*'Rice Sales(Cleaned Data)'!$I479</f>
        <v>14672402.709999999</v>
      </c>
      <c r="K479" s="18">
        <f t="shared" si="49"/>
        <v>1.2388344644026699E-2</v>
      </c>
      <c r="L479" s="22">
        <f t="shared" si="50"/>
        <v>16260.5997037037</v>
      </c>
      <c r="M479" s="6">
        <f t="shared" si="51"/>
        <v>1.4992700191787601E-2</v>
      </c>
      <c r="N479" s="27">
        <f t="shared" si="52"/>
        <v>0.16085489313835771</v>
      </c>
      <c r="O479" s="24">
        <f t="shared" si="53"/>
        <v>3.7777777777777777</v>
      </c>
      <c r="P479" s="24">
        <f t="shared" si="54"/>
        <v>7</v>
      </c>
      <c r="Q479" t="str">
        <f t="shared" si="55"/>
        <v>Market Leader</v>
      </c>
    </row>
    <row r="480" spans="1:17" x14ac:dyDescent="0.35">
      <c r="A480" s="12" t="s">
        <v>36</v>
      </c>
      <c r="B480" s="12" t="s">
        <v>51</v>
      </c>
      <c r="C480" s="13">
        <v>17456.29</v>
      </c>
      <c r="D480" s="12" t="s">
        <v>19</v>
      </c>
      <c r="E480" s="12" t="s">
        <v>20</v>
      </c>
      <c r="F480" s="14">
        <v>1</v>
      </c>
      <c r="G480" s="14">
        <v>178</v>
      </c>
      <c r="H480" s="12" t="s">
        <v>32</v>
      </c>
      <c r="I480" s="14">
        <v>949</v>
      </c>
      <c r="J480" s="13">
        <f>'Rice Sales(Cleaned Data)'!$C480*'Rice Sales(Cleaned Data)'!$I480</f>
        <v>16566019.210000001</v>
      </c>
      <c r="K480" s="18">
        <f t="shared" si="49"/>
        <v>1.3740480120464483E-2</v>
      </c>
      <c r="L480" s="22">
        <f t="shared" si="50"/>
        <v>16689.417086614172</v>
      </c>
      <c r="M480" s="6">
        <f t="shared" si="51"/>
        <v>4.5949652369878323E-2</v>
      </c>
      <c r="N480" s="27">
        <f t="shared" si="52"/>
        <v>0.18756585879873552</v>
      </c>
      <c r="O480" s="24">
        <f t="shared" si="53"/>
        <v>2.8666666666666667</v>
      </c>
      <c r="P480" s="24">
        <f t="shared" si="54"/>
        <v>7</v>
      </c>
      <c r="Q480" t="str">
        <f t="shared" si="55"/>
        <v>Market Leader</v>
      </c>
    </row>
    <row r="481" spans="1:17" x14ac:dyDescent="0.35">
      <c r="A481" s="15" t="s">
        <v>9</v>
      </c>
      <c r="B481" s="15" t="s">
        <v>50</v>
      </c>
      <c r="C481" s="16">
        <v>15059.86</v>
      </c>
      <c r="D481" s="15" t="s">
        <v>11</v>
      </c>
      <c r="E481" s="15" t="s">
        <v>12</v>
      </c>
      <c r="F481" s="17">
        <v>4</v>
      </c>
      <c r="G481" s="17">
        <v>85</v>
      </c>
      <c r="H481" s="15" t="s">
        <v>33</v>
      </c>
      <c r="I481" s="17">
        <v>851</v>
      </c>
      <c r="J481" s="16">
        <f>'Rice Sales(Cleaned Data)'!$C481*'Rice Sales(Cleaned Data)'!$I481</f>
        <v>12815940.860000001</v>
      </c>
      <c r="K481" s="18">
        <f t="shared" si="49"/>
        <v>1.086970405282855E-2</v>
      </c>
      <c r="L481" s="22">
        <f t="shared" si="50"/>
        <v>15962.131690140846</v>
      </c>
      <c r="M481" s="6">
        <f t="shared" si="51"/>
        <v>-5.652576408062978E-2</v>
      </c>
      <c r="N481" s="27">
        <f t="shared" si="52"/>
        <v>9.9882491186839006E-2</v>
      </c>
      <c r="O481" s="24">
        <f t="shared" si="53"/>
        <v>2.8333333333333335</v>
      </c>
      <c r="P481" s="24">
        <f t="shared" si="54"/>
        <v>7</v>
      </c>
      <c r="Q481" t="str">
        <f t="shared" si="55"/>
        <v>Market Leader</v>
      </c>
    </row>
    <row r="482" spans="1:17" x14ac:dyDescent="0.35">
      <c r="A482" s="12" t="s">
        <v>9</v>
      </c>
      <c r="B482" s="12" t="s">
        <v>40</v>
      </c>
      <c r="C482" s="13">
        <v>15950.42</v>
      </c>
      <c r="D482" s="12" t="s">
        <v>19</v>
      </c>
      <c r="E482" s="12" t="s">
        <v>20</v>
      </c>
      <c r="F482" s="14">
        <v>1</v>
      </c>
      <c r="G482" s="14">
        <v>277</v>
      </c>
      <c r="H482" s="12" t="s">
        <v>39</v>
      </c>
      <c r="I482" s="14">
        <v>261</v>
      </c>
      <c r="J482" s="13">
        <f>'Rice Sales(Cleaned Data)'!$C482*'Rice Sales(Cleaned Data)'!$I482</f>
        <v>4163059.62</v>
      </c>
      <c r="K482" s="18">
        <f t="shared" si="49"/>
        <v>3.7789940057336461E-3</v>
      </c>
      <c r="L482" s="22">
        <f t="shared" si="50"/>
        <v>16689.417086614172</v>
      </c>
      <c r="M482" s="6">
        <f t="shared" si="51"/>
        <v>-4.4279382723731449E-2</v>
      </c>
      <c r="N482" s="27">
        <f t="shared" si="52"/>
        <v>1</v>
      </c>
      <c r="O482" s="24">
        <f t="shared" si="53"/>
        <v>2.6</v>
      </c>
      <c r="P482" s="24">
        <f t="shared" si="54"/>
        <v>5</v>
      </c>
      <c r="Q482" t="str">
        <f t="shared" si="55"/>
        <v>Established Contender</v>
      </c>
    </row>
    <row r="483" spans="1:17" x14ac:dyDescent="0.35">
      <c r="A483" s="15" t="s">
        <v>18</v>
      </c>
      <c r="B483" s="15" t="s">
        <v>50</v>
      </c>
      <c r="C483" s="16">
        <v>22249.78</v>
      </c>
      <c r="D483" s="15" t="s">
        <v>19</v>
      </c>
      <c r="E483" s="15" t="s">
        <v>20</v>
      </c>
      <c r="F483" s="17">
        <v>1</v>
      </c>
      <c r="G483" s="17">
        <v>299</v>
      </c>
      <c r="H483" s="15" t="s">
        <v>17</v>
      </c>
      <c r="I483" s="17">
        <v>537</v>
      </c>
      <c r="J483" s="16">
        <f>'Rice Sales(Cleaned Data)'!$C483*'Rice Sales(Cleaned Data)'!$I483</f>
        <v>11948131.859999999</v>
      </c>
      <c r="K483" s="18">
        <f t="shared" si="49"/>
        <v>7.775171575015203E-3</v>
      </c>
      <c r="L483" s="22">
        <f t="shared" si="50"/>
        <v>16689.417086614172</v>
      </c>
      <c r="M483" s="6">
        <f t="shared" si="51"/>
        <v>0.33316699346231465</v>
      </c>
      <c r="N483" s="27">
        <f t="shared" si="52"/>
        <v>0.55679702048417135</v>
      </c>
      <c r="O483" s="24">
        <f t="shared" si="53"/>
        <v>3</v>
      </c>
      <c r="P483" s="24">
        <f t="shared" si="54"/>
        <v>7</v>
      </c>
      <c r="Q483" t="str">
        <f t="shared" si="55"/>
        <v>Market Leader</v>
      </c>
    </row>
    <row r="484" spans="1:17" x14ac:dyDescent="0.35">
      <c r="A484" s="12" t="s">
        <v>9</v>
      </c>
      <c r="B484" s="12" t="s">
        <v>51</v>
      </c>
      <c r="C484" s="13">
        <v>17356.71</v>
      </c>
      <c r="D484" s="12" t="s">
        <v>26</v>
      </c>
      <c r="E484" s="12" t="s">
        <v>20</v>
      </c>
      <c r="F484" s="14">
        <v>2</v>
      </c>
      <c r="G484" s="14">
        <v>35</v>
      </c>
      <c r="H484" s="12" t="s">
        <v>39</v>
      </c>
      <c r="I484" s="14">
        <v>915</v>
      </c>
      <c r="J484" s="13">
        <f>'Rice Sales(Cleaned Data)'!$C484*'Rice Sales(Cleaned Data)'!$I484</f>
        <v>15881389.649999999</v>
      </c>
      <c r="K484" s="18">
        <f t="shared" si="49"/>
        <v>1.2750658435640529E-2</v>
      </c>
      <c r="L484" s="22">
        <f t="shared" si="50"/>
        <v>16260.5997037037</v>
      </c>
      <c r="M484" s="6">
        <f t="shared" si="51"/>
        <v>6.7408971149239771E-2</v>
      </c>
      <c r="N484" s="27">
        <f t="shared" si="52"/>
        <v>3.825136612021858E-2</v>
      </c>
      <c r="O484" s="24">
        <f t="shared" si="53"/>
        <v>2.75</v>
      </c>
      <c r="P484" s="24">
        <f t="shared" si="54"/>
        <v>7</v>
      </c>
      <c r="Q484" t="str">
        <f t="shared" si="55"/>
        <v>Market Leader</v>
      </c>
    </row>
    <row r="485" spans="1:17" x14ac:dyDescent="0.35">
      <c r="A485" s="15" t="s">
        <v>36</v>
      </c>
      <c r="B485" s="15" t="s">
        <v>51</v>
      </c>
      <c r="C485" s="16">
        <v>11382.35</v>
      </c>
      <c r="D485" s="15" t="s">
        <v>26</v>
      </c>
      <c r="E485" s="15" t="s">
        <v>20</v>
      </c>
      <c r="F485" s="17">
        <v>3</v>
      </c>
      <c r="G485" s="17">
        <v>59</v>
      </c>
      <c r="H485" s="15" t="s">
        <v>23</v>
      </c>
      <c r="I485" s="17">
        <v>78</v>
      </c>
      <c r="J485" s="16">
        <f>'Rice Sales(Cleaned Data)'!$C485*'Rice Sales(Cleaned Data)'!$I485</f>
        <v>887823.3</v>
      </c>
      <c r="K485" s="18">
        <f t="shared" si="49"/>
        <v>1.0869413748414876E-3</v>
      </c>
      <c r="L485" s="22">
        <f t="shared" si="50"/>
        <v>16260.5997037037</v>
      </c>
      <c r="M485" s="6">
        <f t="shared" si="51"/>
        <v>-0.30000429212906421</v>
      </c>
      <c r="N485" s="27">
        <f t="shared" si="52"/>
        <v>0.75641025641025639</v>
      </c>
      <c r="O485" s="24">
        <f t="shared" si="53"/>
        <v>2.6315789473684212</v>
      </c>
      <c r="P485" s="24">
        <f t="shared" si="54"/>
        <v>5</v>
      </c>
      <c r="Q485" t="str">
        <f t="shared" si="55"/>
        <v>Established Contender</v>
      </c>
    </row>
    <row r="486" spans="1:17" x14ac:dyDescent="0.35">
      <c r="A486" s="12" t="s">
        <v>14</v>
      </c>
      <c r="B486" s="12" t="s">
        <v>51</v>
      </c>
      <c r="C486" s="13">
        <v>15036.55</v>
      </c>
      <c r="D486" s="12" t="s">
        <v>26</v>
      </c>
      <c r="E486" s="12" t="s">
        <v>20</v>
      </c>
      <c r="F486" s="14">
        <v>1</v>
      </c>
      <c r="G486" s="14">
        <v>109</v>
      </c>
      <c r="H486" s="12" t="s">
        <v>23</v>
      </c>
      <c r="I486" s="14">
        <v>567</v>
      </c>
      <c r="J486" s="13">
        <f>'Rice Sales(Cleaned Data)'!$C486*'Rice Sales(Cleaned Data)'!$I486</f>
        <v>8525723.8499999996</v>
      </c>
      <c r="K486" s="18">
        <f t="shared" si="49"/>
        <v>7.9012276863477376E-3</v>
      </c>
      <c r="L486" s="22">
        <f t="shared" si="50"/>
        <v>16260.5997037037</v>
      </c>
      <c r="M486" s="6">
        <f t="shared" si="51"/>
        <v>-7.5277033197299406E-2</v>
      </c>
      <c r="N486" s="27">
        <f t="shared" si="52"/>
        <v>0.19223985890652556</v>
      </c>
      <c r="O486" s="24">
        <f t="shared" si="53"/>
        <v>2.7777777777777777</v>
      </c>
      <c r="P486" s="24">
        <f t="shared" si="54"/>
        <v>6</v>
      </c>
      <c r="Q486" t="str">
        <f t="shared" si="55"/>
        <v>Market Leader</v>
      </c>
    </row>
    <row r="487" spans="1:17" x14ac:dyDescent="0.35">
      <c r="A487" s="15" t="s">
        <v>18</v>
      </c>
      <c r="B487" s="15" t="s">
        <v>51</v>
      </c>
      <c r="C487" s="16">
        <v>15545.97</v>
      </c>
      <c r="D487" s="15" t="s">
        <v>16</v>
      </c>
      <c r="E487" s="15" t="s">
        <v>12</v>
      </c>
      <c r="F487" s="17">
        <v>2</v>
      </c>
      <c r="G487" s="17">
        <v>279</v>
      </c>
      <c r="H487" s="15" t="s">
        <v>35</v>
      </c>
      <c r="I487" s="17">
        <v>136</v>
      </c>
      <c r="J487" s="16">
        <f>'Rice Sales(Cleaned Data)'!$C487*'Rice Sales(Cleaned Data)'!$I487</f>
        <v>2114251.92</v>
      </c>
      <c r="K487" s="18">
        <f t="shared" si="49"/>
        <v>1.8523815361146296E-3</v>
      </c>
      <c r="L487" s="22">
        <f t="shared" si="50"/>
        <v>16709.716737588646</v>
      </c>
      <c r="M487" s="6">
        <f t="shared" si="51"/>
        <v>-6.9644911153448119E-2</v>
      </c>
      <c r="N487" s="27">
        <f t="shared" si="52"/>
        <v>1</v>
      </c>
      <c r="O487" s="24">
        <f t="shared" si="53"/>
        <v>2.925925925925926</v>
      </c>
      <c r="P487" s="24">
        <f t="shared" si="54"/>
        <v>5</v>
      </c>
      <c r="Q487" t="str">
        <f t="shared" si="55"/>
        <v>Established Contender</v>
      </c>
    </row>
    <row r="488" spans="1:17" x14ac:dyDescent="0.35">
      <c r="A488" s="12" t="s">
        <v>36</v>
      </c>
      <c r="B488" s="12" t="s">
        <v>40</v>
      </c>
      <c r="C488" s="13">
        <v>18231.990000000002</v>
      </c>
      <c r="D488" s="12" t="s">
        <v>26</v>
      </c>
      <c r="E488" s="12" t="s">
        <v>20</v>
      </c>
      <c r="F488" s="14">
        <v>1</v>
      </c>
      <c r="G488" s="14">
        <v>238</v>
      </c>
      <c r="H488" s="12" t="s">
        <v>39</v>
      </c>
      <c r="I488" s="14">
        <v>279</v>
      </c>
      <c r="J488" s="13">
        <f>'Rice Sales(Cleaned Data)'!$C488*'Rice Sales(Cleaned Data)'!$I488</f>
        <v>5086725.2100000009</v>
      </c>
      <c r="K488" s="18">
        <f t="shared" si="49"/>
        <v>3.8879056869330136E-3</v>
      </c>
      <c r="L488" s="22">
        <f t="shared" si="50"/>
        <v>16260.5997037037</v>
      </c>
      <c r="M488" s="6">
        <f t="shared" si="51"/>
        <v>0.12123724414956699</v>
      </c>
      <c r="N488" s="27">
        <f t="shared" si="52"/>
        <v>0.8530465949820788</v>
      </c>
      <c r="O488" s="24">
        <f t="shared" si="53"/>
        <v>2.6315789473684212</v>
      </c>
      <c r="P488" s="24">
        <f t="shared" si="54"/>
        <v>5</v>
      </c>
      <c r="Q488" t="str">
        <f t="shared" si="55"/>
        <v>Established Contender</v>
      </c>
    </row>
    <row r="489" spans="1:17" x14ac:dyDescent="0.35">
      <c r="A489" s="15" t="s">
        <v>31</v>
      </c>
      <c r="B489" s="15" t="s">
        <v>50</v>
      </c>
      <c r="C489" s="16">
        <v>16095.53</v>
      </c>
      <c r="D489" s="15" t="s">
        <v>16</v>
      </c>
      <c r="E489" s="15" t="s">
        <v>12</v>
      </c>
      <c r="F489" s="17">
        <v>2</v>
      </c>
      <c r="G489" s="17">
        <v>164</v>
      </c>
      <c r="H489" s="15" t="s">
        <v>32</v>
      </c>
      <c r="I489" s="17">
        <v>125</v>
      </c>
      <c r="J489" s="16">
        <f>'Rice Sales(Cleaned Data)'!$C489*'Rice Sales(Cleaned Data)'!$I489</f>
        <v>2011941.25</v>
      </c>
      <c r="K489" s="18">
        <f t="shared" si="49"/>
        <v>1.7025565589288876E-3</v>
      </c>
      <c r="L489" s="22">
        <f t="shared" si="50"/>
        <v>16709.716737588646</v>
      </c>
      <c r="M489" s="6">
        <f t="shared" si="51"/>
        <v>-3.675626267242621E-2</v>
      </c>
      <c r="N489" s="27">
        <f t="shared" si="52"/>
        <v>1</v>
      </c>
      <c r="O489" s="24">
        <f t="shared" si="53"/>
        <v>2.375</v>
      </c>
      <c r="P489" s="24">
        <f t="shared" si="54"/>
        <v>5</v>
      </c>
      <c r="Q489" t="str">
        <f t="shared" si="55"/>
        <v>Established Contender</v>
      </c>
    </row>
    <row r="490" spans="1:17" x14ac:dyDescent="0.35">
      <c r="A490" s="12" t="s">
        <v>9</v>
      </c>
      <c r="B490" s="12" t="s">
        <v>51</v>
      </c>
      <c r="C490" s="13">
        <v>8805.99</v>
      </c>
      <c r="D490" s="12" t="s">
        <v>16</v>
      </c>
      <c r="E490" s="12" t="s">
        <v>12</v>
      </c>
      <c r="F490" s="14">
        <v>2</v>
      </c>
      <c r="G490" s="14">
        <v>110</v>
      </c>
      <c r="H490" s="12" t="s">
        <v>21</v>
      </c>
      <c r="I490" s="14">
        <v>370</v>
      </c>
      <c r="J490" s="13">
        <f>'Rice Sales(Cleaned Data)'!$C490*'Rice Sales(Cleaned Data)'!$I490</f>
        <v>3258216.3</v>
      </c>
      <c r="K490" s="18">
        <f t="shared" si="49"/>
        <v>5.0395674144295072E-3</v>
      </c>
      <c r="L490" s="22">
        <f t="shared" si="50"/>
        <v>16709.716737588646</v>
      </c>
      <c r="M490" s="6">
        <f t="shared" si="51"/>
        <v>-0.47300183849371591</v>
      </c>
      <c r="N490" s="27">
        <f t="shared" si="52"/>
        <v>0.29729729729729731</v>
      </c>
      <c r="O490" s="24">
        <f t="shared" si="53"/>
        <v>3.2105263157894739</v>
      </c>
      <c r="P490" s="24">
        <f t="shared" si="54"/>
        <v>4</v>
      </c>
      <c r="Q490" t="str">
        <f t="shared" si="55"/>
        <v>Established Contender</v>
      </c>
    </row>
    <row r="491" spans="1:17" x14ac:dyDescent="0.35">
      <c r="A491" s="15" t="s">
        <v>9</v>
      </c>
      <c r="B491" s="15" t="s">
        <v>50</v>
      </c>
      <c r="C491" s="16">
        <v>20231.18</v>
      </c>
      <c r="D491" s="15" t="s">
        <v>16</v>
      </c>
      <c r="E491" s="15" t="s">
        <v>12</v>
      </c>
      <c r="F491" s="17">
        <v>4</v>
      </c>
      <c r="G491" s="17">
        <v>268</v>
      </c>
      <c r="H491" s="15" t="s">
        <v>33</v>
      </c>
      <c r="I491" s="17">
        <v>147</v>
      </c>
      <c r="J491" s="16">
        <f>'Rice Sales(Cleaned Data)'!$C491*'Rice Sales(Cleaned Data)'!$I491</f>
        <v>2973983.46</v>
      </c>
      <c r="K491" s="18">
        <f t="shared" si="49"/>
        <v>2.0022065133003717E-3</v>
      </c>
      <c r="L491" s="22">
        <f t="shared" si="50"/>
        <v>16709.716737588646</v>
      </c>
      <c r="M491" s="6">
        <f t="shared" si="51"/>
        <v>0.210743444530678</v>
      </c>
      <c r="N491" s="27">
        <f t="shared" si="52"/>
        <v>1</v>
      </c>
      <c r="O491" s="24">
        <f t="shared" si="53"/>
        <v>3.2105263157894739</v>
      </c>
      <c r="P491" s="24">
        <f t="shared" si="54"/>
        <v>5</v>
      </c>
      <c r="Q491" t="str">
        <f t="shared" si="55"/>
        <v>Established Contender</v>
      </c>
    </row>
    <row r="492" spans="1:17" x14ac:dyDescent="0.35">
      <c r="A492" s="12" t="s">
        <v>18</v>
      </c>
      <c r="B492" s="12" t="s">
        <v>51</v>
      </c>
      <c r="C492" s="13">
        <v>12358.46</v>
      </c>
      <c r="D492" s="12" t="s">
        <v>19</v>
      </c>
      <c r="E492" s="12" t="s">
        <v>20</v>
      </c>
      <c r="F492" s="14">
        <v>5</v>
      </c>
      <c r="G492" s="14">
        <v>221</v>
      </c>
      <c r="H492" s="12" t="s">
        <v>28</v>
      </c>
      <c r="I492" s="14">
        <v>279</v>
      </c>
      <c r="J492" s="13">
        <f>'Rice Sales(Cleaned Data)'!$C492*'Rice Sales(Cleaned Data)'!$I492</f>
        <v>3448010.34</v>
      </c>
      <c r="K492" s="18">
        <f t="shared" si="49"/>
        <v>4.0396142819911392E-3</v>
      </c>
      <c r="L492" s="22">
        <f t="shared" si="50"/>
        <v>16689.417086614172</v>
      </c>
      <c r="M492" s="6">
        <f t="shared" si="51"/>
        <v>-0.25950319679456257</v>
      </c>
      <c r="N492" s="27">
        <f t="shared" si="52"/>
        <v>0.79211469534050183</v>
      </c>
      <c r="O492" s="24">
        <f t="shared" si="53"/>
        <v>3</v>
      </c>
      <c r="P492" s="24">
        <f t="shared" si="54"/>
        <v>5</v>
      </c>
      <c r="Q492" t="str">
        <f t="shared" si="55"/>
        <v>Established Contender</v>
      </c>
    </row>
    <row r="493" spans="1:17" x14ac:dyDescent="0.35">
      <c r="A493" s="15" t="s">
        <v>24</v>
      </c>
      <c r="B493" s="15" t="s">
        <v>51</v>
      </c>
      <c r="C493" s="16">
        <v>9974.0300000000007</v>
      </c>
      <c r="D493" s="15" t="s">
        <v>11</v>
      </c>
      <c r="E493" s="15" t="s">
        <v>12</v>
      </c>
      <c r="F493" s="17">
        <v>4</v>
      </c>
      <c r="G493" s="17">
        <v>63</v>
      </c>
      <c r="H493" s="15" t="s">
        <v>23</v>
      </c>
      <c r="I493" s="17">
        <v>477</v>
      </c>
      <c r="J493" s="16">
        <f>'Rice Sales(Cleaned Data)'!$C493*'Rice Sales(Cleaned Data)'!$I493</f>
        <v>4757612.3100000005</v>
      </c>
      <c r="K493" s="18">
        <f t="shared" si="49"/>
        <v>6.0926543280836881E-3</v>
      </c>
      <c r="L493" s="22">
        <f t="shared" si="50"/>
        <v>15962.131690140846</v>
      </c>
      <c r="M493" s="6">
        <f t="shared" si="51"/>
        <v>-0.37514423551833309</v>
      </c>
      <c r="N493" s="27">
        <f t="shared" si="52"/>
        <v>0.13207547169811321</v>
      </c>
      <c r="O493" s="24">
        <f t="shared" si="53"/>
        <v>3.5263157894736841</v>
      </c>
      <c r="P493" s="24">
        <f t="shared" si="54"/>
        <v>4</v>
      </c>
      <c r="Q493" t="str">
        <f t="shared" si="55"/>
        <v>Established Contender</v>
      </c>
    </row>
    <row r="494" spans="1:17" x14ac:dyDescent="0.35">
      <c r="A494" s="12" t="s">
        <v>22</v>
      </c>
      <c r="B494" s="12" t="s">
        <v>51</v>
      </c>
      <c r="C494" s="13">
        <v>19980.55</v>
      </c>
      <c r="D494" s="12" t="s">
        <v>26</v>
      </c>
      <c r="E494" s="12" t="s">
        <v>20</v>
      </c>
      <c r="F494" s="14">
        <v>3</v>
      </c>
      <c r="G494" s="14">
        <v>243</v>
      </c>
      <c r="H494" s="12" t="s">
        <v>13</v>
      </c>
      <c r="I494" s="14">
        <v>150</v>
      </c>
      <c r="J494" s="13">
        <f>'Rice Sales(Cleaned Data)'!$C494*'Rice Sales(Cleaned Data)'!$I494</f>
        <v>2997082.5</v>
      </c>
      <c r="K494" s="18">
        <f t="shared" si="49"/>
        <v>2.0902718746951686E-3</v>
      </c>
      <c r="L494" s="22">
        <f t="shared" si="50"/>
        <v>16260.5997037037</v>
      </c>
      <c r="M494" s="6">
        <f t="shared" si="51"/>
        <v>0.22877079345659074</v>
      </c>
      <c r="N494" s="27">
        <f t="shared" si="52"/>
        <v>1</v>
      </c>
      <c r="O494" s="24">
        <f t="shared" si="53"/>
        <v>2.5454545454545454</v>
      </c>
      <c r="P494" s="24">
        <f t="shared" si="54"/>
        <v>5</v>
      </c>
      <c r="Q494" t="str">
        <f t="shared" si="55"/>
        <v>Established Contender</v>
      </c>
    </row>
    <row r="495" spans="1:17" x14ac:dyDescent="0.35">
      <c r="A495" s="15" t="s">
        <v>31</v>
      </c>
      <c r="B495" s="15" t="s">
        <v>40</v>
      </c>
      <c r="C495" s="16">
        <v>13974.68</v>
      </c>
      <c r="D495" s="15" t="s">
        <v>16</v>
      </c>
      <c r="E495" s="15" t="s">
        <v>12</v>
      </c>
      <c r="F495" s="17">
        <v>3</v>
      </c>
      <c r="G495" s="17">
        <v>185</v>
      </c>
      <c r="H495" s="15" t="s">
        <v>32</v>
      </c>
      <c r="I495" s="17">
        <v>129</v>
      </c>
      <c r="J495" s="16">
        <f>'Rice Sales(Cleaned Data)'!$C495*'Rice Sales(Cleaned Data)'!$I495</f>
        <v>1802733.72</v>
      </c>
      <c r="K495" s="18">
        <f t="shared" si="49"/>
        <v>1.7570383688146119E-3</v>
      </c>
      <c r="L495" s="22">
        <f t="shared" si="50"/>
        <v>16709.716737588646</v>
      </c>
      <c r="M495" s="6">
        <f t="shared" si="51"/>
        <v>-0.1636794196179375</v>
      </c>
      <c r="N495" s="27">
        <f t="shared" si="52"/>
        <v>1</v>
      </c>
      <c r="O495" s="24">
        <f t="shared" si="53"/>
        <v>2.375</v>
      </c>
      <c r="P495" s="24">
        <f t="shared" si="54"/>
        <v>5</v>
      </c>
      <c r="Q495" t="str">
        <f t="shared" si="55"/>
        <v>Established Contender</v>
      </c>
    </row>
    <row r="496" spans="1:17" x14ac:dyDescent="0.35">
      <c r="A496" s="12" t="s">
        <v>22</v>
      </c>
      <c r="B496" s="12" t="s">
        <v>50</v>
      </c>
      <c r="C496" s="13">
        <v>9992.16</v>
      </c>
      <c r="D496" s="12" t="s">
        <v>16</v>
      </c>
      <c r="E496" s="12" t="s">
        <v>12</v>
      </c>
      <c r="F496" s="14">
        <v>2</v>
      </c>
      <c r="G496" s="14">
        <v>286</v>
      </c>
      <c r="H496" s="12" t="s">
        <v>21</v>
      </c>
      <c r="I496" s="14">
        <v>877</v>
      </c>
      <c r="J496" s="13">
        <f>'Rice Sales(Cleaned Data)'!$C496*'Rice Sales(Cleaned Data)'!$I496</f>
        <v>8763124.3200000003</v>
      </c>
      <c r="K496" s="18">
        <f t="shared" si="49"/>
        <v>1.1945136817445075E-2</v>
      </c>
      <c r="L496" s="22">
        <f t="shared" si="50"/>
        <v>16709.716737588646</v>
      </c>
      <c r="M496" s="6">
        <f t="shared" si="51"/>
        <v>-0.40201499780528577</v>
      </c>
      <c r="N496" s="27">
        <f t="shared" si="52"/>
        <v>0.32611174458380843</v>
      </c>
      <c r="O496" s="24">
        <f t="shared" si="53"/>
        <v>2.9230769230769229</v>
      </c>
      <c r="P496" s="24">
        <f t="shared" si="54"/>
        <v>7</v>
      </c>
      <c r="Q496" t="str">
        <f t="shared" si="55"/>
        <v>Market Leader</v>
      </c>
    </row>
    <row r="497" spans="1:17" x14ac:dyDescent="0.35">
      <c r="A497" s="15" t="s">
        <v>24</v>
      </c>
      <c r="B497" s="15" t="s">
        <v>51</v>
      </c>
      <c r="C497" s="16">
        <v>8074.12</v>
      </c>
      <c r="D497" s="15" t="s">
        <v>26</v>
      </c>
      <c r="E497" s="15" t="s">
        <v>20</v>
      </c>
      <c r="F497" s="17">
        <v>2</v>
      </c>
      <c r="G497" s="17">
        <v>70</v>
      </c>
      <c r="H497" s="15" t="s">
        <v>39</v>
      </c>
      <c r="I497" s="17">
        <v>776</v>
      </c>
      <c r="J497" s="16">
        <f>'Rice Sales(Cleaned Data)'!$C497*'Rice Sales(Cleaned Data)'!$I497</f>
        <v>6265517.1200000001</v>
      </c>
      <c r="K497" s="18">
        <f t="shared" si="49"/>
        <v>1.0813673165089672E-2</v>
      </c>
      <c r="L497" s="22">
        <f t="shared" si="50"/>
        <v>16260.5997037037</v>
      </c>
      <c r="M497" s="6">
        <f t="shared" si="51"/>
        <v>-0.50345496801320644</v>
      </c>
      <c r="N497" s="27">
        <f t="shared" si="52"/>
        <v>9.0206185567010308E-2</v>
      </c>
      <c r="O497" s="24">
        <f t="shared" si="53"/>
        <v>3.0526315789473686</v>
      </c>
      <c r="P497" s="24">
        <f t="shared" si="54"/>
        <v>7</v>
      </c>
      <c r="Q497" t="str">
        <f t="shared" si="55"/>
        <v>Market Leader</v>
      </c>
    </row>
    <row r="498" spans="1:17" x14ac:dyDescent="0.35">
      <c r="A498" s="12" t="s">
        <v>31</v>
      </c>
      <c r="B498" s="12" t="s">
        <v>51</v>
      </c>
      <c r="C498" s="13">
        <v>17590.939999999999</v>
      </c>
      <c r="D498" s="12" t="s">
        <v>26</v>
      </c>
      <c r="E498" s="12" t="s">
        <v>20</v>
      </c>
      <c r="F498" s="14">
        <v>2</v>
      </c>
      <c r="G498" s="14">
        <v>226</v>
      </c>
      <c r="H498" s="12" t="s">
        <v>28</v>
      </c>
      <c r="I498" s="14">
        <v>274</v>
      </c>
      <c r="J498" s="13">
        <f>'Rice Sales(Cleaned Data)'!$C498*'Rice Sales(Cleaned Data)'!$I498</f>
        <v>4819917.5599999996</v>
      </c>
      <c r="K498" s="18">
        <f t="shared" si="49"/>
        <v>3.8182299577765081E-3</v>
      </c>
      <c r="L498" s="22">
        <f t="shared" si="50"/>
        <v>16260.5997037037</v>
      </c>
      <c r="M498" s="6">
        <f t="shared" si="51"/>
        <v>8.1813728923742321E-2</v>
      </c>
      <c r="N498" s="27">
        <f t="shared" si="52"/>
        <v>0.82481751824817517</v>
      </c>
      <c r="O498" s="24">
        <f t="shared" si="53"/>
        <v>2.9333333333333331</v>
      </c>
      <c r="P498" s="24">
        <f t="shared" si="54"/>
        <v>5</v>
      </c>
      <c r="Q498" t="str">
        <f t="shared" si="55"/>
        <v>Established Contender</v>
      </c>
    </row>
    <row r="499" spans="1:17" x14ac:dyDescent="0.35">
      <c r="A499" s="15" t="s">
        <v>31</v>
      </c>
      <c r="B499" s="15" t="s">
        <v>50</v>
      </c>
      <c r="C499" s="16">
        <v>17688.259999999998</v>
      </c>
      <c r="D499" s="15" t="s">
        <v>11</v>
      </c>
      <c r="E499" s="15" t="s">
        <v>12</v>
      </c>
      <c r="F499" s="17">
        <v>4</v>
      </c>
      <c r="G499" s="17">
        <v>236</v>
      </c>
      <c r="H499" s="15" t="s">
        <v>13</v>
      </c>
      <c r="I499" s="17">
        <v>873</v>
      </c>
      <c r="J499" s="16">
        <f>'Rice Sales(Cleaned Data)'!$C499*'Rice Sales(Cleaned Data)'!$I499</f>
        <v>15441850.979999999</v>
      </c>
      <c r="K499" s="18">
        <f t="shared" si="49"/>
        <v>1.1150706977813542E-2</v>
      </c>
      <c r="L499" s="22">
        <f t="shared" si="50"/>
        <v>15962.131690140846</v>
      </c>
      <c r="M499" s="6">
        <f t="shared" si="51"/>
        <v>0.10813895934246118</v>
      </c>
      <c r="N499" s="27">
        <f t="shared" si="52"/>
        <v>0.27033218785796104</v>
      </c>
      <c r="O499" s="24">
        <f t="shared" si="53"/>
        <v>2.9285714285714284</v>
      </c>
      <c r="P499" s="24">
        <f t="shared" si="54"/>
        <v>7</v>
      </c>
      <c r="Q499" t="str">
        <f t="shared" si="55"/>
        <v>Market Leader</v>
      </c>
    </row>
    <row r="500" spans="1:17" x14ac:dyDescent="0.35">
      <c r="A500" s="12" t="s">
        <v>18</v>
      </c>
      <c r="B500" s="12" t="s">
        <v>40</v>
      </c>
      <c r="C500" s="13">
        <v>16136.65</v>
      </c>
      <c r="D500" s="12" t="s">
        <v>16</v>
      </c>
      <c r="E500" s="12" t="s">
        <v>12</v>
      </c>
      <c r="F500" s="14">
        <v>4</v>
      </c>
      <c r="G500" s="14">
        <v>288</v>
      </c>
      <c r="H500" s="12" t="s">
        <v>33</v>
      </c>
      <c r="I500" s="14">
        <v>813</v>
      </c>
      <c r="J500" s="13">
        <f>'Rice Sales(Cleaned Data)'!$C500*'Rice Sales(Cleaned Data)'!$I500</f>
        <v>13119096.449999999</v>
      </c>
      <c r="K500" s="18">
        <f t="shared" si="49"/>
        <v>1.1073427859273484E-2</v>
      </c>
      <c r="L500" s="22">
        <f t="shared" si="50"/>
        <v>16709.716737588646</v>
      </c>
      <c r="M500" s="6">
        <f t="shared" si="51"/>
        <v>-3.4295419041995345E-2</v>
      </c>
      <c r="N500" s="27">
        <f t="shared" si="52"/>
        <v>0.35424354243542433</v>
      </c>
      <c r="O500" s="24">
        <f t="shared" si="53"/>
        <v>2.925925925925926</v>
      </c>
      <c r="P500" s="24">
        <f t="shared" si="54"/>
        <v>7</v>
      </c>
      <c r="Q500" t="str">
        <f t="shared" si="55"/>
        <v>Market Leader</v>
      </c>
    </row>
    <row r="501" spans="1:17" x14ac:dyDescent="0.35">
      <c r="A501" s="15" t="s">
        <v>36</v>
      </c>
      <c r="B501" s="15" t="s">
        <v>51</v>
      </c>
      <c r="C501" s="16">
        <v>8630.75</v>
      </c>
      <c r="D501" s="15" t="s">
        <v>26</v>
      </c>
      <c r="E501" s="15" t="s">
        <v>20</v>
      </c>
      <c r="F501" s="17">
        <v>1</v>
      </c>
      <c r="G501" s="17">
        <v>173</v>
      </c>
      <c r="H501" s="15" t="s">
        <v>39</v>
      </c>
      <c r="I501" s="17">
        <v>425</v>
      </c>
      <c r="J501" s="16">
        <f>'Rice Sales(Cleaned Data)'!$C501*'Rice Sales(Cleaned Data)'!$I501</f>
        <v>3668068.75</v>
      </c>
      <c r="K501" s="18">
        <f t="shared" si="49"/>
        <v>5.9224369783029782E-3</v>
      </c>
      <c r="L501" s="22">
        <f t="shared" si="50"/>
        <v>16260.5997037037</v>
      </c>
      <c r="M501" s="6">
        <f t="shared" si="51"/>
        <v>-0.46922314322551328</v>
      </c>
      <c r="N501" s="27">
        <f t="shared" si="52"/>
        <v>0.40705882352941175</v>
      </c>
      <c r="O501" s="24">
        <f t="shared" si="53"/>
        <v>2.6315789473684212</v>
      </c>
      <c r="P501" s="24">
        <f t="shared" si="54"/>
        <v>4</v>
      </c>
      <c r="Q501" t="str">
        <f t="shared" si="55"/>
        <v>Established Contender</v>
      </c>
    </row>
    <row r="502" spans="1:17" x14ac:dyDescent="0.35">
      <c r="A502" s="12" t="s">
        <v>9</v>
      </c>
      <c r="B502" s="12" t="s">
        <v>40</v>
      </c>
      <c r="C502" s="13">
        <v>19463.38</v>
      </c>
      <c r="D502" s="12" t="s">
        <v>16</v>
      </c>
      <c r="E502" s="12" t="s">
        <v>12</v>
      </c>
      <c r="F502" s="14">
        <v>2</v>
      </c>
      <c r="G502" s="14">
        <v>250</v>
      </c>
      <c r="H502" s="12" t="s">
        <v>28</v>
      </c>
      <c r="I502" s="14">
        <v>923</v>
      </c>
      <c r="J502" s="13">
        <f>'Rice Sales(Cleaned Data)'!$C502*'Rice Sales(Cleaned Data)'!$I502</f>
        <v>17964699.740000002</v>
      </c>
      <c r="K502" s="18">
        <f t="shared" si="49"/>
        <v>1.2571677631130906E-2</v>
      </c>
      <c r="L502" s="22">
        <f t="shared" si="50"/>
        <v>16709.716737588646</v>
      </c>
      <c r="M502" s="6">
        <f t="shared" si="51"/>
        <v>0.16479413180098781</v>
      </c>
      <c r="N502" s="27">
        <f t="shared" si="52"/>
        <v>0.27085590465872156</v>
      </c>
      <c r="O502" s="24">
        <f t="shared" si="53"/>
        <v>3.2105263157894739</v>
      </c>
      <c r="P502" s="24">
        <f t="shared" si="54"/>
        <v>7</v>
      </c>
      <c r="Q502" t="str">
        <f t="shared" si="55"/>
        <v>Market Leader</v>
      </c>
    </row>
    <row r="503" spans="1:17" x14ac:dyDescent="0.35">
      <c r="A503" s="15" t="s">
        <v>36</v>
      </c>
      <c r="B503" s="15" t="s">
        <v>50</v>
      </c>
      <c r="C503" s="16">
        <v>19195.259999999998</v>
      </c>
      <c r="D503" s="15" t="s">
        <v>26</v>
      </c>
      <c r="E503" s="15" t="s">
        <v>20</v>
      </c>
      <c r="F503" s="17">
        <v>5</v>
      </c>
      <c r="G503" s="17">
        <v>90</v>
      </c>
      <c r="H503" s="15" t="s">
        <v>35</v>
      </c>
      <c r="I503" s="17">
        <v>899</v>
      </c>
      <c r="J503" s="16">
        <f>'Rice Sales(Cleaned Data)'!$C503*'Rice Sales(Cleaned Data)'!$I503</f>
        <v>17256538.739999998</v>
      </c>
      <c r="K503" s="18">
        <f t="shared" si="49"/>
        <v>1.2527696102339711E-2</v>
      </c>
      <c r="L503" s="22">
        <f t="shared" si="50"/>
        <v>16260.5997037037</v>
      </c>
      <c r="M503" s="6">
        <f t="shared" si="51"/>
        <v>0.18047675668615512</v>
      </c>
      <c r="N503" s="27">
        <f t="shared" si="52"/>
        <v>0.10011123470522804</v>
      </c>
      <c r="O503" s="24">
        <f t="shared" si="53"/>
        <v>2.6315789473684212</v>
      </c>
      <c r="P503" s="24">
        <f t="shared" si="54"/>
        <v>7</v>
      </c>
      <c r="Q503" t="str">
        <f t="shared" si="55"/>
        <v>Market Leader</v>
      </c>
    </row>
    <row r="504" spans="1:17" x14ac:dyDescent="0.35">
      <c r="A504" s="12" t="s">
        <v>36</v>
      </c>
      <c r="B504" s="12" t="s">
        <v>40</v>
      </c>
      <c r="C504" s="13">
        <v>14071.42</v>
      </c>
      <c r="D504" s="12" t="s">
        <v>16</v>
      </c>
      <c r="E504" s="12" t="s">
        <v>12</v>
      </c>
      <c r="F504" s="14">
        <v>2</v>
      </c>
      <c r="G504" s="14">
        <v>130</v>
      </c>
      <c r="H504" s="12" t="s">
        <v>33</v>
      </c>
      <c r="I504" s="14">
        <v>288</v>
      </c>
      <c r="J504" s="13">
        <f>'Rice Sales(Cleaned Data)'!$C504*'Rice Sales(Cleaned Data)'!$I504</f>
        <v>4052568.96</v>
      </c>
      <c r="K504" s="18">
        <f t="shared" si="49"/>
        <v>3.9226903117721571E-3</v>
      </c>
      <c r="L504" s="22">
        <f t="shared" si="50"/>
        <v>16709.716737588646</v>
      </c>
      <c r="M504" s="6">
        <f t="shared" si="51"/>
        <v>-0.15788997378116981</v>
      </c>
      <c r="N504" s="27">
        <f t="shared" si="52"/>
        <v>0.4513888888888889</v>
      </c>
      <c r="O504" s="24">
        <f t="shared" si="53"/>
        <v>3.125</v>
      </c>
      <c r="P504" s="24">
        <f t="shared" si="54"/>
        <v>3</v>
      </c>
      <c r="Q504" t="str">
        <f t="shared" si="55"/>
        <v>Emerging Player</v>
      </c>
    </row>
    <row r="505" spans="1:17" x14ac:dyDescent="0.35">
      <c r="A505" s="15" t="s">
        <v>22</v>
      </c>
      <c r="B505" s="15" t="s">
        <v>40</v>
      </c>
      <c r="C505" s="16">
        <v>10515.09</v>
      </c>
      <c r="D505" s="15" t="s">
        <v>11</v>
      </c>
      <c r="E505" s="15" t="s">
        <v>12</v>
      </c>
      <c r="F505" s="17">
        <v>1</v>
      </c>
      <c r="G505" s="17">
        <v>257</v>
      </c>
      <c r="H505" s="15" t="s">
        <v>27</v>
      </c>
      <c r="I505" s="17">
        <v>376</v>
      </c>
      <c r="J505" s="16">
        <f>'Rice Sales(Cleaned Data)'!$C505*'Rice Sales(Cleaned Data)'!$I505</f>
        <v>3953673.84</v>
      </c>
      <c r="K505" s="18">
        <f t="shared" si="49"/>
        <v>4.8025954451980431E-3</v>
      </c>
      <c r="L505" s="22">
        <f t="shared" si="50"/>
        <v>15962.131690140846</v>
      </c>
      <c r="M505" s="6">
        <f t="shared" si="51"/>
        <v>-0.34124776037935212</v>
      </c>
      <c r="N505" s="27">
        <f t="shared" si="52"/>
        <v>0.68351063829787229</v>
      </c>
      <c r="O505" s="24">
        <f t="shared" si="53"/>
        <v>2.95</v>
      </c>
      <c r="P505" s="24">
        <f t="shared" si="54"/>
        <v>4</v>
      </c>
      <c r="Q505" t="str">
        <f t="shared" si="55"/>
        <v>Established Contender</v>
      </c>
    </row>
    <row r="506" spans="1:17" x14ac:dyDescent="0.35">
      <c r="A506" s="12" t="s">
        <v>34</v>
      </c>
      <c r="B506" s="12" t="s">
        <v>51</v>
      </c>
      <c r="C506" s="13">
        <v>13518.69</v>
      </c>
      <c r="D506" s="12" t="s">
        <v>26</v>
      </c>
      <c r="E506" s="12" t="s">
        <v>20</v>
      </c>
      <c r="F506" s="14">
        <v>1</v>
      </c>
      <c r="G506" s="14">
        <v>185</v>
      </c>
      <c r="H506" s="12" t="s">
        <v>23</v>
      </c>
      <c r="I506" s="14">
        <v>383</v>
      </c>
      <c r="J506" s="13">
        <f>'Rice Sales(Cleaned Data)'!$C506*'Rice Sales(Cleaned Data)'!$I506</f>
        <v>5177658.2700000005</v>
      </c>
      <c r="K506" s="18">
        <f t="shared" si="49"/>
        <v>5.337160853388331E-3</v>
      </c>
      <c r="L506" s="22">
        <f t="shared" si="50"/>
        <v>16260.5997037037</v>
      </c>
      <c r="M506" s="6">
        <f t="shared" si="51"/>
        <v>-0.16862291389407799</v>
      </c>
      <c r="N506" s="27">
        <f t="shared" si="52"/>
        <v>0.48302872062663188</v>
      </c>
      <c r="O506" s="24">
        <f t="shared" si="53"/>
        <v>2.3076923076923075</v>
      </c>
      <c r="P506" s="24">
        <f t="shared" si="54"/>
        <v>4</v>
      </c>
      <c r="Q506" t="str">
        <f t="shared" si="55"/>
        <v>Established Contender</v>
      </c>
    </row>
    <row r="507" spans="1:17" x14ac:dyDescent="0.35">
      <c r="A507" s="15" t="s">
        <v>18</v>
      </c>
      <c r="B507" s="15" t="s">
        <v>51</v>
      </c>
      <c r="C507" s="16">
        <v>16531.62</v>
      </c>
      <c r="D507" s="15" t="s">
        <v>19</v>
      </c>
      <c r="E507" s="15" t="s">
        <v>20</v>
      </c>
      <c r="F507" s="17">
        <v>2</v>
      </c>
      <c r="G507" s="17">
        <v>22</v>
      </c>
      <c r="H507" s="15" t="s">
        <v>27</v>
      </c>
      <c r="I507" s="17">
        <v>937</v>
      </c>
      <c r="J507" s="16">
        <f>'Rice Sales(Cleaned Data)'!$C507*'Rice Sales(Cleaned Data)'!$I507</f>
        <v>15490127.939999999</v>
      </c>
      <c r="K507" s="18">
        <f t="shared" si="49"/>
        <v>1.3566733269626154E-2</v>
      </c>
      <c r="L507" s="22">
        <f t="shared" si="50"/>
        <v>16689.417086614172</v>
      </c>
      <c r="M507" s="6">
        <f t="shared" si="51"/>
        <v>-9.4549189941891439E-3</v>
      </c>
      <c r="N507" s="27">
        <f t="shared" si="52"/>
        <v>2.3479188900747065E-2</v>
      </c>
      <c r="O507" s="24">
        <f t="shared" si="53"/>
        <v>3</v>
      </c>
      <c r="P507" s="24">
        <f t="shared" si="54"/>
        <v>7</v>
      </c>
      <c r="Q507" t="str">
        <f t="shared" si="55"/>
        <v>Market Leader</v>
      </c>
    </row>
    <row r="508" spans="1:17" x14ac:dyDescent="0.35">
      <c r="A508" s="12" t="s">
        <v>18</v>
      </c>
      <c r="B508" s="12" t="s">
        <v>51</v>
      </c>
      <c r="C508" s="13">
        <v>24524.400000000001</v>
      </c>
      <c r="D508" s="12" t="s">
        <v>26</v>
      </c>
      <c r="E508" s="12" t="s">
        <v>20</v>
      </c>
      <c r="F508" s="14">
        <v>5</v>
      </c>
      <c r="G508" s="14">
        <v>64</v>
      </c>
      <c r="H508" s="12" t="s">
        <v>17</v>
      </c>
      <c r="I508" s="14">
        <v>130</v>
      </c>
      <c r="J508" s="13">
        <f>'Rice Sales(Cleaned Data)'!$C508*'Rice Sales(Cleaned Data)'!$I508</f>
        <v>3188172</v>
      </c>
      <c r="K508" s="18">
        <f t="shared" si="49"/>
        <v>1.8115689580691461E-3</v>
      </c>
      <c r="L508" s="22">
        <f t="shared" si="50"/>
        <v>16260.5997037037</v>
      </c>
      <c r="M508" s="6">
        <f t="shared" si="51"/>
        <v>0.50821005663241592</v>
      </c>
      <c r="N508" s="27">
        <f t="shared" si="52"/>
        <v>0.49230769230769234</v>
      </c>
      <c r="O508" s="24">
        <f t="shared" si="53"/>
        <v>3.7777777777777777</v>
      </c>
      <c r="P508" s="24">
        <f t="shared" si="54"/>
        <v>3</v>
      </c>
      <c r="Q508" t="str">
        <f t="shared" si="55"/>
        <v>Emerging Player</v>
      </c>
    </row>
    <row r="509" spans="1:17" x14ac:dyDescent="0.35">
      <c r="A509" s="15" t="s">
        <v>34</v>
      </c>
      <c r="B509" s="15" t="s">
        <v>40</v>
      </c>
      <c r="C509" s="16">
        <v>24267.05</v>
      </c>
      <c r="D509" s="15" t="s">
        <v>11</v>
      </c>
      <c r="E509" s="15" t="s">
        <v>12</v>
      </c>
      <c r="F509" s="17">
        <v>2</v>
      </c>
      <c r="G509" s="17">
        <v>185</v>
      </c>
      <c r="H509" s="15" t="s">
        <v>25</v>
      </c>
      <c r="I509" s="17">
        <v>145</v>
      </c>
      <c r="J509" s="16">
        <f>'Rice Sales(Cleaned Data)'!$C509*'Rice Sales(Cleaned Data)'!$I509</f>
        <v>3518722.25</v>
      </c>
      <c r="K509" s="18">
        <f t="shared" si="49"/>
        <v>1.8520647328556285E-3</v>
      </c>
      <c r="L509" s="22">
        <f t="shared" si="50"/>
        <v>15962.131690140846</v>
      </c>
      <c r="M509" s="6">
        <f t="shared" si="51"/>
        <v>0.5202887979547719</v>
      </c>
      <c r="N509" s="27">
        <f t="shared" si="52"/>
        <v>1</v>
      </c>
      <c r="O509" s="24">
        <f t="shared" si="53"/>
        <v>3.2173913043478262</v>
      </c>
      <c r="P509" s="24">
        <f t="shared" si="54"/>
        <v>5</v>
      </c>
      <c r="Q509" t="str">
        <f t="shared" si="55"/>
        <v>Established Contender</v>
      </c>
    </row>
    <row r="510" spans="1:17" x14ac:dyDescent="0.35">
      <c r="A510" s="12" t="s">
        <v>14</v>
      </c>
      <c r="B510" s="12" t="s">
        <v>40</v>
      </c>
      <c r="C510" s="13">
        <v>18184.41</v>
      </c>
      <c r="D510" s="12" t="s">
        <v>26</v>
      </c>
      <c r="E510" s="12" t="s">
        <v>20</v>
      </c>
      <c r="F510" s="14">
        <v>3</v>
      </c>
      <c r="G510" s="14">
        <v>142</v>
      </c>
      <c r="H510" s="12" t="s">
        <v>21</v>
      </c>
      <c r="I510" s="14">
        <v>635</v>
      </c>
      <c r="J510" s="13">
        <f>'Rice Sales(Cleaned Data)'!$C510*'Rice Sales(Cleaned Data)'!$I510</f>
        <v>11547100.35</v>
      </c>
      <c r="K510" s="18">
        <f t="shared" si="49"/>
        <v>8.8488176028762144E-3</v>
      </c>
      <c r="L510" s="22">
        <f t="shared" si="50"/>
        <v>16260.5997037037</v>
      </c>
      <c r="M510" s="6">
        <f t="shared" si="51"/>
        <v>0.11831115280810407</v>
      </c>
      <c r="N510" s="27">
        <f t="shared" si="52"/>
        <v>0.22362204724409449</v>
      </c>
      <c r="O510" s="24">
        <f t="shared" si="53"/>
        <v>2.7777777777777777</v>
      </c>
      <c r="P510" s="24">
        <f t="shared" si="54"/>
        <v>6</v>
      </c>
      <c r="Q510" t="str">
        <f t="shared" si="55"/>
        <v>Market Leader</v>
      </c>
    </row>
    <row r="511" spans="1:17" x14ac:dyDescent="0.35">
      <c r="A511" s="15" t="s">
        <v>18</v>
      </c>
      <c r="B511" s="15" t="s">
        <v>51</v>
      </c>
      <c r="C511" s="16">
        <v>24411.65</v>
      </c>
      <c r="D511" s="15" t="s">
        <v>11</v>
      </c>
      <c r="E511" s="15" t="s">
        <v>12</v>
      </c>
      <c r="F511" s="17">
        <v>3</v>
      </c>
      <c r="G511" s="17">
        <v>177</v>
      </c>
      <c r="H511" s="15" t="s">
        <v>33</v>
      </c>
      <c r="I511" s="17">
        <v>901</v>
      </c>
      <c r="J511" s="16">
        <f>'Rice Sales(Cleaned Data)'!$C511*'Rice Sales(Cleaned Data)'!$I511</f>
        <v>21994896.650000002</v>
      </c>
      <c r="K511" s="18">
        <f t="shared" si="49"/>
        <v>1.1508347064158077E-2</v>
      </c>
      <c r="L511" s="22">
        <f t="shared" si="50"/>
        <v>15962.131690140846</v>
      </c>
      <c r="M511" s="6">
        <f t="shared" si="51"/>
        <v>0.52934773837745464</v>
      </c>
      <c r="N511" s="27">
        <f t="shared" si="52"/>
        <v>0.19644839067702552</v>
      </c>
      <c r="O511" s="24">
        <f t="shared" si="53"/>
        <v>3.04</v>
      </c>
      <c r="P511" s="24">
        <f t="shared" si="54"/>
        <v>7</v>
      </c>
      <c r="Q511" t="str">
        <f t="shared" si="55"/>
        <v>Market Leader</v>
      </c>
    </row>
    <row r="512" spans="1:17" x14ac:dyDescent="0.35">
      <c r="A512" s="12" t="s">
        <v>22</v>
      </c>
      <c r="B512" s="12" t="s">
        <v>51</v>
      </c>
      <c r="C512" s="13">
        <v>23848.99</v>
      </c>
      <c r="D512" s="12" t="s">
        <v>11</v>
      </c>
      <c r="E512" s="12" t="s">
        <v>12</v>
      </c>
      <c r="F512" s="14">
        <v>4</v>
      </c>
      <c r="G512" s="14">
        <v>89</v>
      </c>
      <c r="H512" s="12" t="s">
        <v>27</v>
      </c>
      <c r="I512" s="14">
        <v>750</v>
      </c>
      <c r="J512" s="13">
        <f>'Rice Sales(Cleaned Data)'!$C512*'Rice Sales(Cleaned Data)'!$I512</f>
        <v>17886742.5</v>
      </c>
      <c r="K512" s="18">
        <f t="shared" si="49"/>
        <v>9.5796451699429047E-3</v>
      </c>
      <c r="L512" s="22">
        <f t="shared" si="50"/>
        <v>15962.131690140846</v>
      </c>
      <c r="M512" s="6">
        <f t="shared" si="51"/>
        <v>0.49409806051973271</v>
      </c>
      <c r="N512" s="27">
        <f t="shared" si="52"/>
        <v>0.11866666666666667</v>
      </c>
      <c r="O512" s="24">
        <f t="shared" si="53"/>
        <v>2.95</v>
      </c>
      <c r="P512" s="24">
        <f t="shared" si="54"/>
        <v>7</v>
      </c>
      <c r="Q512" t="str">
        <f t="shared" si="55"/>
        <v>Market Leader</v>
      </c>
    </row>
    <row r="513" spans="1:17" x14ac:dyDescent="0.35">
      <c r="A513" s="15" t="s">
        <v>24</v>
      </c>
      <c r="B513" s="15" t="s">
        <v>50</v>
      </c>
      <c r="C513" s="16">
        <v>23796.3</v>
      </c>
      <c r="D513" s="15" t="s">
        <v>26</v>
      </c>
      <c r="E513" s="15" t="s">
        <v>20</v>
      </c>
      <c r="F513" s="17">
        <v>3</v>
      </c>
      <c r="G513" s="17">
        <v>219</v>
      </c>
      <c r="H513" s="15" t="s">
        <v>28</v>
      </c>
      <c r="I513" s="17">
        <v>663</v>
      </c>
      <c r="J513" s="16">
        <f>'Rice Sales(Cleaned Data)'!$C513*'Rice Sales(Cleaned Data)'!$I513</f>
        <v>15776946.9</v>
      </c>
      <c r="K513" s="18">
        <f t="shared" si="49"/>
        <v>9.2390016861526453E-3</v>
      </c>
      <c r="L513" s="22">
        <f t="shared" si="50"/>
        <v>16260.5997037037</v>
      </c>
      <c r="M513" s="6">
        <f t="shared" si="51"/>
        <v>0.46343311031633616</v>
      </c>
      <c r="N513" s="27">
        <f t="shared" si="52"/>
        <v>0.33031674208144796</v>
      </c>
      <c r="O513" s="24">
        <f t="shared" si="53"/>
        <v>3.0526315789473686</v>
      </c>
      <c r="P513" s="24">
        <f t="shared" si="54"/>
        <v>6</v>
      </c>
      <c r="Q513" t="str">
        <f t="shared" si="55"/>
        <v>Market Leader</v>
      </c>
    </row>
    <row r="514" spans="1:17" x14ac:dyDescent="0.35">
      <c r="A514" s="12" t="s">
        <v>36</v>
      </c>
      <c r="B514" s="12" t="s">
        <v>50</v>
      </c>
      <c r="C514" s="13">
        <v>16737.46</v>
      </c>
      <c r="D514" s="12" t="s">
        <v>11</v>
      </c>
      <c r="E514" s="12" t="s">
        <v>12</v>
      </c>
      <c r="F514" s="14">
        <v>1</v>
      </c>
      <c r="G514" s="14">
        <v>201</v>
      </c>
      <c r="H514" s="12" t="s">
        <v>17</v>
      </c>
      <c r="I514" s="14">
        <v>873</v>
      </c>
      <c r="J514" s="13">
        <f>'Rice Sales(Cleaned Data)'!$C514*'Rice Sales(Cleaned Data)'!$I514</f>
        <v>14611802.58</v>
      </c>
      <c r="K514" s="18">
        <f t="shared" ref="K514:K546" si="56">IF(D514="Kumasi", I514/$R$2, IF(D514="Accra", I514/$R$4, IF(D514="Lagos", I514/$R$7, IF(D514="Abuja", I514/$R$10, ""))))</f>
        <v>1.1150706977813542E-2</v>
      </c>
      <c r="L514" s="22">
        <f t="shared" ref="L514:L546" si="57">AVERAGEIFS($C$2:$C$546,$D$2:$D$546,D514)</f>
        <v>15962.131690140846</v>
      </c>
      <c r="M514" s="6">
        <f t="shared" ref="M514:M546" si="58">(C514 - L514)/ L514</f>
        <v>4.8572980408252191E-2</v>
      </c>
      <c r="N514" s="27">
        <f t="shared" ref="N514:N546" si="59">MIN(G514/I514,1)</f>
        <v>0.23024054982817868</v>
      </c>
      <c r="O514" s="24">
        <f t="shared" ref="O514:O546" si="60">AVERAGEIFS($F$2:$F$546,$D$2:$D$546,D514,$A$2:$A$546,A514)</f>
        <v>2.6923076923076925</v>
      </c>
      <c r="P514" s="24">
        <f t="shared" ref="P514:P546" si="61">IF(K514&lt;0.5%,1,IF(K514&lt;=0.7%,2,3)) + IF(N514&lt;50%,1,IF(N514&lt;=70%,2,3)) + IF(I514&lt;500,1,IF(I514&lt;=700,2,3))</f>
        <v>7</v>
      </c>
      <c r="Q514" t="str">
        <f t="shared" ref="Q514:Q546" si="62">IF(P514&lt;=3,"Emerging Player",IF(P514&lt;=5,"Established Contender","Market Leader"))</f>
        <v>Market Leader</v>
      </c>
    </row>
    <row r="515" spans="1:17" x14ac:dyDescent="0.35">
      <c r="A515" s="15" t="s">
        <v>14</v>
      </c>
      <c r="B515" s="15" t="s">
        <v>40</v>
      </c>
      <c r="C515" s="16">
        <v>21593.93</v>
      </c>
      <c r="D515" s="15" t="s">
        <v>16</v>
      </c>
      <c r="E515" s="15" t="s">
        <v>12</v>
      </c>
      <c r="F515" s="17">
        <v>2</v>
      </c>
      <c r="G515" s="17">
        <v>71</v>
      </c>
      <c r="H515" s="15" t="s">
        <v>33</v>
      </c>
      <c r="I515" s="17">
        <v>960</v>
      </c>
      <c r="J515" s="16">
        <f>'Rice Sales(Cleaned Data)'!$C515*'Rice Sales(Cleaned Data)'!$I515</f>
        <v>20730172.800000001</v>
      </c>
      <c r="K515" s="18">
        <f t="shared" si="56"/>
        <v>1.3075634372573856E-2</v>
      </c>
      <c r="L515" s="22">
        <f t="shared" si="57"/>
        <v>16709.716737588646</v>
      </c>
      <c r="M515" s="6">
        <f t="shared" si="58"/>
        <v>0.29229778931107053</v>
      </c>
      <c r="N515" s="27">
        <f t="shared" si="59"/>
        <v>7.3958333333333334E-2</v>
      </c>
      <c r="O515" s="24">
        <f t="shared" si="60"/>
        <v>2.9473684210526314</v>
      </c>
      <c r="P515" s="24">
        <f t="shared" si="61"/>
        <v>7</v>
      </c>
      <c r="Q515" t="str">
        <f t="shared" si="62"/>
        <v>Market Leader</v>
      </c>
    </row>
    <row r="516" spans="1:17" x14ac:dyDescent="0.35">
      <c r="A516" s="12" t="s">
        <v>14</v>
      </c>
      <c r="B516" s="12" t="s">
        <v>51</v>
      </c>
      <c r="C516" s="13">
        <v>24967.08</v>
      </c>
      <c r="D516" s="12" t="s">
        <v>19</v>
      </c>
      <c r="E516" s="12" t="s">
        <v>20</v>
      </c>
      <c r="F516" s="14">
        <v>1</v>
      </c>
      <c r="G516" s="14">
        <v>258</v>
      </c>
      <c r="H516" s="12" t="s">
        <v>25</v>
      </c>
      <c r="I516" s="14">
        <v>635</v>
      </c>
      <c r="J516" s="13">
        <f>'Rice Sales(Cleaned Data)'!$C516*'Rice Sales(Cleaned Data)'!$I516</f>
        <v>15854095.800000001</v>
      </c>
      <c r="K516" s="18">
        <f t="shared" si="56"/>
        <v>9.1941041901948857E-3</v>
      </c>
      <c r="L516" s="22">
        <f t="shared" si="57"/>
        <v>16689.417086614172</v>
      </c>
      <c r="M516" s="6">
        <f t="shared" si="58"/>
        <v>0.49598274585785079</v>
      </c>
      <c r="N516" s="27">
        <f t="shared" si="59"/>
        <v>0.40629921259842522</v>
      </c>
      <c r="O516" s="24">
        <f t="shared" si="60"/>
        <v>2.8571428571428572</v>
      </c>
      <c r="P516" s="24">
        <f t="shared" si="61"/>
        <v>6</v>
      </c>
      <c r="Q516" t="str">
        <f t="shared" si="62"/>
        <v>Market Leader</v>
      </c>
    </row>
    <row r="517" spans="1:17" x14ac:dyDescent="0.35">
      <c r="A517" s="15" t="s">
        <v>9</v>
      </c>
      <c r="B517" s="15" t="s">
        <v>40</v>
      </c>
      <c r="C517" s="16">
        <v>12494.78</v>
      </c>
      <c r="D517" s="15" t="s">
        <v>19</v>
      </c>
      <c r="E517" s="15" t="s">
        <v>20</v>
      </c>
      <c r="F517" s="17">
        <v>2</v>
      </c>
      <c r="G517" s="17">
        <v>207</v>
      </c>
      <c r="H517" s="15" t="s">
        <v>35</v>
      </c>
      <c r="I517" s="17">
        <v>441</v>
      </c>
      <c r="J517" s="16">
        <f>'Rice Sales(Cleaned Data)'!$C517*'Rice Sales(Cleaned Data)'!$I517</f>
        <v>5510197.9800000004</v>
      </c>
      <c r="K517" s="18">
        <f t="shared" si="56"/>
        <v>6.385196768308574E-3</v>
      </c>
      <c r="L517" s="22">
        <f t="shared" si="57"/>
        <v>16689.417086614172</v>
      </c>
      <c r="M517" s="6">
        <f t="shared" si="58"/>
        <v>-0.25133514638917498</v>
      </c>
      <c r="N517" s="27">
        <f t="shared" si="59"/>
        <v>0.46938775510204084</v>
      </c>
      <c r="O517" s="24">
        <f t="shared" si="60"/>
        <v>2.6</v>
      </c>
      <c r="P517" s="24">
        <f t="shared" si="61"/>
        <v>4</v>
      </c>
      <c r="Q517" t="str">
        <f t="shared" si="62"/>
        <v>Established Contender</v>
      </c>
    </row>
    <row r="518" spans="1:17" x14ac:dyDescent="0.35">
      <c r="A518" s="12" t="s">
        <v>22</v>
      </c>
      <c r="B518" s="12" t="s">
        <v>51</v>
      </c>
      <c r="C518" s="13">
        <v>23603.06</v>
      </c>
      <c r="D518" s="12" t="s">
        <v>26</v>
      </c>
      <c r="E518" s="12" t="s">
        <v>20</v>
      </c>
      <c r="F518" s="14">
        <v>3</v>
      </c>
      <c r="G518" s="14">
        <v>178</v>
      </c>
      <c r="H518" s="12" t="s">
        <v>33</v>
      </c>
      <c r="I518" s="14">
        <v>576</v>
      </c>
      <c r="J518" s="13">
        <f>'Rice Sales(Cleaned Data)'!$C518*'Rice Sales(Cleaned Data)'!$I518</f>
        <v>13595362.560000001</v>
      </c>
      <c r="K518" s="18">
        <f t="shared" si="56"/>
        <v>8.0266439988294479E-3</v>
      </c>
      <c r="L518" s="22">
        <f t="shared" si="57"/>
        <v>16260.5997037037</v>
      </c>
      <c r="M518" s="6">
        <f t="shared" si="58"/>
        <v>0.45154916977778498</v>
      </c>
      <c r="N518" s="27">
        <f t="shared" si="59"/>
        <v>0.30902777777777779</v>
      </c>
      <c r="O518" s="24">
        <f t="shared" si="60"/>
        <v>2.5454545454545454</v>
      </c>
      <c r="P518" s="24">
        <f t="shared" si="61"/>
        <v>6</v>
      </c>
      <c r="Q518" t="str">
        <f t="shared" si="62"/>
        <v>Market Leader</v>
      </c>
    </row>
    <row r="519" spans="1:17" x14ac:dyDescent="0.35">
      <c r="A519" s="15" t="s">
        <v>22</v>
      </c>
      <c r="B519" s="15" t="s">
        <v>40</v>
      </c>
      <c r="C519" s="16">
        <v>17192.27</v>
      </c>
      <c r="D519" s="15" t="s">
        <v>19</v>
      </c>
      <c r="E519" s="15" t="s">
        <v>20</v>
      </c>
      <c r="F519" s="17">
        <v>5</v>
      </c>
      <c r="G519" s="17">
        <v>8</v>
      </c>
      <c r="H519" s="15" t="s">
        <v>28</v>
      </c>
      <c r="I519" s="17">
        <v>495</v>
      </c>
      <c r="J519" s="16">
        <f>'Rice Sales(Cleaned Data)'!$C519*'Rice Sales(Cleaned Data)'!$I519</f>
        <v>8510173.6500000004</v>
      </c>
      <c r="K519" s="18">
        <f t="shared" si="56"/>
        <v>7.1670575970810531E-3</v>
      </c>
      <c r="L519" s="22">
        <f t="shared" si="57"/>
        <v>16689.417086614172</v>
      </c>
      <c r="M519" s="6">
        <f t="shared" si="58"/>
        <v>3.0130046530453355E-2</v>
      </c>
      <c r="N519" s="27">
        <f t="shared" si="59"/>
        <v>1.6161616161616162E-2</v>
      </c>
      <c r="O519" s="24">
        <f t="shared" si="60"/>
        <v>3</v>
      </c>
      <c r="P519" s="24">
        <f t="shared" si="61"/>
        <v>5</v>
      </c>
      <c r="Q519" t="str">
        <f t="shared" si="62"/>
        <v>Established Contender</v>
      </c>
    </row>
    <row r="520" spans="1:17" x14ac:dyDescent="0.35">
      <c r="A520" s="12" t="s">
        <v>18</v>
      </c>
      <c r="B520" s="12" t="s">
        <v>40</v>
      </c>
      <c r="C520" s="13">
        <v>18875.259999999998</v>
      </c>
      <c r="D520" s="12" t="s">
        <v>16</v>
      </c>
      <c r="E520" s="12" t="s">
        <v>12</v>
      </c>
      <c r="F520" s="14">
        <v>2</v>
      </c>
      <c r="G520" s="14">
        <v>123</v>
      </c>
      <c r="H520" s="12" t="s">
        <v>13</v>
      </c>
      <c r="I520" s="14">
        <v>562</v>
      </c>
      <c r="J520" s="13">
        <f>'Rice Sales(Cleaned Data)'!$C520*'Rice Sales(Cleaned Data)'!$I520</f>
        <v>10607896.119999999</v>
      </c>
      <c r="K520" s="18">
        <f t="shared" si="56"/>
        <v>7.6546942889442783E-3</v>
      </c>
      <c r="L520" s="22">
        <f t="shared" si="57"/>
        <v>16709.716737588646</v>
      </c>
      <c r="M520" s="6">
        <f t="shared" si="58"/>
        <v>0.12959784396224655</v>
      </c>
      <c r="N520" s="27">
        <f t="shared" si="59"/>
        <v>0.2188612099644128</v>
      </c>
      <c r="O520" s="24">
        <f t="shared" si="60"/>
        <v>2.925925925925926</v>
      </c>
      <c r="P520" s="24">
        <f t="shared" si="61"/>
        <v>6</v>
      </c>
      <c r="Q520" t="str">
        <f t="shared" si="62"/>
        <v>Market Leader</v>
      </c>
    </row>
    <row r="521" spans="1:17" x14ac:dyDescent="0.35">
      <c r="A521" s="15" t="s">
        <v>9</v>
      </c>
      <c r="B521" s="15" t="s">
        <v>51</v>
      </c>
      <c r="C521" s="16">
        <v>20019.3</v>
      </c>
      <c r="D521" s="15" t="s">
        <v>26</v>
      </c>
      <c r="E521" s="15" t="s">
        <v>20</v>
      </c>
      <c r="F521" s="17">
        <v>5</v>
      </c>
      <c r="G521" s="17">
        <v>289</v>
      </c>
      <c r="H521" s="15" t="s">
        <v>27</v>
      </c>
      <c r="I521" s="17">
        <v>81</v>
      </c>
      <c r="J521" s="16">
        <f>'Rice Sales(Cleaned Data)'!$C521*'Rice Sales(Cleaned Data)'!$I521</f>
        <v>1621563.3</v>
      </c>
      <c r="K521" s="18">
        <f t="shared" si="56"/>
        <v>1.1287468123353911E-3</v>
      </c>
      <c r="L521" s="22">
        <f t="shared" si="57"/>
        <v>16260.5997037037</v>
      </c>
      <c r="M521" s="6">
        <f t="shared" si="58"/>
        <v>0.23115385439567615</v>
      </c>
      <c r="N521" s="27">
        <f t="shared" si="59"/>
        <v>1</v>
      </c>
      <c r="O521" s="24">
        <f t="shared" si="60"/>
        <v>2.75</v>
      </c>
      <c r="P521" s="24">
        <f t="shared" si="61"/>
        <v>5</v>
      </c>
      <c r="Q521" t="str">
        <f t="shared" si="62"/>
        <v>Established Contender</v>
      </c>
    </row>
    <row r="522" spans="1:17" x14ac:dyDescent="0.35">
      <c r="A522" s="12" t="s">
        <v>36</v>
      </c>
      <c r="B522" s="12" t="s">
        <v>50</v>
      </c>
      <c r="C522" s="13">
        <v>8088.36</v>
      </c>
      <c r="D522" s="12" t="s">
        <v>19</v>
      </c>
      <c r="E522" s="12" t="s">
        <v>20</v>
      </c>
      <c r="F522" s="14">
        <v>4</v>
      </c>
      <c r="G522" s="14">
        <v>33</v>
      </c>
      <c r="H522" s="12" t="s">
        <v>17</v>
      </c>
      <c r="I522" s="14">
        <v>69</v>
      </c>
      <c r="J522" s="13">
        <f>'Rice Sales(Cleaned Data)'!$C522*'Rice Sales(Cleaned Data)'!$I522</f>
        <v>558096.84</v>
      </c>
      <c r="K522" s="18">
        <f t="shared" si="56"/>
        <v>9.9904439232038921E-4</v>
      </c>
      <c r="L522" s="22">
        <f t="shared" si="57"/>
        <v>16689.417086614172</v>
      </c>
      <c r="M522" s="6">
        <f t="shared" si="58"/>
        <v>-0.51535994588526945</v>
      </c>
      <c r="N522" s="27">
        <f t="shared" si="59"/>
        <v>0.47826086956521741</v>
      </c>
      <c r="O522" s="24">
        <f t="shared" si="60"/>
        <v>2.8666666666666667</v>
      </c>
      <c r="P522" s="24">
        <f t="shared" si="61"/>
        <v>3</v>
      </c>
      <c r="Q522" t="str">
        <f t="shared" si="62"/>
        <v>Emerging Player</v>
      </c>
    </row>
    <row r="523" spans="1:17" x14ac:dyDescent="0.35">
      <c r="A523" s="15" t="s">
        <v>31</v>
      </c>
      <c r="B523" s="15" t="s">
        <v>50</v>
      </c>
      <c r="C523" s="16">
        <v>12205.44</v>
      </c>
      <c r="D523" s="15" t="s">
        <v>26</v>
      </c>
      <c r="E523" s="15" t="s">
        <v>20</v>
      </c>
      <c r="F523" s="17">
        <v>5</v>
      </c>
      <c r="G523" s="17">
        <v>96</v>
      </c>
      <c r="H523" s="15" t="s">
        <v>35</v>
      </c>
      <c r="I523" s="17">
        <v>358</v>
      </c>
      <c r="J523" s="16">
        <f>'Rice Sales(Cleaned Data)'!$C523*'Rice Sales(Cleaned Data)'!$I523</f>
        <v>4369547.5200000005</v>
      </c>
      <c r="K523" s="18">
        <f t="shared" si="56"/>
        <v>4.988782207605803E-3</v>
      </c>
      <c r="L523" s="22">
        <f t="shared" si="57"/>
        <v>16260.5997037037</v>
      </c>
      <c r="M523" s="6">
        <f t="shared" si="58"/>
        <v>-0.24938561784901755</v>
      </c>
      <c r="N523" s="27">
        <f t="shared" si="59"/>
        <v>0.26815642458100558</v>
      </c>
      <c r="O523" s="24">
        <f t="shared" si="60"/>
        <v>2.9333333333333331</v>
      </c>
      <c r="P523" s="24">
        <f t="shared" si="61"/>
        <v>3</v>
      </c>
      <c r="Q523" t="str">
        <f t="shared" si="62"/>
        <v>Emerging Player</v>
      </c>
    </row>
    <row r="524" spans="1:17" x14ac:dyDescent="0.35">
      <c r="A524" s="12" t="s">
        <v>14</v>
      </c>
      <c r="B524" s="12" t="s">
        <v>50</v>
      </c>
      <c r="C524" s="13">
        <v>19565.03</v>
      </c>
      <c r="D524" s="12" t="s">
        <v>16</v>
      </c>
      <c r="E524" s="12" t="s">
        <v>12</v>
      </c>
      <c r="F524" s="14">
        <v>3</v>
      </c>
      <c r="G524" s="14">
        <v>275</v>
      </c>
      <c r="H524" s="12" t="s">
        <v>39</v>
      </c>
      <c r="I524" s="14">
        <v>557</v>
      </c>
      <c r="J524" s="13">
        <f>'Rice Sales(Cleaned Data)'!$C524*'Rice Sales(Cleaned Data)'!$I524</f>
        <v>10897721.709999999</v>
      </c>
      <c r="K524" s="18">
        <f t="shared" si="56"/>
        <v>7.5865920265871236E-3</v>
      </c>
      <c r="L524" s="22">
        <f t="shared" si="57"/>
        <v>16709.716737588646</v>
      </c>
      <c r="M524" s="6">
        <f t="shared" si="58"/>
        <v>0.1708774186451828</v>
      </c>
      <c r="N524" s="27">
        <f t="shared" si="59"/>
        <v>0.49371633752244165</v>
      </c>
      <c r="O524" s="24">
        <f t="shared" si="60"/>
        <v>2.9473684210526314</v>
      </c>
      <c r="P524" s="24">
        <f t="shared" si="61"/>
        <v>6</v>
      </c>
      <c r="Q524" t="str">
        <f t="shared" si="62"/>
        <v>Market Leader</v>
      </c>
    </row>
    <row r="525" spans="1:17" x14ac:dyDescent="0.35">
      <c r="A525" s="15" t="s">
        <v>36</v>
      </c>
      <c r="B525" s="15" t="s">
        <v>40</v>
      </c>
      <c r="C525" s="16">
        <v>19560.04</v>
      </c>
      <c r="D525" s="15" t="s">
        <v>11</v>
      </c>
      <c r="E525" s="15" t="s">
        <v>12</v>
      </c>
      <c r="F525" s="17">
        <v>5</v>
      </c>
      <c r="G525" s="17">
        <v>290</v>
      </c>
      <c r="H525" s="15" t="s">
        <v>13</v>
      </c>
      <c r="I525" s="17">
        <v>168</v>
      </c>
      <c r="J525" s="16">
        <f>'Rice Sales(Cleaned Data)'!$C525*'Rice Sales(Cleaned Data)'!$I525</f>
        <v>3286086.72</v>
      </c>
      <c r="K525" s="18">
        <f t="shared" si="56"/>
        <v>2.1458405180672106E-3</v>
      </c>
      <c r="L525" s="22">
        <f t="shared" si="57"/>
        <v>15962.131690140846</v>
      </c>
      <c r="M525" s="6">
        <f t="shared" si="58"/>
        <v>0.22540274567972865</v>
      </c>
      <c r="N525" s="27">
        <f t="shared" si="59"/>
        <v>1</v>
      </c>
      <c r="O525" s="24">
        <f t="shared" si="60"/>
        <v>2.6923076923076925</v>
      </c>
      <c r="P525" s="24">
        <f t="shared" si="61"/>
        <v>5</v>
      </c>
      <c r="Q525" t="str">
        <f t="shared" si="62"/>
        <v>Established Contender</v>
      </c>
    </row>
    <row r="526" spans="1:17" x14ac:dyDescent="0.35">
      <c r="A526" s="12" t="s">
        <v>31</v>
      </c>
      <c r="B526" s="12" t="s">
        <v>40</v>
      </c>
      <c r="C526" s="13">
        <v>14803.32</v>
      </c>
      <c r="D526" s="12" t="s">
        <v>26</v>
      </c>
      <c r="E526" s="12" t="s">
        <v>20</v>
      </c>
      <c r="F526" s="14">
        <v>3</v>
      </c>
      <c r="G526" s="14">
        <v>196</v>
      </c>
      <c r="H526" s="12" t="s">
        <v>38</v>
      </c>
      <c r="I526" s="14">
        <v>429</v>
      </c>
      <c r="J526" s="13">
        <f>'Rice Sales(Cleaned Data)'!$C526*'Rice Sales(Cleaned Data)'!$I526</f>
        <v>6350624.2800000003</v>
      </c>
      <c r="K526" s="18">
        <f t="shared" si="56"/>
        <v>5.9781775616281826E-3</v>
      </c>
      <c r="L526" s="22">
        <f t="shared" si="57"/>
        <v>16260.5997037037</v>
      </c>
      <c r="M526" s="6">
        <f t="shared" si="58"/>
        <v>-8.9620292624986844E-2</v>
      </c>
      <c r="N526" s="27">
        <f t="shared" si="59"/>
        <v>0.45687645687645689</v>
      </c>
      <c r="O526" s="24">
        <f t="shared" si="60"/>
        <v>2.9333333333333331</v>
      </c>
      <c r="P526" s="24">
        <f t="shared" si="61"/>
        <v>4</v>
      </c>
      <c r="Q526" t="str">
        <f t="shared" si="62"/>
        <v>Established Contender</v>
      </c>
    </row>
    <row r="527" spans="1:17" x14ac:dyDescent="0.35">
      <c r="A527" s="15" t="s">
        <v>31</v>
      </c>
      <c r="B527" s="15" t="s">
        <v>40</v>
      </c>
      <c r="C527" s="16">
        <v>13181.75</v>
      </c>
      <c r="D527" s="15" t="s">
        <v>11</v>
      </c>
      <c r="E527" s="15" t="s">
        <v>12</v>
      </c>
      <c r="F527" s="17">
        <v>3</v>
      </c>
      <c r="G527" s="17">
        <v>182</v>
      </c>
      <c r="H527" s="15" t="s">
        <v>13</v>
      </c>
      <c r="I527" s="17">
        <v>184</v>
      </c>
      <c r="J527" s="16">
        <f>'Rice Sales(Cleaned Data)'!$C527*'Rice Sales(Cleaned Data)'!$I527</f>
        <v>2425442</v>
      </c>
      <c r="K527" s="18">
        <f t="shared" si="56"/>
        <v>2.3502062816926593E-3</v>
      </c>
      <c r="L527" s="22">
        <f t="shared" si="57"/>
        <v>15962.131690140846</v>
      </c>
      <c r="M527" s="6">
        <f t="shared" si="58"/>
        <v>-0.17418611399241707</v>
      </c>
      <c r="N527" s="27">
        <f t="shared" si="59"/>
        <v>0.98913043478260865</v>
      </c>
      <c r="O527" s="24">
        <f t="shared" si="60"/>
        <v>2.9285714285714284</v>
      </c>
      <c r="P527" s="24">
        <f t="shared" si="61"/>
        <v>5</v>
      </c>
      <c r="Q527" t="str">
        <f t="shared" si="62"/>
        <v>Established Contender</v>
      </c>
    </row>
    <row r="528" spans="1:17" x14ac:dyDescent="0.35">
      <c r="A528" s="12" t="s">
        <v>18</v>
      </c>
      <c r="B528" s="12" t="s">
        <v>50</v>
      </c>
      <c r="C528" s="13">
        <v>13724.85</v>
      </c>
      <c r="D528" s="12" t="s">
        <v>16</v>
      </c>
      <c r="E528" s="12" t="s">
        <v>12</v>
      </c>
      <c r="F528" s="14">
        <v>5</v>
      </c>
      <c r="G528" s="14">
        <v>87</v>
      </c>
      <c r="H528" s="12" t="s">
        <v>13</v>
      </c>
      <c r="I528" s="14">
        <v>689</v>
      </c>
      <c r="J528" s="13">
        <f>'Rice Sales(Cleaned Data)'!$C528*'Rice Sales(Cleaned Data)'!$I528</f>
        <v>9456421.6500000004</v>
      </c>
      <c r="K528" s="18">
        <f t="shared" si="56"/>
        <v>9.3844917528160283E-3</v>
      </c>
      <c r="L528" s="22">
        <f t="shared" si="57"/>
        <v>16709.716737588646</v>
      </c>
      <c r="M528" s="6">
        <f t="shared" si="58"/>
        <v>-0.17863060065370007</v>
      </c>
      <c r="N528" s="27">
        <f t="shared" si="59"/>
        <v>0.1262699564586357</v>
      </c>
      <c r="O528" s="24">
        <f t="shared" si="60"/>
        <v>2.925925925925926</v>
      </c>
      <c r="P528" s="24">
        <f t="shared" si="61"/>
        <v>6</v>
      </c>
      <c r="Q528" t="str">
        <f t="shared" si="62"/>
        <v>Market Leader</v>
      </c>
    </row>
    <row r="529" spans="1:17" x14ac:dyDescent="0.35">
      <c r="A529" s="15" t="s">
        <v>36</v>
      </c>
      <c r="B529" s="15" t="s">
        <v>40</v>
      </c>
      <c r="C529" s="16">
        <v>14711.76</v>
      </c>
      <c r="D529" s="15" t="s">
        <v>16</v>
      </c>
      <c r="E529" s="15" t="s">
        <v>12</v>
      </c>
      <c r="F529" s="17">
        <v>3</v>
      </c>
      <c r="G529" s="17">
        <v>4</v>
      </c>
      <c r="H529" s="15" t="s">
        <v>35</v>
      </c>
      <c r="I529" s="17">
        <v>218</v>
      </c>
      <c r="J529" s="16">
        <f>'Rice Sales(Cleaned Data)'!$C529*'Rice Sales(Cleaned Data)'!$I529</f>
        <v>3207163.68</v>
      </c>
      <c r="K529" s="18">
        <f t="shared" si="56"/>
        <v>2.96925863877198E-3</v>
      </c>
      <c r="L529" s="22">
        <f t="shared" si="57"/>
        <v>16709.716737588646</v>
      </c>
      <c r="M529" s="6">
        <f t="shared" si="58"/>
        <v>-0.11956855816078708</v>
      </c>
      <c r="N529" s="27">
        <f t="shared" si="59"/>
        <v>1.834862385321101E-2</v>
      </c>
      <c r="O529" s="24">
        <f t="shared" si="60"/>
        <v>3.125</v>
      </c>
      <c r="P529" s="24">
        <f t="shared" si="61"/>
        <v>3</v>
      </c>
      <c r="Q529" t="str">
        <f t="shared" si="62"/>
        <v>Emerging Player</v>
      </c>
    </row>
    <row r="530" spans="1:17" x14ac:dyDescent="0.35">
      <c r="A530" s="12" t="s">
        <v>18</v>
      </c>
      <c r="B530" s="12" t="s">
        <v>51</v>
      </c>
      <c r="C530" s="13">
        <v>16464.490000000002</v>
      </c>
      <c r="D530" s="12" t="s">
        <v>16</v>
      </c>
      <c r="E530" s="12" t="s">
        <v>12</v>
      </c>
      <c r="F530" s="14">
        <v>3</v>
      </c>
      <c r="G530" s="14">
        <v>222</v>
      </c>
      <c r="H530" s="12" t="s">
        <v>39</v>
      </c>
      <c r="I530" s="14">
        <v>606</v>
      </c>
      <c r="J530" s="13">
        <f>'Rice Sales(Cleaned Data)'!$C530*'Rice Sales(Cleaned Data)'!$I530</f>
        <v>9977480.9400000013</v>
      </c>
      <c r="K530" s="18">
        <f t="shared" si="56"/>
        <v>8.2539941976872474E-3</v>
      </c>
      <c r="L530" s="22">
        <f>AVERAGEIFS($C$2:$C$546,$D$2:$D$546,D530)</f>
        <v>16709.716737588646</v>
      </c>
      <c r="M530" s="6">
        <f t="shared" si="58"/>
        <v>-1.4675696867859193E-2</v>
      </c>
      <c r="N530" s="27">
        <f t="shared" si="59"/>
        <v>0.36633663366336633</v>
      </c>
      <c r="O530" s="24">
        <f t="shared" si="60"/>
        <v>2.925925925925926</v>
      </c>
      <c r="P530" s="24">
        <f t="shared" si="61"/>
        <v>6</v>
      </c>
      <c r="Q530" t="str">
        <f t="shared" si="62"/>
        <v>Market Leader</v>
      </c>
    </row>
    <row r="531" spans="1:17" x14ac:dyDescent="0.35">
      <c r="A531" s="15" t="s">
        <v>36</v>
      </c>
      <c r="B531" s="15" t="s">
        <v>40</v>
      </c>
      <c r="C531" s="16">
        <v>10019.74</v>
      </c>
      <c r="D531" s="15" t="s">
        <v>26</v>
      </c>
      <c r="E531" s="15" t="s">
        <v>20</v>
      </c>
      <c r="F531" s="17">
        <v>3</v>
      </c>
      <c r="G531" s="17">
        <v>136</v>
      </c>
      <c r="H531" s="15" t="s">
        <v>25</v>
      </c>
      <c r="I531" s="17">
        <v>664</v>
      </c>
      <c r="J531" s="16">
        <f>'Rice Sales(Cleaned Data)'!$C531*'Rice Sales(Cleaned Data)'!$I531</f>
        <v>6653107.3599999994</v>
      </c>
      <c r="K531" s="18">
        <f t="shared" si="56"/>
        <v>9.2529368319839468E-3</v>
      </c>
      <c r="L531" s="22">
        <f t="shared" si="57"/>
        <v>16260.5997037037</v>
      </c>
      <c r="M531" s="6">
        <f t="shared" si="58"/>
        <v>-0.38380255448279749</v>
      </c>
      <c r="N531" s="27">
        <f t="shared" si="59"/>
        <v>0.20481927710843373</v>
      </c>
      <c r="O531" s="24">
        <f t="shared" si="60"/>
        <v>2.6315789473684212</v>
      </c>
      <c r="P531" s="24">
        <f t="shared" si="61"/>
        <v>6</v>
      </c>
      <c r="Q531" t="str">
        <f t="shared" si="62"/>
        <v>Market Leader</v>
      </c>
    </row>
    <row r="532" spans="1:17" x14ac:dyDescent="0.35">
      <c r="A532" s="12" t="s">
        <v>9</v>
      </c>
      <c r="B532" s="12" t="s">
        <v>51</v>
      </c>
      <c r="C532" s="13">
        <v>22800.78</v>
      </c>
      <c r="D532" s="12" t="s">
        <v>16</v>
      </c>
      <c r="E532" s="12" t="s">
        <v>12</v>
      </c>
      <c r="F532" s="14">
        <v>2</v>
      </c>
      <c r="G532" s="14">
        <v>82</v>
      </c>
      <c r="H532" s="12" t="s">
        <v>17</v>
      </c>
      <c r="I532" s="14">
        <v>419</v>
      </c>
      <c r="J532" s="13">
        <f>'Rice Sales(Cleaned Data)'!$C532*'Rice Sales(Cleaned Data)'!$I532</f>
        <v>9553526.8200000003</v>
      </c>
      <c r="K532" s="18">
        <f>IF(D532="Kumasi", I532/$R$2, IF(D532="Accra", I532/$R$4, IF(D532="Lagos", I532/$R$7, IF(D532="Abuja", I532/$R$10, ""))))</f>
        <v>5.706969585529631E-3</v>
      </c>
      <c r="L532" s="22">
        <f t="shared" si="57"/>
        <v>16709.716737588646</v>
      </c>
      <c r="M532" s="6">
        <f t="shared" si="58"/>
        <v>0.36452223326499938</v>
      </c>
      <c r="N532" s="27">
        <f t="shared" si="59"/>
        <v>0.19570405727923629</v>
      </c>
      <c r="O532" s="24">
        <f t="shared" si="60"/>
        <v>3.2105263157894739</v>
      </c>
      <c r="P532" s="24">
        <f t="shared" si="61"/>
        <v>4</v>
      </c>
      <c r="Q532" t="str">
        <f t="shared" si="62"/>
        <v>Established Contender</v>
      </c>
    </row>
    <row r="533" spans="1:17" x14ac:dyDescent="0.35">
      <c r="A533" s="15" t="s">
        <v>18</v>
      </c>
      <c r="B533" s="15" t="s">
        <v>51</v>
      </c>
      <c r="C533" s="16">
        <v>21960.7</v>
      </c>
      <c r="D533" s="15" t="s">
        <v>19</v>
      </c>
      <c r="E533" s="15" t="s">
        <v>20</v>
      </c>
      <c r="F533" s="17">
        <v>2</v>
      </c>
      <c r="G533" s="17">
        <v>175</v>
      </c>
      <c r="H533" s="15" t="s">
        <v>23</v>
      </c>
      <c r="I533" s="17">
        <v>569</v>
      </c>
      <c r="J533" s="16">
        <f>'Rice Sales(Cleaned Data)'!$C533*'Rice Sales(Cleaned Data)'!$I533</f>
        <v>12495638.300000001</v>
      </c>
      <c r="K533" s="18">
        <f t="shared" si="56"/>
        <v>8.2384965105840782E-3</v>
      </c>
      <c r="L533" s="22">
        <f t="shared" si="57"/>
        <v>16689.417086614172</v>
      </c>
      <c r="M533" s="6">
        <f t="shared" si="58"/>
        <v>0.31584583727694637</v>
      </c>
      <c r="N533" s="27">
        <f t="shared" si="59"/>
        <v>0.30755711775043937</v>
      </c>
      <c r="O533" s="24">
        <f t="shared" si="60"/>
        <v>3</v>
      </c>
      <c r="P533" s="24">
        <f t="shared" si="61"/>
        <v>6</v>
      </c>
      <c r="Q533" t="str">
        <f t="shared" si="62"/>
        <v>Market Leader</v>
      </c>
    </row>
    <row r="534" spans="1:17" x14ac:dyDescent="0.35">
      <c r="A534" s="12" t="s">
        <v>36</v>
      </c>
      <c r="B534" s="12" t="s">
        <v>51</v>
      </c>
      <c r="C534" s="13">
        <v>8671.36</v>
      </c>
      <c r="D534" s="12" t="s">
        <v>11</v>
      </c>
      <c r="E534" s="12" t="s">
        <v>12</v>
      </c>
      <c r="F534" s="14">
        <v>2</v>
      </c>
      <c r="G534" s="14">
        <v>228</v>
      </c>
      <c r="H534" s="12" t="s">
        <v>38</v>
      </c>
      <c r="I534" s="14">
        <v>828</v>
      </c>
      <c r="J534" s="13">
        <f>'Rice Sales(Cleaned Data)'!$C534*'Rice Sales(Cleaned Data)'!$I534</f>
        <v>7179886.0800000001</v>
      </c>
      <c r="K534" s="18">
        <f t="shared" si="56"/>
        <v>1.0575928267616967E-2</v>
      </c>
      <c r="L534" s="22">
        <f t="shared" si="57"/>
        <v>15962.131690140846</v>
      </c>
      <c r="M534" s="6">
        <f t="shared" si="58"/>
        <v>-0.45675426263047664</v>
      </c>
      <c r="N534" s="27">
        <f t="shared" si="59"/>
        <v>0.27536231884057971</v>
      </c>
      <c r="O534" s="24">
        <f t="shared" si="60"/>
        <v>2.6923076923076925</v>
      </c>
      <c r="P534" s="24">
        <f t="shared" si="61"/>
        <v>7</v>
      </c>
      <c r="Q534" t="str">
        <f t="shared" si="62"/>
        <v>Market Leader</v>
      </c>
    </row>
    <row r="535" spans="1:17" x14ac:dyDescent="0.35">
      <c r="A535" s="15" t="s">
        <v>31</v>
      </c>
      <c r="B535" s="15" t="s">
        <v>50</v>
      </c>
      <c r="C535" s="16">
        <v>22596.28</v>
      </c>
      <c r="D535" s="15" t="s">
        <v>19</v>
      </c>
      <c r="E535" s="15" t="s">
        <v>20</v>
      </c>
      <c r="F535" s="17">
        <v>5</v>
      </c>
      <c r="G535" s="17">
        <v>207</v>
      </c>
      <c r="H535" s="15" t="s">
        <v>13</v>
      </c>
      <c r="I535" s="17">
        <v>283</v>
      </c>
      <c r="J535" s="16">
        <f>'Rice Sales(Cleaned Data)'!$C535*'Rice Sales(Cleaned Data)'!$I535</f>
        <v>6394747.2399999993</v>
      </c>
      <c r="K535" s="18">
        <f t="shared" si="56"/>
        <v>4.0975298989372484E-3</v>
      </c>
      <c r="L535" s="22">
        <f t="shared" si="57"/>
        <v>16689.417086614172</v>
      </c>
      <c r="M535" s="6">
        <f t="shared" si="58"/>
        <v>0.35392865327354389</v>
      </c>
      <c r="N535" s="27">
        <f t="shared" si="59"/>
        <v>0.73144876325088337</v>
      </c>
      <c r="O535" s="24">
        <f t="shared" si="60"/>
        <v>3.7272727272727271</v>
      </c>
      <c r="P535" s="24">
        <f t="shared" si="61"/>
        <v>5</v>
      </c>
      <c r="Q535" t="str">
        <f t="shared" si="62"/>
        <v>Established Contender</v>
      </c>
    </row>
    <row r="536" spans="1:17" x14ac:dyDescent="0.35">
      <c r="A536" s="12" t="s">
        <v>18</v>
      </c>
      <c r="B536" s="12" t="s">
        <v>40</v>
      </c>
      <c r="C536" s="13">
        <v>18875.259999999998</v>
      </c>
      <c r="D536" s="12" t="s">
        <v>16</v>
      </c>
      <c r="E536" s="12" t="s">
        <v>12</v>
      </c>
      <c r="F536" s="14">
        <v>5</v>
      </c>
      <c r="G536" s="14">
        <v>235</v>
      </c>
      <c r="H536" s="12" t="s">
        <v>21</v>
      </c>
      <c r="I536" s="14">
        <v>982</v>
      </c>
      <c r="J536" s="13">
        <f>'Rice Sales(Cleaned Data)'!$C536*'Rice Sales(Cleaned Data)'!$I536</f>
        <v>18535505.319999997</v>
      </c>
      <c r="K536" s="18">
        <f t="shared" si="56"/>
        <v>1.3375284326945342E-2</v>
      </c>
      <c r="L536" s="22">
        <f t="shared" si="57"/>
        <v>16709.716737588646</v>
      </c>
      <c r="M536" s="6">
        <f t="shared" si="58"/>
        <v>0.12959784396224655</v>
      </c>
      <c r="N536" s="27">
        <f t="shared" si="59"/>
        <v>0.23930753564154786</v>
      </c>
      <c r="O536" s="24">
        <f t="shared" si="60"/>
        <v>2.925925925925926</v>
      </c>
      <c r="P536" s="24">
        <f t="shared" si="61"/>
        <v>7</v>
      </c>
      <c r="Q536" t="str">
        <f t="shared" si="62"/>
        <v>Market Leader</v>
      </c>
    </row>
    <row r="537" spans="1:17" x14ac:dyDescent="0.35">
      <c r="A537" s="15" t="s">
        <v>36</v>
      </c>
      <c r="B537" s="15" t="s">
        <v>40</v>
      </c>
      <c r="C537" s="16">
        <v>18413.400000000001</v>
      </c>
      <c r="D537" s="15" t="s">
        <v>26</v>
      </c>
      <c r="E537" s="15" t="s">
        <v>20</v>
      </c>
      <c r="F537" s="17">
        <v>3</v>
      </c>
      <c r="G537" s="17">
        <v>2</v>
      </c>
      <c r="H537" s="15" t="s">
        <v>17</v>
      </c>
      <c r="I537" s="17">
        <v>664</v>
      </c>
      <c r="J537" s="16">
        <f>'Rice Sales(Cleaned Data)'!$C537*'Rice Sales(Cleaned Data)'!$I537</f>
        <v>12226497.600000001</v>
      </c>
      <c r="K537" s="18">
        <f t="shared" si="56"/>
        <v>9.2529368319839468E-3</v>
      </c>
      <c r="L537" s="22">
        <f t="shared" si="57"/>
        <v>16260.5997037037</v>
      </c>
      <c r="M537" s="6">
        <f t="shared" si="58"/>
        <v>0.13239365924529559</v>
      </c>
      <c r="N537" s="27">
        <f t="shared" si="59"/>
        <v>3.0120481927710845E-3</v>
      </c>
      <c r="O537" s="24">
        <f t="shared" si="60"/>
        <v>2.6315789473684212</v>
      </c>
      <c r="P537" s="24">
        <f t="shared" si="61"/>
        <v>6</v>
      </c>
      <c r="Q537" t="str">
        <f t="shared" si="62"/>
        <v>Market Leader</v>
      </c>
    </row>
    <row r="538" spans="1:17" x14ac:dyDescent="0.35">
      <c r="A538" s="12" t="s">
        <v>36</v>
      </c>
      <c r="B538" s="12" t="s">
        <v>50</v>
      </c>
      <c r="C538" s="13">
        <v>18941.78</v>
      </c>
      <c r="D538" s="12" t="s">
        <v>26</v>
      </c>
      <c r="E538" s="12" t="s">
        <v>20</v>
      </c>
      <c r="F538" s="14">
        <v>3</v>
      </c>
      <c r="G538" s="14">
        <v>175</v>
      </c>
      <c r="H538" s="12" t="s">
        <v>21</v>
      </c>
      <c r="I538" s="14">
        <v>608</v>
      </c>
      <c r="J538" s="13">
        <f>'Rice Sales(Cleaned Data)'!$C538*'Rice Sales(Cleaned Data)'!$I538</f>
        <v>11516602.239999998</v>
      </c>
      <c r="K538" s="18">
        <f t="shared" si="56"/>
        <v>8.4725686654310833E-3</v>
      </c>
      <c r="L538" s="22">
        <f t="shared" si="57"/>
        <v>16260.5997037037</v>
      </c>
      <c r="M538" s="6">
        <f t="shared" si="58"/>
        <v>0.16488815573546178</v>
      </c>
      <c r="N538" s="27">
        <f t="shared" si="59"/>
        <v>0.28782894736842107</v>
      </c>
      <c r="O538" s="24">
        <f t="shared" si="60"/>
        <v>2.6315789473684212</v>
      </c>
      <c r="P538" s="24">
        <f t="shared" si="61"/>
        <v>6</v>
      </c>
      <c r="Q538" t="str">
        <f t="shared" si="62"/>
        <v>Market Leader</v>
      </c>
    </row>
    <row r="539" spans="1:17" x14ac:dyDescent="0.35">
      <c r="A539" s="15" t="s">
        <v>18</v>
      </c>
      <c r="B539" s="15" t="s">
        <v>50</v>
      </c>
      <c r="C539" s="16">
        <v>19046.68</v>
      </c>
      <c r="D539" s="15" t="s">
        <v>19</v>
      </c>
      <c r="E539" s="15" t="s">
        <v>20</v>
      </c>
      <c r="F539" s="17">
        <v>5</v>
      </c>
      <c r="G539" s="17">
        <v>283</v>
      </c>
      <c r="H539" s="15" t="s">
        <v>35</v>
      </c>
      <c r="I539" s="17">
        <v>71</v>
      </c>
      <c r="J539" s="16">
        <f>'Rice Sales(Cleaned Data)'!$C539*'Rice Sales(Cleaned Data)'!$I539</f>
        <v>1352314.28</v>
      </c>
      <c r="K539" s="18">
        <f t="shared" si="56"/>
        <v>1.028002200793444E-3</v>
      </c>
      <c r="L539" s="22">
        <f t="shared" si="57"/>
        <v>16689.417086614172</v>
      </c>
      <c r="M539" s="6">
        <f t="shared" si="58"/>
        <v>0.14124297458396448</v>
      </c>
      <c r="N539" s="27">
        <f t="shared" si="59"/>
        <v>1</v>
      </c>
      <c r="O539" s="24">
        <f t="shared" si="60"/>
        <v>3</v>
      </c>
      <c r="P539" s="24">
        <f t="shared" si="61"/>
        <v>5</v>
      </c>
      <c r="Q539" t="str">
        <f t="shared" si="62"/>
        <v>Established Contender</v>
      </c>
    </row>
    <row r="540" spans="1:17" x14ac:dyDescent="0.35">
      <c r="A540" s="12" t="s">
        <v>22</v>
      </c>
      <c r="B540" s="12" t="s">
        <v>40</v>
      </c>
      <c r="C540" s="13">
        <v>15927.38</v>
      </c>
      <c r="D540" s="12" t="s">
        <v>11</v>
      </c>
      <c r="E540" s="12" t="s">
        <v>12</v>
      </c>
      <c r="F540" s="14">
        <v>4</v>
      </c>
      <c r="G540" s="14">
        <v>89</v>
      </c>
      <c r="H540" s="12" t="s">
        <v>27</v>
      </c>
      <c r="I540" s="14">
        <v>667</v>
      </c>
      <c r="J540" s="13">
        <f>'Rice Sales(Cleaned Data)'!$C540*'Rice Sales(Cleaned Data)'!$I540</f>
        <v>10623562.459999999</v>
      </c>
      <c r="K540" s="18">
        <f t="shared" si="56"/>
        <v>8.5194977711358904E-3</v>
      </c>
      <c r="L540" s="22">
        <f t="shared" si="57"/>
        <v>15962.131690140846</v>
      </c>
      <c r="M540" s="6">
        <f t="shared" si="58"/>
        <v>-2.177133406455469E-3</v>
      </c>
      <c r="N540" s="27">
        <f t="shared" si="59"/>
        <v>0.13343328335832083</v>
      </c>
      <c r="O540" s="24">
        <f t="shared" si="60"/>
        <v>2.95</v>
      </c>
      <c r="P540" s="24">
        <f t="shared" si="61"/>
        <v>6</v>
      </c>
      <c r="Q540" t="str">
        <f t="shared" si="62"/>
        <v>Market Leader</v>
      </c>
    </row>
    <row r="541" spans="1:17" x14ac:dyDescent="0.35">
      <c r="A541" s="15" t="s">
        <v>22</v>
      </c>
      <c r="B541" s="15" t="s">
        <v>40</v>
      </c>
      <c r="C541" s="16">
        <v>20125.669999999998</v>
      </c>
      <c r="D541" s="15" t="s">
        <v>19</v>
      </c>
      <c r="E541" s="15" t="s">
        <v>20</v>
      </c>
      <c r="F541" s="17">
        <v>2</v>
      </c>
      <c r="G541" s="17">
        <v>138</v>
      </c>
      <c r="H541" s="15" t="s">
        <v>25</v>
      </c>
      <c r="I541" s="17">
        <v>593</v>
      </c>
      <c r="J541" s="16">
        <f>'Rice Sales(Cleaned Data)'!$C541*'Rice Sales(Cleaned Data)'!$I541</f>
        <v>11934522.309999999</v>
      </c>
      <c r="K541" s="18">
        <f t="shared" si="56"/>
        <v>8.5859902122607367E-3</v>
      </c>
      <c r="L541" s="22">
        <f t="shared" si="57"/>
        <v>16689.417086614172</v>
      </c>
      <c r="M541" s="6">
        <f t="shared" si="58"/>
        <v>0.20589412413582076</v>
      </c>
      <c r="N541" s="27">
        <f t="shared" si="59"/>
        <v>0.2327150084317032</v>
      </c>
      <c r="O541" s="24">
        <f t="shared" si="60"/>
        <v>3</v>
      </c>
      <c r="P541" s="24">
        <f t="shared" si="61"/>
        <v>6</v>
      </c>
      <c r="Q541" t="str">
        <f t="shared" si="62"/>
        <v>Market Leader</v>
      </c>
    </row>
    <row r="542" spans="1:17" x14ac:dyDescent="0.35">
      <c r="A542" s="12" t="s">
        <v>9</v>
      </c>
      <c r="B542" s="12" t="s">
        <v>40</v>
      </c>
      <c r="C542" s="13">
        <v>16835.05</v>
      </c>
      <c r="D542" s="12" t="s">
        <v>16</v>
      </c>
      <c r="E542" s="12" t="s">
        <v>12</v>
      </c>
      <c r="F542" s="14">
        <v>5</v>
      </c>
      <c r="G542" s="14">
        <v>234</v>
      </c>
      <c r="H542" s="12" t="s">
        <v>25</v>
      </c>
      <c r="I542" s="14">
        <v>475</v>
      </c>
      <c r="J542" s="13">
        <f>'Rice Sales(Cleaned Data)'!$C542*'Rice Sales(Cleaned Data)'!$I542</f>
        <v>7996648.75</v>
      </c>
      <c r="K542" s="18">
        <f t="shared" si="56"/>
        <v>6.4697149239297726E-3</v>
      </c>
      <c r="L542" s="22">
        <f t="shared" si="57"/>
        <v>16709.716737588646</v>
      </c>
      <c r="M542" s="6">
        <f t="shared" si="58"/>
        <v>7.5006216071524081E-3</v>
      </c>
      <c r="N542" s="27">
        <f t="shared" si="59"/>
        <v>0.49263157894736842</v>
      </c>
      <c r="O542" s="24">
        <f t="shared" si="60"/>
        <v>3.2105263157894739</v>
      </c>
      <c r="P542" s="24">
        <f t="shared" si="61"/>
        <v>4</v>
      </c>
      <c r="Q542" t="str">
        <f t="shared" si="62"/>
        <v>Established Contender</v>
      </c>
    </row>
    <row r="543" spans="1:17" x14ac:dyDescent="0.35">
      <c r="A543" s="15" t="s">
        <v>18</v>
      </c>
      <c r="B543" s="15" t="s">
        <v>51</v>
      </c>
      <c r="C543" s="16">
        <v>23101.040000000001</v>
      </c>
      <c r="D543" s="15" t="s">
        <v>11</v>
      </c>
      <c r="E543" s="15" t="s">
        <v>12</v>
      </c>
      <c r="F543" s="17">
        <v>3</v>
      </c>
      <c r="G543" s="17">
        <v>166</v>
      </c>
      <c r="H543" s="15" t="s">
        <v>28</v>
      </c>
      <c r="I543" s="17">
        <v>88</v>
      </c>
      <c r="J543" s="16">
        <f>'Rice Sales(Cleaned Data)'!$C543*'Rice Sales(Cleaned Data)'!$I543</f>
        <v>2032891.52</v>
      </c>
      <c r="K543" s="18">
        <f t="shared" si="56"/>
        <v>1.1240116999399676E-3</v>
      </c>
      <c r="L543" s="22">
        <f t="shared" si="57"/>
        <v>15962.131690140846</v>
      </c>
      <c r="M543" s="6">
        <f t="shared" si="58"/>
        <v>0.44724028396962578</v>
      </c>
      <c r="N543" s="27">
        <f t="shared" si="59"/>
        <v>1</v>
      </c>
      <c r="O543" s="24">
        <f t="shared" si="60"/>
        <v>3.04</v>
      </c>
      <c r="P543" s="24">
        <f t="shared" si="61"/>
        <v>5</v>
      </c>
      <c r="Q543" t="str">
        <f t="shared" si="62"/>
        <v>Established Contender</v>
      </c>
    </row>
    <row r="544" spans="1:17" x14ac:dyDescent="0.35">
      <c r="A544" s="12" t="s">
        <v>14</v>
      </c>
      <c r="B544" s="12" t="s">
        <v>51</v>
      </c>
      <c r="C544" s="13">
        <v>10028.67</v>
      </c>
      <c r="D544" s="12" t="s">
        <v>19</v>
      </c>
      <c r="E544" s="12" t="s">
        <v>20</v>
      </c>
      <c r="F544" s="14">
        <v>5</v>
      </c>
      <c r="G544" s="14">
        <v>258</v>
      </c>
      <c r="H544" s="12" t="s">
        <v>32</v>
      </c>
      <c r="I544" s="14">
        <v>733</v>
      </c>
      <c r="J544" s="13">
        <f>'Rice Sales(Cleaned Data)'!$C544*'Rice Sales(Cleaned Data)'!$I544</f>
        <v>7351015.1100000003</v>
      </c>
      <c r="K544" s="18">
        <f t="shared" si="56"/>
        <v>1.0613036805374568E-2</v>
      </c>
      <c r="L544" s="22">
        <f t="shared" si="57"/>
        <v>16689.417086614172</v>
      </c>
      <c r="M544" s="6">
        <f t="shared" si="58"/>
        <v>-0.3991000435812978</v>
      </c>
      <c r="N544" s="27">
        <f t="shared" si="59"/>
        <v>0.35197817189631653</v>
      </c>
      <c r="O544" s="24">
        <f t="shared" si="60"/>
        <v>2.8571428571428572</v>
      </c>
      <c r="P544" s="24">
        <f t="shared" si="61"/>
        <v>7</v>
      </c>
      <c r="Q544" t="str">
        <f t="shared" si="62"/>
        <v>Market Leader</v>
      </c>
    </row>
    <row r="545" spans="1:17" x14ac:dyDescent="0.35">
      <c r="A545" s="15" t="s">
        <v>14</v>
      </c>
      <c r="B545" s="15" t="s">
        <v>50</v>
      </c>
      <c r="C545" s="16">
        <v>9695.77</v>
      </c>
      <c r="D545" s="15" t="s">
        <v>19</v>
      </c>
      <c r="E545" s="15" t="s">
        <v>20</v>
      </c>
      <c r="F545" s="17">
        <v>3</v>
      </c>
      <c r="G545" s="17">
        <v>103</v>
      </c>
      <c r="H545" s="15" t="s">
        <v>27</v>
      </c>
      <c r="I545" s="17">
        <v>312</v>
      </c>
      <c r="J545" s="16">
        <f>'Rice Sales(Cleaned Data)'!$C545*'Rice Sales(Cleaned Data)'!$I545</f>
        <v>3025080.24</v>
      </c>
      <c r="K545" s="18">
        <f t="shared" si="56"/>
        <v>4.5174181217965421E-3</v>
      </c>
      <c r="L545" s="22">
        <f t="shared" si="57"/>
        <v>16689.417086614172</v>
      </c>
      <c r="M545" s="6">
        <f t="shared" si="58"/>
        <v>-0.41904681573471253</v>
      </c>
      <c r="N545" s="27">
        <f t="shared" si="59"/>
        <v>0.33012820512820512</v>
      </c>
      <c r="O545" s="24">
        <f t="shared" si="60"/>
        <v>2.8571428571428572</v>
      </c>
      <c r="P545" s="24">
        <f t="shared" si="61"/>
        <v>3</v>
      </c>
      <c r="Q545" t="str">
        <f t="shared" si="62"/>
        <v>Emerging Player</v>
      </c>
    </row>
    <row r="546" spans="1:17" x14ac:dyDescent="0.35">
      <c r="A546" s="19" t="s">
        <v>34</v>
      </c>
      <c r="B546" s="19" t="s">
        <v>29</v>
      </c>
      <c r="C546" s="20">
        <v>23721.15</v>
      </c>
      <c r="D546" s="19" t="s">
        <v>19</v>
      </c>
      <c r="E546" s="19" t="s">
        <v>20</v>
      </c>
      <c r="F546" s="7">
        <v>5</v>
      </c>
      <c r="G546" s="7">
        <v>84</v>
      </c>
      <c r="H546" s="19" t="s">
        <v>38</v>
      </c>
      <c r="I546" s="7">
        <v>415</v>
      </c>
      <c r="J546" s="20">
        <f>'Rice Sales(Cleaned Data)'!$C546*'Rice Sales(Cleaned Data)'!$I546</f>
        <v>9844277.25</v>
      </c>
      <c r="K546" s="18">
        <f t="shared" si="56"/>
        <v>6.0087452581588626E-3</v>
      </c>
      <c r="L546" s="22">
        <f t="shared" si="57"/>
        <v>16689.417086614172</v>
      </c>
      <c r="M546" s="6">
        <f t="shared" si="58"/>
        <v>0.42132885030632167</v>
      </c>
      <c r="N546" s="27">
        <f t="shared" si="59"/>
        <v>0.20240963855421687</v>
      </c>
      <c r="O546" s="24">
        <f t="shared" si="60"/>
        <v>3.263157894736842</v>
      </c>
      <c r="P546" s="24">
        <f t="shared" si="61"/>
        <v>4</v>
      </c>
      <c r="Q546" t="str">
        <f t="shared" si="62"/>
        <v>Established Contender</v>
      </c>
    </row>
    <row r="548" spans="1:17" x14ac:dyDescent="0.35">
      <c r="L548" s="27"/>
      <c r="M548" s="24"/>
    </row>
    <row r="550" spans="1:17" x14ac:dyDescent="0.35">
      <c r="C550" s="2"/>
    </row>
    <row r="551" spans="1:17" x14ac:dyDescent="0.35">
      <c r="C551" s="2"/>
    </row>
    <row r="552" spans="1:17" x14ac:dyDescent="0.35">
      <c r="C552" s="2"/>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9A4DA-293B-4040-9EF2-48254C73C94B}">
  <dimension ref="A1:M611"/>
  <sheetViews>
    <sheetView topLeftCell="A61" workbookViewId="0">
      <selection activeCell="H71" sqref="H71"/>
    </sheetView>
  </sheetViews>
  <sheetFormatPr defaultRowHeight="14.5" x14ac:dyDescent="0.35"/>
  <cols>
    <col min="1" max="1" width="18.90625" bestFit="1" customWidth="1"/>
    <col min="2" max="2" width="21.7265625" bestFit="1" customWidth="1"/>
    <col min="3" max="3" width="22.6328125" bestFit="1" customWidth="1"/>
    <col min="4" max="4" width="14.36328125" bestFit="1" customWidth="1"/>
    <col min="5" max="5" width="25.90625" bestFit="1" customWidth="1"/>
    <col min="6" max="6" width="12" bestFit="1" customWidth="1"/>
    <col min="7" max="7" width="8.36328125" bestFit="1" customWidth="1"/>
    <col min="8" max="8" width="50" bestFit="1" customWidth="1"/>
    <col min="9" max="9" width="9.453125" bestFit="1" customWidth="1"/>
    <col min="10" max="10" width="10.7265625" bestFit="1" customWidth="1"/>
    <col min="11" max="11" width="7.54296875" bestFit="1" customWidth="1"/>
    <col min="12" max="12" width="5.90625" bestFit="1" customWidth="1"/>
    <col min="13" max="13" width="22.1796875" bestFit="1" customWidth="1"/>
    <col min="14" max="14" width="27.54296875" bestFit="1" customWidth="1"/>
    <col min="15" max="15" width="9.08984375" bestFit="1" customWidth="1"/>
  </cols>
  <sheetData>
    <row r="1" spans="1:13" x14ac:dyDescent="0.35">
      <c r="A1" s="4" t="s">
        <v>53</v>
      </c>
      <c r="B1" t="s">
        <v>64</v>
      </c>
      <c r="C1" t="s">
        <v>56</v>
      </c>
    </row>
    <row r="2" spans="1:13" x14ac:dyDescent="0.35">
      <c r="A2" s="5" t="s">
        <v>51</v>
      </c>
      <c r="B2" s="2">
        <v>1716709555.3499987</v>
      </c>
      <c r="C2" s="3">
        <v>103151</v>
      </c>
    </row>
    <row r="3" spans="1:13" x14ac:dyDescent="0.35">
      <c r="A3" s="5" t="s">
        <v>40</v>
      </c>
      <c r="B3" s="2">
        <v>1598414780.0299995</v>
      </c>
      <c r="C3" s="3">
        <v>96305</v>
      </c>
    </row>
    <row r="4" spans="1:13" x14ac:dyDescent="0.35">
      <c r="A4" s="5" t="s">
        <v>50</v>
      </c>
      <c r="B4" s="2">
        <v>1543078695.6999993</v>
      </c>
      <c r="C4" s="3">
        <v>93081</v>
      </c>
      <c r="M4" t="s">
        <v>76</v>
      </c>
    </row>
    <row r="5" spans="1:13" x14ac:dyDescent="0.35">
      <c r="A5" s="5" t="s">
        <v>54</v>
      </c>
      <c r="B5" s="2">
        <v>4858203031.0799971</v>
      </c>
      <c r="C5" s="3">
        <v>292537</v>
      </c>
      <c r="M5" s="3">
        <v>2.9522935779816515</v>
      </c>
    </row>
    <row r="7" spans="1:13" x14ac:dyDescent="0.35">
      <c r="M7" s="24">
        <f>GETPIVOTDATA("Customer Rating",$M$4)</f>
        <v>2.9522935779816515</v>
      </c>
    </row>
    <row r="9" spans="1:13" x14ac:dyDescent="0.35">
      <c r="A9" s="4" t="s">
        <v>53</v>
      </c>
      <c r="B9" t="s">
        <v>64</v>
      </c>
      <c r="C9" t="s">
        <v>56</v>
      </c>
    </row>
    <row r="10" spans="1:13" x14ac:dyDescent="0.35">
      <c r="A10" s="5" t="s">
        <v>11</v>
      </c>
      <c r="B10" s="2">
        <v>1256370568.6699996</v>
      </c>
      <c r="C10" s="3">
        <v>78291</v>
      </c>
    </row>
    <row r="11" spans="1:13" x14ac:dyDescent="0.35">
      <c r="A11" s="5" t="s">
        <v>16</v>
      </c>
      <c r="B11" s="2">
        <v>1252807754.9099998</v>
      </c>
      <c r="C11" s="3">
        <v>73419</v>
      </c>
    </row>
    <row r="12" spans="1:13" x14ac:dyDescent="0.35">
      <c r="A12" s="5" t="s">
        <v>19</v>
      </c>
      <c r="B12" s="2">
        <v>1183044518.9200001</v>
      </c>
      <c r="C12" s="3">
        <v>69066</v>
      </c>
    </row>
    <row r="13" spans="1:13" x14ac:dyDescent="0.35">
      <c r="A13" s="5" t="s">
        <v>26</v>
      </c>
      <c r="B13" s="2">
        <v>1165980188.5799997</v>
      </c>
      <c r="C13" s="3">
        <v>71761</v>
      </c>
    </row>
    <row r="14" spans="1:13" x14ac:dyDescent="0.35">
      <c r="A14" s="5" t="s">
        <v>54</v>
      </c>
      <c r="B14" s="2">
        <v>4858203031.0799999</v>
      </c>
      <c r="C14" s="3">
        <v>292537</v>
      </c>
    </row>
    <row r="18" spans="1:12" x14ac:dyDescent="0.35">
      <c r="A18" s="4" t="s">
        <v>64</v>
      </c>
      <c r="B18" s="4" t="s">
        <v>66</v>
      </c>
    </row>
    <row r="19" spans="1:12" x14ac:dyDescent="0.35">
      <c r="A19" s="4" t="s">
        <v>53</v>
      </c>
      <c r="B19" t="s">
        <v>18</v>
      </c>
      <c r="C19" t="s">
        <v>24</v>
      </c>
      <c r="D19" t="s">
        <v>31</v>
      </c>
      <c r="E19" t="s">
        <v>36</v>
      </c>
      <c r="F19" t="s">
        <v>14</v>
      </c>
      <c r="G19" t="s">
        <v>22</v>
      </c>
      <c r="H19" t="s">
        <v>9</v>
      </c>
      <c r="I19" t="s">
        <v>34</v>
      </c>
      <c r="J19" t="s">
        <v>54</v>
      </c>
    </row>
    <row r="20" spans="1:12" x14ac:dyDescent="0.35">
      <c r="A20" s="5" t="s">
        <v>26</v>
      </c>
      <c r="B20" s="25">
        <v>6.3037697218092117E-2</v>
      </c>
      <c r="C20" s="25">
        <v>0.18424586334663981</v>
      </c>
      <c r="D20" s="25">
        <v>9.4297390424705502E-2</v>
      </c>
      <c r="E20" s="25">
        <v>0.14851239440945188</v>
      </c>
      <c r="F20" s="25">
        <v>0.11352263561287618</v>
      </c>
      <c r="G20" s="25">
        <v>0.13907164076902692</v>
      </c>
      <c r="H20" s="25">
        <v>0.15643739968870407</v>
      </c>
      <c r="I20" s="25">
        <v>0.10087497853050356</v>
      </c>
      <c r="J20" s="25">
        <v>1</v>
      </c>
    </row>
    <row r="21" spans="1:12" x14ac:dyDescent="0.35">
      <c r="A21" s="5" t="s">
        <v>16</v>
      </c>
      <c r="B21" s="25">
        <v>0.18849966613350425</v>
      </c>
      <c r="C21" s="25">
        <v>9.5070006074919541E-2</v>
      </c>
      <c r="D21" s="25">
        <v>6.8544966083937633E-2</v>
      </c>
      <c r="E21" s="25">
        <v>0.20648701515148576</v>
      </c>
      <c r="F21" s="25">
        <v>9.9138499824278664E-2</v>
      </c>
      <c r="G21" s="25">
        <v>0.10928522358151885</v>
      </c>
      <c r="H21" s="25">
        <v>0.12718780973817242</v>
      </c>
      <c r="I21" s="25">
        <v>0.10578681341218295</v>
      </c>
      <c r="J21" s="25">
        <v>1</v>
      </c>
    </row>
    <row r="22" spans="1:12" x14ac:dyDescent="0.35">
      <c r="A22" s="5" t="s">
        <v>11</v>
      </c>
      <c r="B22" s="25">
        <v>0.19656757743969988</v>
      </c>
      <c r="C22" s="25">
        <v>0.15208813251036057</v>
      </c>
      <c r="D22" s="25">
        <v>0.10258114825662697</v>
      </c>
      <c r="E22" s="25">
        <v>7.4293791312550983E-2</v>
      </c>
      <c r="F22" s="25">
        <v>8.9286611535919061E-2</v>
      </c>
      <c r="G22" s="25">
        <v>0.12212292810426424</v>
      </c>
      <c r="H22" s="25">
        <v>0.10447395507596963</v>
      </c>
      <c r="I22" s="25">
        <v>0.15858585576460862</v>
      </c>
      <c r="J22" s="25">
        <v>1</v>
      </c>
    </row>
    <row r="23" spans="1:12" x14ac:dyDescent="0.35">
      <c r="A23" s="5" t="s">
        <v>19</v>
      </c>
      <c r="B23" s="25">
        <v>0.15535811058723875</v>
      </c>
      <c r="C23" s="25">
        <v>0.13893787615030151</v>
      </c>
      <c r="D23" s="25">
        <v>0.10036418299659028</v>
      </c>
      <c r="E23" s="25">
        <v>0.11361218172305228</v>
      </c>
      <c r="F23" s="25">
        <v>8.2679458748766102E-2</v>
      </c>
      <c r="G23" s="25">
        <v>0.17545088122253163</v>
      </c>
      <c r="H23" s="25">
        <v>8.1096413182814242E-2</v>
      </c>
      <c r="I23" s="25">
        <v>0.15250089538870518</v>
      </c>
      <c r="J23" s="25">
        <v>1</v>
      </c>
    </row>
    <row r="24" spans="1:12" x14ac:dyDescent="0.35">
      <c r="A24" s="5" t="s">
        <v>54</v>
      </c>
      <c r="B24" s="25">
        <v>0.15240446418835715</v>
      </c>
      <c r="C24" s="25">
        <v>0.14190024775204749</v>
      </c>
      <c r="D24" s="25">
        <v>9.1276091893059852E-2</v>
      </c>
      <c r="E24" s="25">
        <v>0.13577033339287348</v>
      </c>
      <c r="F24" s="25">
        <v>9.6034927707885909E-2</v>
      </c>
      <c r="G24" s="25">
        <v>0.13586628745387455</v>
      </c>
      <c r="H24" s="25">
        <v>0.11710985502051391</v>
      </c>
      <c r="I24" s="25">
        <v>0.12963779259138766</v>
      </c>
      <c r="J24" s="25">
        <v>1</v>
      </c>
    </row>
    <row r="28" spans="1:12" ht="17.5" thickBot="1" x14ac:dyDescent="0.45">
      <c r="A28" s="4" t="s">
        <v>69</v>
      </c>
      <c r="B28" s="4" t="s">
        <v>66</v>
      </c>
      <c r="H28" s="33" t="s">
        <v>77</v>
      </c>
    </row>
    <row r="29" spans="1:12" ht="16" thickTop="1" x14ac:dyDescent="0.35">
      <c r="A29" s="4" t="s">
        <v>53</v>
      </c>
      <c r="B29" t="s">
        <v>26</v>
      </c>
      <c r="C29" t="s">
        <v>16</v>
      </c>
      <c r="D29" t="s">
        <v>11</v>
      </c>
      <c r="E29" t="s">
        <v>19</v>
      </c>
      <c r="F29" t="s">
        <v>54</v>
      </c>
      <c r="H29" s="34" t="s">
        <v>0</v>
      </c>
      <c r="I29" s="34" t="s">
        <v>26</v>
      </c>
      <c r="J29" s="34" t="s">
        <v>16</v>
      </c>
      <c r="K29" s="34" t="s">
        <v>11</v>
      </c>
      <c r="L29" s="34" t="s">
        <v>19</v>
      </c>
    </row>
    <row r="30" spans="1:12" x14ac:dyDescent="0.35">
      <c r="A30" s="5" t="s">
        <v>18</v>
      </c>
      <c r="B30">
        <v>9</v>
      </c>
      <c r="C30">
        <v>27</v>
      </c>
      <c r="D30">
        <v>25</v>
      </c>
      <c r="E30">
        <v>22</v>
      </c>
      <c r="F30">
        <v>83</v>
      </c>
      <c r="H30" s="35" t="s">
        <v>18</v>
      </c>
      <c r="I30" s="36">
        <v>9</v>
      </c>
      <c r="J30" s="36">
        <v>27</v>
      </c>
      <c r="K30" s="36">
        <v>25</v>
      </c>
      <c r="L30" s="36">
        <v>22</v>
      </c>
    </row>
    <row r="31" spans="1:12" x14ac:dyDescent="0.35">
      <c r="A31" s="5" t="s">
        <v>22</v>
      </c>
      <c r="B31">
        <v>22</v>
      </c>
      <c r="C31">
        <v>13</v>
      </c>
      <c r="D31">
        <v>20</v>
      </c>
      <c r="E31">
        <v>18</v>
      </c>
      <c r="F31">
        <v>73</v>
      </c>
      <c r="H31" s="35" t="s">
        <v>22</v>
      </c>
      <c r="I31" s="36">
        <v>22</v>
      </c>
      <c r="J31" s="36">
        <v>13</v>
      </c>
      <c r="K31" s="36">
        <v>20</v>
      </c>
      <c r="L31" s="36">
        <v>18</v>
      </c>
    </row>
    <row r="32" spans="1:12" x14ac:dyDescent="0.35">
      <c r="A32" s="5" t="s">
        <v>36</v>
      </c>
      <c r="B32">
        <v>19</v>
      </c>
      <c r="C32">
        <v>24</v>
      </c>
      <c r="D32">
        <v>13</v>
      </c>
      <c r="E32">
        <v>15</v>
      </c>
      <c r="F32">
        <v>71</v>
      </c>
      <c r="H32" s="35" t="s">
        <v>36</v>
      </c>
      <c r="I32" s="36">
        <v>19</v>
      </c>
      <c r="J32" s="36">
        <v>24</v>
      </c>
      <c r="K32" s="36">
        <v>13</v>
      </c>
      <c r="L32" s="36">
        <v>15</v>
      </c>
    </row>
    <row r="33" spans="1:12" x14ac:dyDescent="0.35">
      <c r="A33" s="5" t="s">
        <v>24</v>
      </c>
      <c r="B33">
        <v>19</v>
      </c>
      <c r="C33">
        <v>13</v>
      </c>
      <c r="D33">
        <v>19</v>
      </c>
      <c r="E33">
        <v>17</v>
      </c>
      <c r="F33">
        <v>68</v>
      </c>
      <c r="H33" s="35" t="s">
        <v>24</v>
      </c>
      <c r="I33" s="36">
        <v>19</v>
      </c>
      <c r="J33" s="36">
        <v>13</v>
      </c>
      <c r="K33" s="36">
        <v>19</v>
      </c>
      <c r="L33" s="36">
        <v>17</v>
      </c>
    </row>
    <row r="34" spans="1:12" x14ac:dyDescent="0.35">
      <c r="A34" s="5" t="s">
        <v>14</v>
      </c>
      <c r="B34">
        <v>18</v>
      </c>
      <c r="C34">
        <v>19</v>
      </c>
      <c r="D34">
        <v>16</v>
      </c>
      <c r="E34">
        <v>14</v>
      </c>
      <c r="F34">
        <v>67</v>
      </c>
      <c r="H34" s="35" t="s">
        <v>14</v>
      </c>
      <c r="I34" s="36">
        <v>18</v>
      </c>
      <c r="J34" s="36">
        <v>19</v>
      </c>
      <c r="K34" s="36">
        <v>16</v>
      </c>
      <c r="L34" s="36">
        <v>14</v>
      </c>
    </row>
    <row r="35" spans="1:12" x14ac:dyDescent="0.35">
      <c r="A35" s="5" t="s">
        <v>34</v>
      </c>
      <c r="B35">
        <v>13</v>
      </c>
      <c r="C35">
        <v>10</v>
      </c>
      <c r="D35">
        <v>23</v>
      </c>
      <c r="E35">
        <v>19</v>
      </c>
      <c r="F35">
        <v>65</v>
      </c>
      <c r="H35" s="35" t="s">
        <v>34</v>
      </c>
      <c r="I35" s="36">
        <v>13</v>
      </c>
      <c r="J35" s="36">
        <v>10</v>
      </c>
      <c r="K35" s="36">
        <v>23</v>
      </c>
      <c r="L35" s="36">
        <v>19</v>
      </c>
    </row>
    <row r="36" spans="1:12" x14ac:dyDescent="0.35">
      <c r="A36" s="5" t="s">
        <v>9</v>
      </c>
      <c r="B36">
        <v>20</v>
      </c>
      <c r="C36">
        <v>19</v>
      </c>
      <c r="D36">
        <v>12</v>
      </c>
      <c r="E36">
        <v>11</v>
      </c>
      <c r="F36">
        <v>62</v>
      </c>
      <c r="H36" s="35" t="s">
        <v>9</v>
      </c>
      <c r="I36" s="36">
        <v>20</v>
      </c>
      <c r="J36" s="36">
        <v>19</v>
      </c>
      <c r="K36" s="36">
        <v>12</v>
      </c>
      <c r="L36" s="36">
        <v>11</v>
      </c>
    </row>
    <row r="37" spans="1:12" x14ac:dyDescent="0.35">
      <c r="A37" s="5" t="s">
        <v>31</v>
      </c>
      <c r="B37">
        <v>15</v>
      </c>
      <c r="C37">
        <v>16</v>
      </c>
      <c r="D37">
        <v>14</v>
      </c>
      <c r="E37">
        <v>11</v>
      </c>
      <c r="F37">
        <v>56</v>
      </c>
      <c r="H37" s="35" t="s">
        <v>31</v>
      </c>
      <c r="I37" s="36">
        <v>15</v>
      </c>
      <c r="J37" s="36">
        <v>16</v>
      </c>
      <c r="K37" s="36">
        <v>14</v>
      </c>
      <c r="L37" s="36">
        <v>11</v>
      </c>
    </row>
    <row r="38" spans="1:12" x14ac:dyDescent="0.35">
      <c r="A38" s="5" t="s">
        <v>54</v>
      </c>
      <c r="B38">
        <v>135</v>
      </c>
      <c r="C38">
        <v>141</v>
      </c>
      <c r="D38">
        <v>142</v>
      </c>
      <c r="E38">
        <v>127</v>
      </c>
      <c r="F38">
        <v>545</v>
      </c>
      <c r="H38" s="5"/>
    </row>
    <row r="39" spans="1:12" x14ac:dyDescent="0.35">
      <c r="H39" s="5"/>
    </row>
    <row r="43" spans="1:12" x14ac:dyDescent="0.35">
      <c r="A43" s="1" t="s">
        <v>1</v>
      </c>
      <c r="B43" s="28" t="s">
        <v>70</v>
      </c>
      <c r="C43" s="28" t="s">
        <v>71</v>
      </c>
    </row>
    <row r="44" spans="1:12" x14ac:dyDescent="0.35">
      <c r="A44" s="1" t="s">
        <v>51</v>
      </c>
      <c r="B44" s="28" t="s">
        <v>72</v>
      </c>
      <c r="C44" s="28" t="s">
        <v>73</v>
      </c>
    </row>
    <row r="47" spans="1:12" x14ac:dyDescent="0.35">
      <c r="A47" s="29" t="s">
        <v>74</v>
      </c>
      <c r="B47" s="29" t="s">
        <v>51</v>
      </c>
    </row>
    <row r="48" spans="1:12" ht="29" x14ac:dyDescent="0.35">
      <c r="A48" s="30" t="s">
        <v>70</v>
      </c>
      <c r="B48" s="31">
        <v>15962.13</v>
      </c>
    </row>
    <row r="49" spans="1:5" ht="29" x14ac:dyDescent="0.35">
      <c r="A49" s="30" t="s">
        <v>71</v>
      </c>
      <c r="B49" s="31">
        <v>17558</v>
      </c>
    </row>
    <row r="53" spans="1:5" x14ac:dyDescent="0.35">
      <c r="B53" s="4" t="s">
        <v>53</v>
      </c>
      <c r="C53" t="s">
        <v>56</v>
      </c>
      <c r="D53" t="s">
        <v>64</v>
      </c>
      <c r="E53" t="s">
        <v>75</v>
      </c>
    </row>
    <row r="54" spans="1:5" x14ac:dyDescent="0.35">
      <c r="B54" s="5" t="s">
        <v>26</v>
      </c>
      <c r="C54">
        <v>71761</v>
      </c>
      <c r="D54">
        <v>1165980188.5799997</v>
      </c>
      <c r="E54">
        <v>8</v>
      </c>
    </row>
    <row r="55" spans="1:5" x14ac:dyDescent="0.35">
      <c r="B55" s="5" t="s">
        <v>16</v>
      </c>
      <c r="C55">
        <v>73419</v>
      </c>
      <c r="D55">
        <v>1252807754.9099998</v>
      </c>
      <c r="E55">
        <v>8</v>
      </c>
    </row>
    <row r="56" spans="1:5" x14ac:dyDescent="0.35">
      <c r="B56" s="5" t="s">
        <v>11</v>
      </c>
      <c r="C56">
        <v>78291</v>
      </c>
      <c r="D56">
        <v>1256370568.6699996</v>
      </c>
      <c r="E56">
        <v>8</v>
      </c>
    </row>
    <row r="57" spans="1:5" x14ac:dyDescent="0.35">
      <c r="B57" s="5" t="s">
        <v>19</v>
      </c>
      <c r="C57">
        <v>69066</v>
      </c>
      <c r="D57">
        <v>1183044518.9200001</v>
      </c>
      <c r="E57">
        <v>8</v>
      </c>
    </row>
    <row r="58" spans="1:5" x14ac:dyDescent="0.35">
      <c r="B58" s="5" t="s">
        <v>54</v>
      </c>
      <c r="C58">
        <v>292537</v>
      </c>
      <c r="D58">
        <v>4858203031.0799971</v>
      </c>
      <c r="E58">
        <v>8</v>
      </c>
    </row>
    <row r="63" spans="1:5" x14ac:dyDescent="0.35">
      <c r="A63" t="s">
        <v>65</v>
      </c>
    </row>
    <row r="64" spans="1:5" x14ac:dyDescent="0.35">
      <c r="A64">
        <f>CORREL('Pivot Tables'!A67:A611,'Pivot Tables'!B67:B611)</f>
        <v>-3.7745472058415719E-2</v>
      </c>
    </row>
    <row r="67" spans="1:2" x14ac:dyDescent="0.35">
      <c r="A67" s="7">
        <v>969</v>
      </c>
      <c r="B67" s="7">
        <v>137</v>
      </c>
    </row>
    <row r="68" spans="1:2" x14ac:dyDescent="0.35">
      <c r="A68" s="26">
        <v>230</v>
      </c>
      <c r="B68" s="26">
        <v>298</v>
      </c>
    </row>
    <row r="69" spans="1:2" x14ac:dyDescent="0.35">
      <c r="A69" s="7">
        <v>509</v>
      </c>
      <c r="B69" s="7">
        <v>200</v>
      </c>
    </row>
    <row r="70" spans="1:2" x14ac:dyDescent="0.35">
      <c r="A70" s="26">
        <v>364</v>
      </c>
      <c r="B70" s="26">
        <v>257</v>
      </c>
    </row>
    <row r="71" spans="1:2" x14ac:dyDescent="0.35">
      <c r="A71" s="7">
        <v>351</v>
      </c>
      <c r="B71" s="7">
        <v>219</v>
      </c>
    </row>
    <row r="72" spans="1:2" x14ac:dyDescent="0.35">
      <c r="A72" s="26">
        <v>768</v>
      </c>
      <c r="B72" s="26">
        <v>18</v>
      </c>
    </row>
    <row r="73" spans="1:2" x14ac:dyDescent="0.35">
      <c r="A73" s="7">
        <v>869</v>
      </c>
      <c r="B73" s="7">
        <v>145</v>
      </c>
    </row>
    <row r="74" spans="1:2" x14ac:dyDescent="0.35">
      <c r="A74" s="26">
        <v>232</v>
      </c>
      <c r="B74" s="26">
        <v>1</v>
      </c>
    </row>
    <row r="75" spans="1:2" x14ac:dyDescent="0.35">
      <c r="A75" s="7">
        <v>728</v>
      </c>
      <c r="B75" s="7">
        <v>90</v>
      </c>
    </row>
    <row r="76" spans="1:2" x14ac:dyDescent="0.35">
      <c r="A76" s="26">
        <v>641</v>
      </c>
      <c r="B76" s="26">
        <v>61</v>
      </c>
    </row>
    <row r="77" spans="1:2" x14ac:dyDescent="0.35">
      <c r="A77" s="7">
        <v>437</v>
      </c>
      <c r="B77" s="7">
        <v>65</v>
      </c>
    </row>
    <row r="78" spans="1:2" x14ac:dyDescent="0.35">
      <c r="A78" s="26">
        <v>277</v>
      </c>
      <c r="B78" s="26">
        <v>220</v>
      </c>
    </row>
    <row r="79" spans="1:2" x14ac:dyDescent="0.35">
      <c r="A79" s="7">
        <v>786</v>
      </c>
      <c r="B79" s="7">
        <v>61</v>
      </c>
    </row>
    <row r="80" spans="1:2" x14ac:dyDescent="0.35">
      <c r="A80" s="26">
        <v>284</v>
      </c>
      <c r="B80" s="26">
        <v>283</v>
      </c>
    </row>
    <row r="81" spans="1:2" x14ac:dyDescent="0.35">
      <c r="A81" s="7">
        <v>68</v>
      </c>
      <c r="B81" s="7">
        <v>144</v>
      </c>
    </row>
    <row r="82" spans="1:2" x14ac:dyDescent="0.35">
      <c r="A82" s="26">
        <v>966</v>
      </c>
      <c r="B82" s="26">
        <v>151</v>
      </c>
    </row>
    <row r="83" spans="1:2" x14ac:dyDescent="0.35">
      <c r="A83" s="7">
        <v>104</v>
      </c>
      <c r="B83" s="7">
        <v>240</v>
      </c>
    </row>
    <row r="84" spans="1:2" x14ac:dyDescent="0.35">
      <c r="A84" s="26">
        <v>425</v>
      </c>
      <c r="B84" s="26">
        <v>104</v>
      </c>
    </row>
    <row r="85" spans="1:2" x14ac:dyDescent="0.35">
      <c r="A85" s="7">
        <v>55</v>
      </c>
      <c r="B85" s="7">
        <v>211</v>
      </c>
    </row>
    <row r="86" spans="1:2" x14ac:dyDescent="0.35">
      <c r="A86" s="26">
        <v>977</v>
      </c>
      <c r="B86" s="26">
        <v>184</v>
      </c>
    </row>
    <row r="87" spans="1:2" x14ac:dyDescent="0.35">
      <c r="A87" s="7">
        <v>982</v>
      </c>
      <c r="B87" s="7">
        <v>271</v>
      </c>
    </row>
    <row r="88" spans="1:2" x14ac:dyDescent="0.35">
      <c r="A88" s="26">
        <v>249</v>
      </c>
      <c r="B88" s="26">
        <v>51</v>
      </c>
    </row>
    <row r="89" spans="1:2" x14ac:dyDescent="0.35">
      <c r="A89" s="7">
        <v>969</v>
      </c>
      <c r="B89" s="7">
        <v>87</v>
      </c>
    </row>
    <row r="90" spans="1:2" x14ac:dyDescent="0.35">
      <c r="A90" s="26">
        <v>816</v>
      </c>
      <c r="B90" s="26">
        <v>291</v>
      </c>
    </row>
    <row r="91" spans="1:2" x14ac:dyDescent="0.35">
      <c r="A91" s="7">
        <v>880</v>
      </c>
      <c r="B91" s="7">
        <v>81</v>
      </c>
    </row>
    <row r="92" spans="1:2" x14ac:dyDescent="0.35">
      <c r="A92" s="26">
        <v>832</v>
      </c>
      <c r="B92" s="26">
        <v>59</v>
      </c>
    </row>
    <row r="93" spans="1:2" x14ac:dyDescent="0.35">
      <c r="A93" s="7">
        <v>159</v>
      </c>
      <c r="B93" s="7">
        <v>182</v>
      </c>
    </row>
    <row r="94" spans="1:2" x14ac:dyDescent="0.35">
      <c r="A94" s="26">
        <v>294</v>
      </c>
      <c r="B94" s="26">
        <v>49</v>
      </c>
    </row>
    <row r="95" spans="1:2" x14ac:dyDescent="0.35">
      <c r="A95" s="7">
        <v>676</v>
      </c>
      <c r="B95" s="7">
        <v>113</v>
      </c>
    </row>
    <row r="96" spans="1:2" x14ac:dyDescent="0.35">
      <c r="A96" s="26">
        <v>717</v>
      </c>
      <c r="B96" s="26">
        <v>222</v>
      </c>
    </row>
    <row r="97" spans="1:2" x14ac:dyDescent="0.35">
      <c r="A97" s="7">
        <v>52</v>
      </c>
      <c r="B97" s="7">
        <v>248</v>
      </c>
    </row>
    <row r="98" spans="1:2" x14ac:dyDescent="0.35">
      <c r="A98" s="26">
        <v>963</v>
      </c>
      <c r="B98" s="26">
        <v>259</v>
      </c>
    </row>
    <row r="99" spans="1:2" x14ac:dyDescent="0.35">
      <c r="A99" s="7">
        <v>499</v>
      </c>
      <c r="B99" s="7">
        <v>177</v>
      </c>
    </row>
    <row r="100" spans="1:2" x14ac:dyDescent="0.35">
      <c r="A100" s="26">
        <v>686</v>
      </c>
      <c r="B100" s="26">
        <v>137</v>
      </c>
    </row>
    <row r="101" spans="1:2" x14ac:dyDescent="0.35">
      <c r="A101" s="7">
        <v>613</v>
      </c>
      <c r="B101" s="7">
        <v>20</v>
      </c>
    </row>
    <row r="102" spans="1:2" x14ac:dyDescent="0.35">
      <c r="A102" s="26">
        <v>186</v>
      </c>
      <c r="B102" s="26">
        <v>185</v>
      </c>
    </row>
    <row r="103" spans="1:2" x14ac:dyDescent="0.35">
      <c r="A103" s="7">
        <v>644</v>
      </c>
      <c r="B103" s="7">
        <v>36</v>
      </c>
    </row>
    <row r="104" spans="1:2" x14ac:dyDescent="0.35">
      <c r="A104" s="26">
        <v>769</v>
      </c>
      <c r="B104" s="26">
        <v>194</v>
      </c>
    </row>
    <row r="105" spans="1:2" x14ac:dyDescent="0.35">
      <c r="A105" s="7">
        <v>828</v>
      </c>
      <c r="B105" s="7">
        <v>67</v>
      </c>
    </row>
    <row r="106" spans="1:2" x14ac:dyDescent="0.35">
      <c r="A106" s="26">
        <v>161</v>
      </c>
      <c r="B106" s="26">
        <v>125</v>
      </c>
    </row>
    <row r="107" spans="1:2" x14ac:dyDescent="0.35">
      <c r="A107" s="7">
        <v>277</v>
      </c>
      <c r="B107" s="7">
        <v>56</v>
      </c>
    </row>
    <row r="108" spans="1:2" x14ac:dyDescent="0.35">
      <c r="A108" s="26">
        <v>404</v>
      </c>
      <c r="B108" s="26">
        <v>254</v>
      </c>
    </row>
    <row r="109" spans="1:2" x14ac:dyDescent="0.35">
      <c r="A109" s="7">
        <v>455</v>
      </c>
      <c r="B109" s="7">
        <v>285</v>
      </c>
    </row>
    <row r="110" spans="1:2" x14ac:dyDescent="0.35">
      <c r="A110" s="26">
        <v>660</v>
      </c>
      <c r="B110" s="26">
        <v>40</v>
      </c>
    </row>
    <row r="111" spans="1:2" x14ac:dyDescent="0.35">
      <c r="A111" s="7">
        <v>119</v>
      </c>
      <c r="B111" s="7">
        <v>230</v>
      </c>
    </row>
    <row r="112" spans="1:2" x14ac:dyDescent="0.35">
      <c r="A112" s="26">
        <v>133</v>
      </c>
      <c r="B112" s="26">
        <v>44</v>
      </c>
    </row>
    <row r="113" spans="1:2" x14ac:dyDescent="0.35">
      <c r="A113" s="7">
        <v>305</v>
      </c>
      <c r="B113" s="7">
        <v>42</v>
      </c>
    </row>
    <row r="114" spans="1:2" x14ac:dyDescent="0.35">
      <c r="A114" s="26">
        <v>703</v>
      </c>
      <c r="B114" s="26">
        <v>272</v>
      </c>
    </row>
    <row r="115" spans="1:2" x14ac:dyDescent="0.35">
      <c r="A115" s="7">
        <v>931</v>
      </c>
      <c r="B115" s="7">
        <v>238</v>
      </c>
    </row>
    <row r="116" spans="1:2" x14ac:dyDescent="0.35">
      <c r="A116" s="26">
        <v>590</v>
      </c>
      <c r="B116" s="26">
        <v>208</v>
      </c>
    </row>
    <row r="117" spans="1:2" x14ac:dyDescent="0.35">
      <c r="A117" s="7">
        <v>329</v>
      </c>
      <c r="B117" s="7">
        <v>240</v>
      </c>
    </row>
    <row r="118" spans="1:2" x14ac:dyDescent="0.35">
      <c r="A118" s="26">
        <v>658</v>
      </c>
      <c r="B118" s="26">
        <v>51</v>
      </c>
    </row>
    <row r="119" spans="1:2" x14ac:dyDescent="0.35">
      <c r="A119" s="7">
        <v>107</v>
      </c>
      <c r="B119" s="7">
        <v>127</v>
      </c>
    </row>
    <row r="120" spans="1:2" x14ac:dyDescent="0.35">
      <c r="A120" s="26">
        <v>387</v>
      </c>
      <c r="B120" s="26">
        <v>177</v>
      </c>
    </row>
    <row r="121" spans="1:2" x14ac:dyDescent="0.35">
      <c r="A121" s="7">
        <v>656</v>
      </c>
      <c r="B121" s="7">
        <v>89</v>
      </c>
    </row>
    <row r="122" spans="1:2" x14ac:dyDescent="0.35">
      <c r="A122" s="26">
        <v>813</v>
      </c>
      <c r="B122" s="26">
        <v>24</v>
      </c>
    </row>
    <row r="123" spans="1:2" x14ac:dyDescent="0.35">
      <c r="A123" s="7">
        <v>667</v>
      </c>
      <c r="B123" s="7">
        <v>216</v>
      </c>
    </row>
    <row r="124" spans="1:2" x14ac:dyDescent="0.35">
      <c r="A124" s="26">
        <v>352</v>
      </c>
      <c r="B124" s="26">
        <v>42</v>
      </c>
    </row>
    <row r="125" spans="1:2" x14ac:dyDescent="0.35">
      <c r="A125" s="7">
        <v>596</v>
      </c>
      <c r="B125" s="7">
        <v>100</v>
      </c>
    </row>
    <row r="126" spans="1:2" x14ac:dyDescent="0.35">
      <c r="A126" s="26">
        <v>498</v>
      </c>
      <c r="B126" s="26">
        <v>291</v>
      </c>
    </row>
    <row r="127" spans="1:2" x14ac:dyDescent="0.35">
      <c r="A127" s="7">
        <v>897</v>
      </c>
      <c r="B127" s="7">
        <v>213</v>
      </c>
    </row>
    <row r="128" spans="1:2" x14ac:dyDescent="0.35">
      <c r="A128" s="26">
        <v>659</v>
      </c>
      <c r="B128" s="26">
        <v>86</v>
      </c>
    </row>
    <row r="129" spans="1:2" x14ac:dyDescent="0.35">
      <c r="A129" s="7">
        <v>744</v>
      </c>
      <c r="B129" s="7">
        <v>276</v>
      </c>
    </row>
    <row r="130" spans="1:2" x14ac:dyDescent="0.35">
      <c r="A130" s="26">
        <v>633</v>
      </c>
      <c r="B130" s="26">
        <v>182</v>
      </c>
    </row>
    <row r="131" spans="1:2" x14ac:dyDescent="0.35">
      <c r="A131" s="7">
        <v>514</v>
      </c>
      <c r="B131" s="7">
        <v>133</v>
      </c>
    </row>
    <row r="132" spans="1:2" x14ac:dyDescent="0.35">
      <c r="A132" s="26">
        <v>824</v>
      </c>
      <c r="B132" s="26">
        <v>264</v>
      </c>
    </row>
    <row r="133" spans="1:2" x14ac:dyDescent="0.35">
      <c r="A133" s="7">
        <v>553</v>
      </c>
      <c r="B133" s="7">
        <v>185</v>
      </c>
    </row>
    <row r="134" spans="1:2" x14ac:dyDescent="0.35">
      <c r="A134" s="26">
        <v>287</v>
      </c>
      <c r="B134" s="26">
        <v>127</v>
      </c>
    </row>
    <row r="135" spans="1:2" x14ac:dyDescent="0.35">
      <c r="A135" s="7">
        <v>376</v>
      </c>
      <c r="B135" s="7">
        <v>218</v>
      </c>
    </row>
    <row r="136" spans="1:2" x14ac:dyDescent="0.35">
      <c r="A136" s="26">
        <v>333</v>
      </c>
      <c r="B136" s="26">
        <v>55</v>
      </c>
    </row>
    <row r="137" spans="1:2" x14ac:dyDescent="0.35">
      <c r="A137" s="7">
        <v>567</v>
      </c>
      <c r="B137" s="7">
        <v>221</v>
      </c>
    </row>
    <row r="138" spans="1:2" x14ac:dyDescent="0.35">
      <c r="A138" s="26">
        <v>824</v>
      </c>
      <c r="B138" s="26">
        <v>87</v>
      </c>
    </row>
    <row r="139" spans="1:2" x14ac:dyDescent="0.35">
      <c r="A139" s="7">
        <v>481</v>
      </c>
      <c r="B139" s="7">
        <v>142</v>
      </c>
    </row>
    <row r="140" spans="1:2" x14ac:dyDescent="0.35">
      <c r="A140" s="26">
        <v>575</v>
      </c>
      <c r="B140" s="26">
        <v>96</v>
      </c>
    </row>
    <row r="141" spans="1:2" x14ac:dyDescent="0.35">
      <c r="A141" s="7">
        <v>936</v>
      </c>
      <c r="B141" s="7">
        <v>262</v>
      </c>
    </row>
    <row r="142" spans="1:2" x14ac:dyDescent="0.35">
      <c r="A142" s="26">
        <v>570</v>
      </c>
      <c r="B142" s="26">
        <v>3</v>
      </c>
    </row>
    <row r="143" spans="1:2" x14ac:dyDescent="0.35">
      <c r="A143" s="7">
        <v>614</v>
      </c>
      <c r="B143" s="7">
        <v>84</v>
      </c>
    </row>
    <row r="144" spans="1:2" x14ac:dyDescent="0.35">
      <c r="A144" s="26">
        <v>924</v>
      </c>
      <c r="B144" s="26">
        <v>96</v>
      </c>
    </row>
    <row r="145" spans="1:2" x14ac:dyDescent="0.35">
      <c r="A145" s="7">
        <v>966</v>
      </c>
      <c r="B145" s="7">
        <v>284</v>
      </c>
    </row>
    <row r="146" spans="1:2" x14ac:dyDescent="0.35">
      <c r="A146" s="26">
        <v>754</v>
      </c>
      <c r="B146" s="26">
        <v>230</v>
      </c>
    </row>
    <row r="147" spans="1:2" x14ac:dyDescent="0.35">
      <c r="A147" s="7">
        <v>649</v>
      </c>
      <c r="B147" s="7">
        <v>257</v>
      </c>
    </row>
    <row r="148" spans="1:2" x14ac:dyDescent="0.35">
      <c r="A148" s="26">
        <v>644</v>
      </c>
      <c r="B148" s="26">
        <v>27</v>
      </c>
    </row>
    <row r="149" spans="1:2" x14ac:dyDescent="0.35">
      <c r="A149" s="7">
        <v>858</v>
      </c>
      <c r="B149" s="7">
        <v>193</v>
      </c>
    </row>
    <row r="150" spans="1:2" x14ac:dyDescent="0.35">
      <c r="A150" s="26">
        <v>703</v>
      </c>
      <c r="B150" s="26">
        <v>174</v>
      </c>
    </row>
    <row r="151" spans="1:2" x14ac:dyDescent="0.35">
      <c r="A151" s="7">
        <v>307</v>
      </c>
      <c r="B151" s="7">
        <v>59</v>
      </c>
    </row>
    <row r="152" spans="1:2" x14ac:dyDescent="0.35">
      <c r="A152" s="26">
        <v>480</v>
      </c>
      <c r="B152" s="26">
        <v>242</v>
      </c>
    </row>
    <row r="153" spans="1:2" x14ac:dyDescent="0.35">
      <c r="A153" s="7">
        <v>388</v>
      </c>
      <c r="B153" s="7">
        <v>20</v>
      </c>
    </row>
    <row r="154" spans="1:2" x14ac:dyDescent="0.35">
      <c r="A154" s="26">
        <v>116</v>
      </c>
      <c r="B154" s="26">
        <v>109</v>
      </c>
    </row>
    <row r="155" spans="1:2" x14ac:dyDescent="0.35">
      <c r="A155" s="7">
        <v>602</v>
      </c>
      <c r="B155" s="7">
        <v>207</v>
      </c>
    </row>
    <row r="156" spans="1:2" x14ac:dyDescent="0.35">
      <c r="A156" s="26">
        <v>737</v>
      </c>
      <c r="B156" s="26">
        <v>95</v>
      </c>
    </row>
    <row r="157" spans="1:2" x14ac:dyDescent="0.35">
      <c r="A157" s="7">
        <v>132</v>
      </c>
      <c r="B157" s="7">
        <v>66</v>
      </c>
    </row>
    <row r="158" spans="1:2" x14ac:dyDescent="0.35">
      <c r="A158" s="26">
        <v>672</v>
      </c>
      <c r="B158" s="26">
        <v>271</v>
      </c>
    </row>
    <row r="159" spans="1:2" x14ac:dyDescent="0.35">
      <c r="A159" s="7">
        <v>475</v>
      </c>
      <c r="B159" s="7">
        <v>177</v>
      </c>
    </row>
    <row r="160" spans="1:2" x14ac:dyDescent="0.35">
      <c r="A160" s="26">
        <v>101</v>
      </c>
      <c r="B160" s="26">
        <v>7</v>
      </c>
    </row>
    <row r="161" spans="1:2" x14ac:dyDescent="0.35">
      <c r="A161" s="7">
        <v>339</v>
      </c>
      <c r="B161" s="7">
        <v>245</v>
      </c>
    </row>
    <row r="162" spans="1:2" x14ac:dyDescent="0.35">
      <c r="A162" s="26">
        <v>570</v>
      </c>
      <c r="B162" s="26">
        <v>126</v>
      </c>
    </row>
    <row r="163" spans="1:2" x14ac:dyDescent="0.35">
      <c r="A163" s="7">
        <v>534</v>
      </c>
      <c r="B163" s="7">
        <v>243</v>
      </c>
    </row>
    <row r="164" spans="1:2" x14ac:dyDescent="0.35">
      <c r="A164" s="26">
        <v>816</v>
      </c>
      <c r="B164" s="26">
        <v>28</v>
      </c>
    </row>
    <row r="165" spans="1:2" x14ac:dyDescent="0.35">
      <c r="A165" s="7">
        <v>629</v>
      </c>
      <c r="B165" s="7">
        <v>186</v>
      </c>
    </row>
    <row r="166" spans="1:2" x14ac:dyDescent="0.35">
      <c r="A166" s="26">
        <v>927</v>
      </c>
      <c r="B166" s="26">
        <v>94</v>
      </c>
    </row>
    <row r="167" spans="1:2" x14ac:dyDescent="0.35">
      <c r="A167" s="7">
        <v>288</v>
      </c>
      <c r="B167" s="7">
        <v>225</v>
      </c>
    </row>
    <row r="168" spans="1:2" x14ac:dyDescent="0.35">
      <c r="A168" s="26">
        <v>800</v>
      </c>
      <c r="B168" s="26">
        <v>11</v>
      </c>
    </row>
    <row r="169" spans="1:2" x14ac:dyDescent="0.35">
      <c r="A169" s="7">
        <v>894</v>
      </c>
      <c r="B169" s="7">
        <v>205</v>
      </c>
    </row>
    <row r="170" spans="1:2" x14ac:dyDescent="0.35">
      <c r="A170" s="26">
        <v>442</v>
      </c>
      <c r="B170" s="26">
        <v>6</v>
      </c>
    </row>
    <row r="171" spans="1:2" x14ac:dyDescent="0.35">
      <c r="A171" s="7">
        <v>466</v>
      </c>
      <c r="B171" s="7">
        <v>58</v>
      </c>
    </row>
    <row r="172" spans="1:2" x14ac:dyDescent="0.35">
      <c r="A172" s="26">
        <v>95</v>
      </c>
      <c r="B172" s="26">
        <v>256</v>
      </c>
    </row>
    <row r="173" spans="1:2" x14ac:dyDescent="0.35">
      <c r="A173" s="7">
        <v>162</v>
      </c>
      <c r="B173" s="7">
        <v>157</v>
      </c>
    </row>
    <row r="174" spans="1:2" x14ac:dyDescent="0.35">
      <c r="A174" s="26">
        <v>496</v>
      </c>
      <c r="B174" s="26">
        <v>262</v>
      </c>
    </row>
    <row r="175" spans="1:2" x14ac:dyDescent="0.35">
      <c r="A175" s="7">
        <v>803</v>
      </c>
      <c r="B175" s="7">
        <v>43</v>
      </c>
    </row>
    <row r="176" spans="1:2" x14ac:dyDescent="0.35">
      <c r="A176" s="26">
        <v>697</v>
      </c>
      <c r="B176" s="26">
        <v>99</v>
      </c>
    </row>
    <row r="177" spans="1:2" x14ac:dyDescent="0.35">
      <c r="A177" s="7">
        <v>440</v>
      </c>
      <c r="B177" s="7">
        <v>46</v>
      </c>
    </row>
    <row r="178" spans="1:2" x14ac:dyDescent="0.35">
      <c r="A178" s="26">
        <v>984</v>
      </c>
      <c r="B178" s="26">
        <v>115</v>
      </c>
    </row>
    <row r="179" spans="1:2" x14ac:dyDescent="0.35">
      <c r="A179" s="7">
        <v>985</v>
      </c>
      <c r="B179" s="7">
        <v>289</v>
      </c>
    </row>
    <row r="180" spans="1:2" x14ac:dyDescent="0.35">
      <c r="A180" s="26">
        <v>407</v>
      </c>
      <c r="B180" s="26">
        <v>294</v>
      </c>
    </row>
    <row r="181" spans="1:2" x14ac:dyDescent="0.35">
      <c r="A181" s="7">
        <v>325</v>
      </c>
      <c r="B181" s="7">
        <v>201</v>
      </c>
    </row>
    <row r="182" spans="1:2" x14ac:dyDescent="0.35">
      <c r="A182" s="26">
        <v>321</v>
      </c>
      <c r="B182" s="26">
        <v>88</v>
      </c>
    </row>
    <row r="183" spans="1:2" x14ac:dyDescent="0.35">
      <c r="A183" s="7">
        <v>181</v>
      </c>
      <c r="B183" s="7">
        <v>38</v>
      </c>
    </row>
    <row r="184" spans="1:2" x14ac:dyDescent="0.35">
      <c r="A184" s="26">
        <v>715</v>
      </c>
      <c r="B184" s="26">
        <v>110</v>
      </c>
    </row>
    <row r="185" spans="1:2" x14ac:dyDescent="0.35">
      <c r="A185" s="7">
        <v>300</v>
      </c>
      <c r="B185" s="7">
        <v>295</v>
      </c>
    </row>
    <row r="186" spans="1:2" x14ac:dyDescent="0.35">
      <c r="A186" s="26">
        <v>280</v>
      </c>
      <c r="B186" s="26">
        <v>86</v>
      </c>
    </row>
    <row r="187" spans="1:2" x14ac:dyDescent="0.35">
      <c r="A187" s="7">
        <v>67</v>
      </c>
      <c r="B187" s="7">
        <v>205</v>
      </c>
    </row>
    <row r="188" spans="1:2" x14ac:dyDescent="0.35">
      <c r="A188" s="26">
        <v>982</v>
      </c>
      <c r="B188" s="26">
        <v>131</v>
      </c>
    </row>
    <row r="189" spans="1:2" x14ac:dyDescent="0.35">
      <c r="A189" s="7">
        <v>461</v>
      </c>
      <c r="B189" s="7">
        <v>284</v>
      </c>
    </row>
    <row r="190" spans="1:2" x14ac:dyDescent="0.35">
      <c r="A190" s="26">
        <v>336</v>
      </c>
      <c r="B190" s="26">
        <v>37</v>
      </c>
    </row>
    <row r="191" spans="1:2" x14ac:dyDescent="0.35">
      <c r="A191" s="7">
        <v>68</v>
      </c>
      <c r="B191" s="7">
        <v>131</v>
      </c>
    </row>
    <row r="192" spans="1:2" x14ac:dyDescent="0.35">
      <c r="A192" s="26">
        <v>365</v>
      </c>
      <c r="B192" s="26">
        <v>148</v>
      </c>
    </row>
    <row r="193" spans="1:2" x14ac:dyDescent="0.35">
      <c r="A193" s="7">
        <v>968</v>
      </c>
      <c r="B193" s="7">
        <v>168</v>
      </c>
    </row>
    <row r="194" spans="1:2" x14ac:dyDescent="0.35">
      <c r="A194" s="26">
        <v>659</v>
      </c>
      <c r="B194" s="26">
        <v>173</v>
      </c>
    </row>
    <row r="195" spans="1:2" x14ac:dyDescent="0.35">
      <c r="A195" s="7">
        <v>543</v>
      </c>
      <c r="B195" s="7">
        <v>101</v>
      </c>
    </row>
    <row r="196" spans="1:2" x14ac:dyDescent="0.35">
      <c r="A196" s="26">
        <v>403</v>
      </c>
      <c r="B196" s="26">
        <v>246</v>
      </c>
    </row>
    <row r="197" spans="1:2" x14ac:dyDescent="0.35">
      <c r="A197" s="7">
        <v>752</v>
      </c>
      <c r="B197" s="7">
        <v>120</v>
      </c>
    </row>
    <row r="198" spans="1:2" x14ac:dyDescent="0.35">
      <c r="A198" s="26">
        <v>536</v>
      </c>
      <c r="B198" s="26">
        <v>137</v>
      </c>
    </row>
    <row r="199" spans="1:2" x14ac:dyDescent="0.35">
      <c r="A199" s="7">
        <v>942</v>
      </c>
      <c r="B199" s="7">
        <v>74</v>
      </c>
    </row>
    <row r="200" spans="1:2" x14ac:dyDescent="0.35">
      <c r="A200" s="26">
        <v>348</v>
      </c>
      <c r="B200" s="26">
        <v>247</v>
      </c>
    </row>
    <row r="201" spans="1:2" x14ac:dyDescent="0.35">
      <c r="A201" s="7">
        <v>427</v>
      </c>
      <c r="B201" s="7">
        <v>203</v>
      </c>
    </row>
    <row r="202" spans="1:2" x14ac:dyDescent="0.35">
      <c r="A202" s="26">
        <v>809</v>
      </c>
      <c r="B202" s="26">
        <v>100</v>
      </c>
    </row>
    <row r="203" spans="1:2" x14ac:dyDescent="0.35">
      <c r="A203" s="7">
        <v>713</v>
      </c>
      <c r="B203" s="7">
        <v>274</v>
      </c>
    </row>
    <row r="204" spans="1:2" x14ac:dyDescent="0.35">
      <c r="A204" s="26">
        <v>405</v>
      </c>
      <c r="B204" s="26">
        <v>269</v>
      </c>
    </row>
    <row r="205" spans="1:2" x14ac:dyDescent="0.35">
      <c r="A205" s="7">
        <v>765</v>
      </c>
      <c r="B205" s="7">
        <v>88</v>
      </c>
    </row>
    <row r="206" spans="1:2" x14ac:dyDescent="0.35">
      <c r="A206" s="26">
        <v>99</v>
      </c>
      <c r="B206" s="26">
        <v>157</v>
      </c>
    </row>
    <row r="207" spans="1:2" x14ac:dyDescent="0.35">
      <c r="A207" s="7">
        <v>878</v>
      </c>
      <c r="B207" s="7">
        <v>121</v>
      </c>
    </row>
    <row r="208" spans="1:2" x14ac:dyDescent="0.35">
      <c r="A208" s="26">
        <v>413</v>
      </c>
      <c r="B208" s="26">
        <v>222</v>
      </c>
    </row>
    <row r="209" spans="1:2" x14ac:dyDescent="0.35">
      <c r="A209" s="7">
        <v>359</v>
      </c>
      <c r="B209" s="7">
        <v>30</v>
      </c>
    </row>
    <row r="210" spans="1:2" x14ac:dyDescent="0.35">
      <c r="A210" s="26">
        <v>91</v>
      </c>
      <c r="B210" s="26">
        <v>185</v>
      </c>
    </row>
    <row r="211" spans="1:2" x14ac:dyDescent="0.35">
      <c r="A211" s="7">
        <v>372</v>
      </c>
      <c r="B211" s="7">
        <v>278</v>
      </c>
    </row>
    <row r="212" spans="1:2" x14ac:dyDescent="0.35">
      <c r="A212" s="26">
        <v>902</v>
      </c>
      <c r="B212" s="26">
        <v>137</v>
      </c>
    </row>
    <row r="213" spans="1:2" x14ac:dyDescent="0.35">
      <c r="A213" s="7">
        <v>568</v>
      </c>
      <c r="B213" s="7">
        <v>274</v>
      </c>
    </row>
    <row r="214" spans="1:2" x14ac:dyDescent="0.35">
      <c r="A214" s="26">
        <v>640</v>
      </c>
      <c r="B214" s="26">
        <v>73</v>
      </c>
    </row>
    <row r="215" spans="1:2" x14ac:dyDescent="0.35">
      <c r="A215" s="7">
        <v>648</v>
      </c>
      <c r="B215" s="7">
        <v>102</v>
      </c>
    </row>
    <row r="216" spans="1:2" x14ac:dyDescent="0.35">
      <c r="A216" s="26">
        <v>55</v>
      </c>
      <c r="B216" s="26">
        <v>118</v>
      </c>
    </row>
    <row r="217" spans="1:2" x14ac:dyDescent="0.35">
      <c r="A217" s="7">
        <v>974</v>
      </c>
      <c r="B217" s="7">
        <v>72</v>
      </c>
    </row>
    <row r="218" spans="1:2" x14ac:dyDescent="0.35">
      <c r="A218" s="26">
        <v>268</v>
      </c>
      <c r="B218" s="26">
        <v>167</v>
      </c>
    </row>
    <row r="219" spans="1:2" x14ac:dyDescent="0.35">
      <c r="A219" s="7">
        <v>742</v>
      </c>
      <c r="B219" s="7">
        <v>167</v>
      </c>
    </row>
    <row r="220" spans="1:2" x14ac:dyDescent="0.35">
      <c r="A220" s="26">
        <v>299</v>
      </c>
      <c r="B220" s="26">
        <v>262</v>
      </c>
    </row>
    <row r="221" spans="1:2" x14ac:dyDescent="0.35">
      <c r="A221" s="7">
        <v>261</v>
      </c>
      <c r="B221" s="7">
        <v>162</v>
      </c>
    </row>
    <row r="222" spans="1:2" x14ac:dyDescent="0.35">
      <c r="A222" s="26">
        <v>387</v>
      </c>
      <c r="B222" s="26">
        <v>0</v>
      </c>
    </row>
    <row r="223" spans="1:2" x14ac:dyDescent="0.35">
      <c r="A223" s="7">
        <v>843</v>
      </c>
      <c r="B223" s="7">
        <v>274</v>
      </c>
    </row>
    <row r="224" spans="1:2" x14ac:dyDescent="0.35">
      <c r="A224" s="26">
        <v>308</v>
      </c>
      <c r="B224" s="26">
        <v>297</v>
      </c>
    </row>
    <row r="225" spans="1:2" x14ac:dyDescent="0.35">
      <c r="A225" s="7">
        <v>740</v>
      </c>
      <c r="B225" s="7">
        <v>142</v>
      </c>
    </row>
    <row r="226" spans="1:2" x14ac:dyDescent="0.35">
      <c r="A226" s="26">
        <v>806</v>
      </c>
      <c r="B226" s="26">
        <v>82</v>
      </c>
    </row>
    <row r="227" spans="1:2" x14ac:dyDescent="0.35">
      <c r="A227" s="7">
        <v>612</v>
      </c>
      <c r="B227" s="7">
        <v>89</v>
      </c>
    </row>
    <row r="228" spans="1:2" x14ac:dyDescent="0.35">
      <c r="A228" s="26">
        <v>765</v>
      </c>
      <c r="B228" s="26">
        <v>169</v>
      </c>
    </row>
    <row r="229" spans="1:2" x14ac:dyDescent="0.35">
      <c r="A229" s="7">
        <v>921</v>
      </c>
      <c r="B229" s="7">
        <v>40</v>
      </c>
    </row>
    <row r="230" spans="1:2" x14ac:dyDescent="0.35">
      <c r="A230" s="26">
        <v>976</v>
      </c>
      <c r="B230" s="26">
        <v>226</v>
      </c>
    </row>
    <row r="231" spans="1:2" x14ac:dyDescent="0.35">
      <c r="A231" s="7">
        <v>325</v>
      </c>
      <c r="B231" s="7">
        <v>86</v>
      </c>
    </row>
    <row r="232" spans="1:2" x14ac:dyDescent="0.35">
      <c r="A232" s="26">
        <v>943</v>
      </c>
      <c r="B232" s="26">
        <v>117</v>
      </c>
    </row>
    <row r="233" spans="1:2" x14ac:dyDescent="0.35">
      <c r="A233" s="7">
        <v>263</v>
      </c>
      <c r="B233" s="7">
        <v>212</v>
      </c>
    </row>
    <row r="234" spans="1:2" x14ac:dyDescent="0.35">
      <c r="A234" s="26">
        <v>113</v>
      </c>
      <c r="B234" s="26">
        <v>124</v>
      </c>
    </row>
    <row r="235" spans="1:2" x14ac:dyDescent="0.35">
      <c r="A235" s="7">
        <v>66</v>
      </c>
      <c r="B235" s="7">
        <v>220</v>
      </c>
    </row>
    <row r="236" spans="1:2" x14ac:dyDescent="0.35">
      <c r="A236" s="26">
        <v>71</v>
      </c>
      <c r="B236" s="26">
        <v>285</v>
      </c>
    </row>
    <row r="237" spans="1:2" x14ac:dyDescent="0.35">
      <c r="A237" s="7">
        <v>550</v>
      </c>
      <c r="B237" s="7">
        <v>223</v>
      </c>
    </row>
    <row r="238" spans="1:2" x14ac:dyDescent="0.35">
      <c r="A238" s="26">
        <v>296</v>
      </c>
      <c r="B238" s="26">
        <v>118</v>
      </c>
    </row>
    <row r="239" spans="1:2" x14ac:dyDescent="0.35">
      <c r="A239" s="7">
        <v>944</v>
      </c>
      <c r="B239" s="7">
        <v>63</v>
      </c>
    </row>
    <row r="240" spans="1:2" x14ac:dyDescent="0.35">
      <c r="A240" s="26">
        <v>840</v>
      </c>
      <c r="B240" s="26">
        <v>137</v>
      </c>
    </row>
    <row r="241" spans="1:2" x14ac:dyDescent="0.35">
      <c r="A241" s="7">
        <v>781</v>
      </c>
      <c r="B241" s="7">
        <v>89</v>
      </c>
    </row>
    <row r="242" spans="1:2" x14ac:dyDescent="0.35">
      <c r="A242" s="26">
        <v>832</v>
      </c>
      <c r="B242" s="26">
        <v>37</v>
      </c>
    </row>
    <row r="243" spans="1:2" x14ac:dyDescent="0.35">
      <c r="A243" s="7">
        <v>405</v>
      </c>
      <c r="B243" s="7">
        <v>277</v>
      </c>
    </row>
    <row r="244" spans="1:2" x14ac:dyDescent="0.35">
      <c r="A244" s="26">
        <v>968</v>
      </c>
      <c r="B244" s="26">
        <v>277</v>
      </c>
    </row>
    <row r="245" spans="1:2" x14ac:dyDescent="0.35">
      <c r="A245" s="7">
        <v>703</v>
      </c>
      <c r="B245" s="7">
        <v>229</v>
      </c>
    </row>
    <row r="246" spans="1:2" x14ac:dyDescent="0.35">
      <c r="A246" s="26">
        <v>362</v>
      </c>
      <c r="B246" s="26">
        <v>214</v>
      </c>
    </row>
    <row r="247" spans="1:2" x14ac:dyDescent="0.35">
      <c r="A247" s="7">
        <v>370</v>
      </c>
      <c r="B247" s="7">
        <v>207</v>
      </c>
    </row>
    <row r="248" spans="1:2" x14ac:dyDescent="0.35">
      <c r="A248" s="26">
        <v>761</v>
      </c>
      <c r="B248" s="26">
        <v>287</v>
      </c>
    </row>
    <row r="249" spans="1:2" x14ac:dyDescent="0.35">
      <c r="A249" s="7">
        <v>316</v>
      </c>
      <c r="B249" s="7">
        <v>34</v>
      </c>
    </row>
    <row r="250" spans="1:2" x14ac:dyDescent="0.35">
      <c r="A250" s="26">
        <v>125</v>
      </c>
      <c r="B250" s="26">
        <v>116</v>
      </c>
    </row>
    <row r="251" spans="1:2" x14ac:dyDescent="0.35">
      <c r="A251" s="7">
        <v>867</v>
      </c>
      <c r="B251" s="7">
        <v>264</v>
      </c>
    </row>
    <row r="252" spans="1:2" x14ac:dyDescent="0.35">
      <c r="A252" s="26">
        <v>684</v>
      </c>
      <c r="B252" s="26">
        <v>115</v>
      </c>
    </row>
    <row r="253" spans="1:2" x14ac:dyDescent="0.35">
      <c r="A253" s="7">
        <v>157</v>
      </c>
      <c r="B253" s="7">
        <v>146</v>
      </c>
    </row>
    <row r="254" spans="1:2" x14ac:dyDescent="0.35">
      <c r="A254" s="26">
        <v>405</v>
      </c>
      <c r="B254" s="26">
        <v>47</v>
      </c>
    </row>
    <row r="255" spans="1:2" x14ac:dyDescent="0.35">
      <c r="A255" s="7">
        <v>734</v>
      </c>
      <c r="B255" s="7">
        <v>231</v>
      </c>
    </row>
    <row r="256" spans="1:2" x14ac:dyDescent="0.35">
      <c r="A256" s="26">
        <v>274</v>
      </c>
      <c r="B256" s="26">
        <v>110</v>
      </c>
    </row>
    <row r="257" spans="1:2" x14ac:dyDescent="0.35">
      <c r="A257" s="7">
        <v>542</v>
      </c>
      <c r="B257" s="7">
        <v>64</v>
      </c>
    </row>
    <row r="258" spans="1:2" x14ac:dyDescent="0.35">
      <c r="A258" s="26">
        <v>176</v>
      </c>
      <c r="B258" s="26">
        <v>262</v>
      </c>
    </row>
    <row r="259" spans="1:2" x14ac:dyDescent="0.35">
      <c r="A259" s="7">
        <v>254</v>
      </c>
      <c r="B259" s="7">
        <v>98</v>
      </c>
    </row>
    <row r="260" spans="1:2" x14ac:dyDescent="0.35">
      <c r="A260" s="26">
        <v>953</v>
      </c>
      <c r="B260" s="26">
        <v>2</v>
      </c>
    </row>
    <row r="261" spans="1:2" x14ac:dyDescent="0.35">
      <c r="A261" s="7">
        <v>54</v>
      </c>
      <c r="B261" s="7">
        <v>248</v>
      </c>
    </row>
    <row r="262" spans="1:2" x14ac:dyDescent="0.35">
      <c r="A262" s="26">
        <v>827</v>
      </c>
      <c r="B262" s="26">
        <v>186</v>
      </c>
    </row>
    <row r="263" spans="1:2" x14ac:dyDescent="0.35">
      <c r="A263" s="7">
        <v>781</v>
      </c>
      <c r="B263" s="7">
        <v>150</v>
      </c>
    </row>
    <row r="264" spans="1:2" x14ac:dyDescent="0.35">
      <c r="A264" s="26">
        <v>279</v>
      </c>
      <c r="B264" s="26">
        <v>206</v>
      </c>
    </row>
    <row r="265" spans="1:2" x14ac:dyDescent="0.35">
      <c r="A265" s="7">
        <v>890</v>
      </c>
      <c r="B265" s="7">
        <v>48</v>
      </c>
    </row>
    <row r="266" spans="1:2" x14ac:dyDescent="0.35">
      <c r="A266" s="26">
        <v>491</v>
      </c>
      <c r="B266" s="26">
        <v>276</v>
      </c>
    </row>
    <row r="267" spans="1:2" x14ac:dyDescent="0.35">
      <c r="A267" s="7">
        <v>688</v>
      </c>
      <c r="B267" s="7">
        <v>217</v>
      </c>
    </row>
    <row r="268" spans="1:2" x14ac:dyDescent="0.35">
      <c r="A268" s="26">
        <v>137</v>
      </c>
      <c r="B268" s="26">
        <v>250</v>
      </c>
    </row>
    <row r="269" spans="1:2" x14ac:dyDescent="0.35">
      <c r="A269" s="7">
        <v>478</v>
      </c>
      <c r="B269" s="7">
        <v>263</v>
      </c>
    </row>
    <row r="270" spans="1:2" x14ac:dyDescent="0.35">
      <c r="A270" s="26">
        <v>230</v>
      </c>
      <c r="B270" s="26">
        <v>248</v>
      </c>
    </row>
    <row r="271" spans="1:2" x14ac:dyDescent="0.35">
      <c r="A271" s="7">
        <v>867</v>
      </c>
      <c r="B271" s="7">
        <v>229</v>
      </c>
    </row>
    <row r="272" spans="1:2" x14ac:dyDescent="0.35">
      <c r="A272" s="26">
        <v>395</v>
      </c>
      <c r="B272" s="26">
        <v>156</v>
      </c>
    </row>
    <row r="273" spans="1:2" x14ac:dyDescent="0.35">
      <c r="A273" s="7">
        <v>621</v>
      </c>
      <c r="B273" s="7">
        <v>33</v>
      </c>
    </row>
    <row r="274" spans="1:2" x14ac:dyDescent="0.35">
      <c r="A274" s="26">
        <v>101</v>
      </c>
      <c r="B274" s="26">
        <v>40</v>
      </c>
    </row>
    <row r="275" spans="1:2" x14ac:dyDescent="0.35">
      <c r="A275" s="7">
        <v>259</v>
      </c>
      <c r="B275" s="7">
        <v>267</v>
      </c>
    </row>
    <row r="276" spans="1:2" x14ac:dyDescent="0.35">
      <c r="A276" s="26">
        <v>941</v>
      </c>
      <c r="B276" s="26">
        <v>72</v>
      </c>
    </row>
    <row r="277" spans="1:2" x14ac:dyDescent="0.35">
      <c r="A277" s="7">
        <v>852</v>
      </c>
      <c r="B277" s="7">
        <v>103</v>
      </c>
    </row>
    <row r="278" spans="1:2" x14ac:dyDescent="0.35">
      <c r="A278" s="26">
        <v>917</v>
      </c>
      <c r="B278" s="26">
        <v>192</v>
      </c>
    </row>
    <row r="279" spans="1:2" x14ac:dyDescent="0.35">
      <c r="A279" s="7">
        <v>674</v>
      </c>
      <c r="B279" s="7">
        <v>176</v>
      </c>
    </row>
    <row r="280" spans="1:2" x14ac:dyDescent="0.35">
      <c r="A280" s="26">
        <v>56</v>
      </c>
      <c r="B280" s="26">
        <v>197</v>
      </c>
    </row>
    <row r="281" spans="1:2" x14ac:dyDescent="0.35">
      <c r="A281" s="7">
        <v>968</v>
      </c>
      <c r="B281" s="7">
        <v>91</v>
      </c>
    </row>
    <row r="282" spans="1:2" x14ac:dyDescent="0.35">
      <c r="A282" s="26">
        <v>777</v>
      </c>
      <c r="B282" s="26">
        <v>237</v>
      </c>
    </row>
    <row r="283" spans="1:2" x14ac:dyDescent="0.35">
      <c r="A283" s="7">
        <v>971</v>
      </c>
      <c r="B283" s="7">
        <v>189</v>
      </c>
    </row>
    <row r="284" spans="1:2" x14ac:dyDescent="0.35">
      <c r="A284" s="26">
        <v>242</v>
      </c>
      <c r="B284" s="26">
        <v>85</v>
      </c>
    </row>
    <row r="285" spans="1:2" x14ac:dyDescent="0.35">
      <c r="A285" s="7">
        <v>834</v>
      </c>
      <c r="B285" s="7">
        <v>246</v>
      </c>
    </row>
    <row r="286" spans="1:2" x14ac:dyDescent="0.35">
      <c r="A286" s="26">
        <v>592</v>
      </c>
      <c r="B286" s="26">
        <v>147</v>
      </c>
    </row>
    <row r="287" spans="1:2" x14ac:dyDescent="0.35">
      <c r="A287" s="7">
        <v>943</v>
      </c>
      <c r="B287" s="7">
        <v>257</v>
      </c>
    </row>
    <row r="288" spans="1:2" x14ac:dyDescent="0.35">
      <c r="A288" s="26">
        <v>848</v>
      </c>
      <c r="B288" s="26">
        <v>122</v>
      </c>
    </row>
    <row r="289" spans="1:2" x14ac:dyDescent="0.35">
      <c r="A289" s="7">
        <v>227</v>
      </c>
      <c r="B289" s="7">
        <v>120</v>
      </c>
    </row>
    <row r="290" spans="1:2" x14ac:dyDescent="0.35">
      <c r="A290" s="26">
        <v>592</v>
      </c>
      <c r="B290" s="26">
        <v>63</v>
      </c>
    </row>
    <row r="291" spans="1:2" x14ac:dyDescent="0.35">
      <c r="A291" s="7">
        <v>387</v>
      </c>
      <c r="B291" s="7">
        <v>184</v>
      </c>
    </row>
    <row r="292" spans="1:2" x14ac:dyDescent="0.35">
      <c r="A292" s="26">
        <v>803</v>
      </c>
      <c r="B292" s="26">
        <v>99</v>
      </c>
    </row>
    <row r="293" spans="1:2" x14ac:dyDescent="0.35">
      <c r="A293" s="7">
        <v>758</v>
      </c>
      <c r="B293" s="7">
        <v>96</v>
      </c>
    </row>
    <row r="294" spans="1:2" x14ac:dyDescent="0.35">
      <c r="A294" s="26">
        <v>713</v>
      </c>
      <c r="B294" s="26">
        <v>119</v>
      </c>
    </row>
    <row r="295" spans="1:2" x14ac:dyDescent="0.35">
      <c r="A295" s="7">
        <v>479</v>
      </c>
      <c r="B295" s="7">
        <v>101</v>
      </c>
    </row>
    <row r="296" spans="1:2" x14ac:dyDescent="0.35">
      <c r="A296" s="26">
        <v>845</v>
      </c>
      <c r="B296" s="26">
        <v>290</v>
      </c>
    </row>
    <row r="297" spans="1:2" x14ac:dyDescent="0.35">
      <c r="A297" s="7">
        <v>681</v>
      </c>
      <c r="B297" s="7">
        <v>124</v>
      </c>
    </row>
    <row r="298" spans="1:2" x14ac:dyDescent="0.35">
      <c r="A298" s="26">
        <v>205</v>
      </c>
      <c r="B298" s="26">
        <v>219</v>
      </c>
    </row>
    <row r="299" spans="1:2" x14ac:dyDescent="0.35">
      <c r="A299" s="7">
        <v>818</v>
      </c>
      <c r="B299" s="7">
        <v>206</v>
      </c>
    </row>
    <row r="300" spans="1:2" x14ac:dyDescent="0.35">
      <c r="A300" s="26">
        <v>204</v>
      </c>
      <c r="B300" s="26">
        <v>198</v>
      </c>
    </row>
    <row r="301" spans="1:2" x14ac:dyDescent="0.35">
      <c r="A301" s="7">
        <v>787</v>
      </c>
      <c r="B301" s="7">
        <v>101</v>
      </c>
    </row>
    <row r="302" spans="1:2" x14ac:dyDescent="0.35">
      <c r="A302" s="26">
        <v>280</v>
      </c>
      <c r="B302" s="26">
        <v>130</v>
      </c>
    </row>
    <row r="303" spans="1:2" x14ac:dyDescent="0.35">
      <c r="A303" s="7">
        <v>64</v>
      </c>
      <c r="B303" s="7">
        <v>267</v>
      </c>
    </row>
    <row r="304" spans="1:2" x14ac:dyDescent="0.35">
      <c r="A304" s="26">
        <v>885</v>
      </c>
      <c r="B304" s="26">
        <v>286</v>
      </c>
    </row>
    <row r="305" spans="1:2" x14ac:dyDescent="0.35">
      <c r="A305" s="7">
        <v>866</v>
      </c>
      <c r="B305" s="7">
        <v>278</v>
      </c>
    </row>
    <row r="306" spans="1:2" x14ac:dyDescent="0.35">
      <c r="A306" s="26">
        <v>153</v>
      </c>
      <c r="B306" s="26">
        <v>24</v>
      </c>
    </row>
    <row r="307" spans="1:2" x14ac:dyDescent="0.35">
      <c r="A307" s="7">
        <v>545</v>
      </c>
      <c r="B307" s="7">
        <v>198</v>
      </c>
    </row>
    <row r="308" spans="1:2" x14ac:dyDescent="0.35">
      <c r="A308" s="26">
        <v>164</v>
      </c>
      <c r="B308" s="26">
        <v>182</v>
      </c>
    </row>
    <row r="309" spans="1:2" x14ac:dyDescent="0.35">
      <c r="A309" s="7">
        <v>389</v>
      </c>
      <c r="B309" s="7">
        <v>262</v>
      </c>
    </row>
    <row r="310" spans="1:2" x14ac:dyDescent="0.35">
      <c r="A310" s="26">
        <v>913</v>
      </c>
      <c r="B310" s="26">
        <v>263</v>
      </c>
    </row>
    <row r="311" spans="1:2" x14ac:dyDescent="0.35">
      <c r="A311" s="7">
        <v>567</v>
      </c>
      <c r="B311" s="7">
        <v>151</v>
      </c>
    </row>
    <row r="312" spans="1:2" x14ac:dyDescent="0.35">
      <c r="A312" s="26">
        <v>213</v>
      </c>
      <c r="B312" s="26">
        <v>177</v>
      </c>
    </row>
    <row r="313" spans="1:2" x14ac:dyDescent="0.35">
      <c r="A313" s="7">
        <v>698</v>
      </c>
      <c r="B313" s="7">
        <v>51</v>
      </c>
    </row>
    <row r="314" spans="1:2" x14ac:dyDescent="0.35">
      <c r="A314" s="26">
        <v>715</v>
      </c>
      <c r="B314" s="26">
        <v>177</v>
      </c>
    </row>
    <row r="315" spans="1:2" x14ac:dyDescent="0.35">
      <c r="A315" s="7">
        <v>79</v>
      </c>
      <c r="B315" s="7">
        <v>256</v>
      </c>
    </row>
    <row r="316" spans="1:2" x14ac:dyDescent="0.35">
      <c r="A316" s="26">
        <v>384</v>
      </c>
      <c r="B316" s="26">
        <v>181</v>
      </c>
    </row>
    <row r="317" spans="1:2" x14ac:dyDescent="0.35">
      <c r="A317" s="7">
        <v>366</v>
      </c>
      <c r="B317" s="7">
        <v>251</v>
      </c>
    </row>
    <row r="318" spans="1:2" x14ac:dyDescent="0.35">
      <c r="A318" s="26">
        <v>549</v>
      </c>
      <c r="B318" s="26">
        <v>295</v>
      </c>
    </row>
    <row r="319" spans="1:2" x14ac:dyDescent="0.35">
      <c r="A319" s="7">
        <v>234</v>
      </c>
      <c r="B319" s="7">
        <v>234</v>
      </c>
    </row>
    <row r="320" spans="1:2" x14ac:dyDescent="0.35">
      <c r="A320" s="26">
        <v>785</v>
      </c>
      <c r="B320" s="26">
        <v>78</v>
      </c>
    </row>
    <row r="321" spans="1:2" x14ac:dyDescent="0.35">
      <c r="A321" s="7">
        <v>303</v>
      </c>
      <c r="B321" s="7">
        <v>240</v>
      </c>
    </row>
    <row r="322" spans="1:2" x14ac:dyDescent="0.35">
      <c r="A322" s="26">
        <v>376</v>
      </c>
      <c r="B322" s="26">
        <v>225</v>
      </c>
    </row>
    <row r="323" spans="1:2" x14ac:dyDescent="0.35">
      <c r="A323" s="7">
        <v>574</v>
      </c>
      <c r="B323" s="7">
        <v>138</v>
      </c>
    </row>
    <row r="324" spans="1:2" x14ac:dyDescent="0.35">
      <c r="A324" s="26">
        <v>152</v>
      </c>
      <c r="B324" s="26">
        <v>88</v>
      </c>
    </row>
    <row r="325" spans="1:2" x14ac:dyDescent="0.35">
      <c r="A325" s="7">
        <v>902</v>
      </c>
      <c r="B325" s="7">
        <v>28</v>
      </c>
    </row>
    <row r="326" spans="1:2" x14ac:dyDescent="0.35">
      <c r="A326" s="26">
        <v>620</v>
      </c>
      <c r="B326" s="26">
        <v>153</v>
      </c>
    </row>
    <row r="327" spans="1:2" x14ac:dyDescent="0.35">
      <c r="A327" s="7">
        <v>939</v>
      </c>
      <c r="B327" s="7">
        <v>257</v>
      </c>
    </row>
    <row r="328" spans="1:2" x14ac:dyDescent="0.35">
      <c r="A328" s="26">
        <v>293</v>
      </c>
      <c r="B328" s="26">
        <v>54</v>
      </c>
    </row>
    <row r="329" spans="1:2" x14ac:dyDescent="0.35">
      <c r="A329" s="7">
        <v>240</v>
      </c>
      <c r="B329" s="7">
        <v>248</v>
      </c>
    </row>
    <row r="330" spans="1:2" x14ac:dyDescent="0.35">
      <c r="A330" s="26">
        <v>237</v>
      </c>
      <c r="B330" s="26">
        <v>170</v>
      </c>
    </row>
    <row r="331" spans="1:2" x14ac:dyDescent="0.35">
      <c r="A331" s="7">
        <v>981</v>
      </c>
      <c r="B331" s="7">
        <v>274</v>
      </c>
    </row>
    <row r="332" spans="1:2" x14ac:dyDescent="0.35">
      <c r="A332" s="26">
        <v>766</v>
      </c>
      <c r="B332" s="26">
        <v>165</v>
      </c>
    </row>
    <row r="333" spans="1:2" x14ac:dyDescent="0.35">
      <c r="A333" s="7">
        <v>418</v>
      </c>
      <c r="B333" s="7">
        <v>284</v>
      </c>
    </row>
    <row r="334" spans="1:2" x14ac:dyDescent="0.35">
      <c r="A334" s="26">
        <v>977</v>
      </c>
      <c r="B334" s="26">
        <v>203</v>
      </c>
    </row>
    <row r="335" spans="1:2" x14ac:dyDescent="0.35">
      <c r="A335" s="7">
        <v>690</v>
      </c>
      <c r="B335" s="7">
        <v>37</v>
      </c>
    </row>
    <row r="336" spans="1:2" x14ac:dyDescent="0.35">
      <c r="A336" s="26">
        <v>964</v>
      </c>
      <c r="B336" s="26">
        <v>0</v>
      </c>
    </row>
    <row r="337" spans="1:2" x14ac:dyDescent="0.35">
      <c r="A337" s="7">
        <v>85</v>
      </c>
      <c r="B337" s="7">
        <v>98</v>
      </c>
    </row>
    <row r="338" spans="1:2" x14ac:dyDescent="0.35">
      <c r="A338" s="26">
        <v>62</v>
      </c>
      <c r="B338" s="26">
        <v>84</v>
      </c>
    </row>
    <row r="339" spans="1:2" x14ac:dyDescent="0.35">
      <c r="A339" s="7">
        <v>571</v>
      </c>
      <c r="B339" s="7">
        <v>231</v>
      </c>
    </row>
    <row r="340" spans="1:2" x14ac:dyDescent="0.35">
      <c r="A340" s="26">
        <v>415</v>
      </c>
      <c r="B340" s="26">
        <v>202</v>
      </c>
    </row>
    <row r="341" spans="1:2" x14ac:dyDescent="0.35">
      <c r="A341" s="7">
        <v>570</v>
      </c>
      <c r="B341" s="7">
        <v>117</v>
      </c>
    </row>
    <row r="342" spans="1:2" x14ac:dyDescent="0.35">
      <c r="A342" s="26">
        <v>167</v>
      </c>
      <c r="B342" s="26">
        <v>88</v>
      </c>
    </row>
    <row r="343" spans="1:2" x14ac:dyDescent="0.35">
      <c r="A343" s="7">
        <v>880</v>
      </c>
      <c r="B343" s="7">
        <v>7</v>
      </c>
    </row>
    <row r="344" spans="1:2" x14ac:dyDescent="0.35">
      <c r="A344" s="26">
        <v>211</v>
      </c>
      <c r="B344" s="26">
        <v>276</v>
      </c>
    </row>
    <row r="345" spans="1:2" x14ac:dyDescent="0.35">
      <c r="A345" s="7">
        <v>189</v>
      </c>
      <c r="B345" s="7">
        <v>27</v>
      </c>
    </row>
    <row r="346" spans="1:2" x14ac:dyDescent="0.35">
      <c r="A346" s="26">
        <v>81</v>
      </c>
      <c r="B346" s="26">
        <v>49</v>
      </c>
    </row>
    <row r="347" spans="1:2" x14ac:dyDescent="0.35">
      <c r="A347" s="7">
        <v>474</v>
      </c>
      <c r="B347" s="7">
        <v>256</v>
      </c>
    </row>
    <row r="348" spans="1:2" x14ac:dyDescent="0.35">
      <c r="A348" s="26">
        <v>166</v>
      </c>
      <c r="B348" s="26">
        <v>52</v>
      </c>
    </row>
    <row r="349" spans="1:2" x14ac:dyDescent="0.35">
      <c r="A349" s="7">
        <v>673</v>
      </c>
      <c r="B349" s="7">
        <v>35</v>
      </c>
    </row>
    <row r="350" spans="1:2" x14ac:dyDescent="0.35">
      <c r="A350" s="26">
        <v>623</v>
      </c>
      <c r="B350" s="26">
        <v>162</v>
      </c>
    </row>
    <row r="351" spans="1:2" x14ac:dyDescent="0.35">
      <c r="A351" s="7">
        <v>493</v>
      </c>
      <c r="B351" s="7">
        <v>107</v>
      </c>
    </row>
    <row r="352" spans="1:2" x14ac:dyDescent="0.35">
      <c r="A352" s="26">
        <v>748</v>
      </c>
      <c r="B352" s="26">
        <v>207</v>
      </c>
    </row>
    <row r="353" spans="1:2" x14ac:dyDescent="0.35">
      <c r="A353" s="7">
        <v>966</v>
      </c>
      <c r="B353" s="7">
        <v>3</v>
      </c>
    </row>
    <row r="354" spans="1:2" x14ac:dyDescent="0.35">
      <c r="A354" s="26">
        <v>374</v>
      </c>
      <c r="B354" s="26">
        <v>300</v>
      </c>
    </row>
    <row r="355" spans="1:2" x14ac:dyDescent="0.35">
      <c r="A355" s="7">
        <v>802</v>
      </c>
      <c r="B355" s="7">
        <v>137</v>
      </c>
    </row>
    <row r="356" spans="1:2" x14ac:dyDescent="0.35">
      <c r="A356" s="26">
        <v>369</v>
      </c>
      <c r="B356" s="26">
        <v>283</v>
      </c>
    </row>
    <row r="357" spans="1:2" x14ac:dyDescent="0.35">
      <c r="A357" s="7">
        <v>411</v>
      </c>
      <c r="B357" s="7">
        <v>179</v>
      </c>
    </row>
    <row r="358" spans="1:2" x14ac:dyDescent="0.35">
      <c r="A358" s="26">
        <v>276</v>
      </c>
      <c r="B358" s="26">
        <v>145</v>
      </c>
    </row>
    <row r="359" spans="1:2" x14ac:dyDescent="0.35">
      <c r="A359" s="7">
        <v>135</v>
      </c>
      <c r="B359" s="7">
        <v>274</v>
      </c>
    </row>
    <row r="360" spans="1:2" x14ac:dyDescent="0.35">
      <c r="A360" s="26">
        <v>753</v>
      </c>
      <c r="B360" s="26">
        <v>59</v>
      </c>
    </row>
    <row r="361" spans="1:2" x14ac:dyDescent="0.35">
      <c r="A361" s="7">
        <v>536</v>
      </c>
      <c r="B361" s="7">
        <v>282</v>
      </c>
    </row>
    <row r="362" spans="1:2" x14ac:dyDescent="0.35">
      <c r="A362" s="26">
        <v>560</v>
      </c>
      <c r="B362" s="26">
        <v>79</v>
      </c>
    </row>
    <row r="363" spans="1:2" x14ac:dyDescent="0.35">
      <c r="A363" s="7">
        <v>73</v>
      </c>
      <c r="B363" s="7">
        <v>197</v>
      </c>
    </row>
    <row r="364" spans="1:2" x14ac:dyDescent="0.35">
      <c r="A364" s="26">
        <v>707</v>
      </c>
      <c r="B364" s="26">
        <v>212</v>
      </c>
    </row>
    <row r="365" spans="1:2" x14ac:dyDescent="0.35">
      <c r="A365" s="7">
        <v>791</v>
      </c>
      <c r="B365" s="7">
        <v>11</v>
      </c>
    </row>
    <row r="366" spans="1:2" x14ac:dyDescent="0.35">
      <c r="A366" s="26">
        <v>426</v>
      </c>
      <c r="B366" s="26">
        <v>35</v>
      </c>
    </row>
    <row r="367" spans="1:2" x14ac:dyDescent="0.35">
      <c r="A367" s="7">
        <v>492</v>
      </c>
      <c r="B367" s="7">
        <v>44</v>
      </c>
    </row>
    <row r="368" spans="1:2" x14ac:dyDescent="0.35">
      <c r="A368" s="26">
        <v>916</v>
      </c>
      <c r="B368" s="26">
        <v>278</v>
      </c>
    </row>
    <row r="369" spans="1:2" x14ac:dyDescent="0.35">
      <c r="A369" s="7">
        <v>993</v>
      </c>
      <c r="B369" s="7">
        <v>26</v>
      </c>
    </row>
    <row r="370" spans="1:2" x14ac:dyDescent="0.35">
      <c r="A370" s="26">
        <v>922</v>
      </c>
      <c r="B370" s="26">
        <v>97</v>
      </c>
    </row>
    <row r="371" spans="1:2" x14ac:dyDescent="0.35">
      <c r="A371" s="7">
        <v>800</v>
      </c>
      <c r="B371" s="7">
        <v>50</v>
      </c>
    </row>
    <row r="372" spans="1:2" x14ac:dyDescent="0.35">
      <c r="A372" s="26">
        <v>558</v>
      </c>
      <c r="B372" s="26">
        <v>276</v>
      </c>
    </row>
    <row r="373" spans="1:2" x14ac:dyDescent="0.35">
      <c r="A373" s="7">
        <v>625</v>
      </c>
      <c r="B373" s="7">
        <v>6</v>
      </c>
    </row>
    <row r="374" spans="1:2" x14ac:dyDescent="0.35">
      <c r="A374" s="26">
        <v>947</v>
      </c>
      <c r="B374" s="26">
        <v>193</v>
      </c>
    </row>
    <row r="375" spans="1:2" x14ac:dyDescent="0.35">
      <c r="A375" s="7">
        <v>614</v>
      </c>
      <c r="B375" s="7">
        <v>122</v>
      </c>
    </row>
    <row r="376" spans="1:2" x14ac:dyDescent="0.35">
      <c r="A376" s="26">
        <v>484</v>
      </c>
      <c r="B376" s="26">
        <v>296</v>
      </c>
    </row>
    <row r="377" spans="1:2" x14ac:dyDescent="0.35">
      <c r="A377" s="7">
        <v>987</v>
      </c>
      <c r="B377" s="7">
        <v>156</v>
      </c>
    </row>
    <row r="378" spans="1:2" x14ac:dyDescent="0.35">
      <c r="A378" s="26">
        <v>83</v>
      </c>
      <c r="B378" s="26">
        <v>9</v>
      </c>
    </row>
    <row r="379" spans="1:2" x14ac:dyDescent="0.35">
      <c r="A379" s="7">
        <v>524</v>
      </c>
      <c r="B379" s="7">
        <v>41</v>
      </c>
    </row>
    <row r="380" spans="1:2" x14ac:dyDescent="0.35">
      <c r="A380" s="26">
        <v>916</v>
      </c>
      <c r="B380" s="26">
        <v>180</v>
      </c>
    </row>
    <row r="381" spans="1:2" x14ac:dyDescent="0.35">
      <c r="A381" s="7">
        <v>466</v>
      </c>
      <c r="B381" s="7">
        <v>73</v>
      </c>
    </row>
    <row r="382" spans="1:2" x14ac:dyDescent="0.35">
      <c r="A382" s="26">
        <v>126</v>
      </c>
      <c r="B382" s="26">
        <v>25</v>
      </c>
    </row>
    <row r="383" spans="1:2" x14ac:dyDescent="0.35">
      <c r="A383" s="7">
        <v>493</v>
      </c>
      <c r="B383" s="7">
        <v>233</v>
      </c>
    </row>
    <row r="384" spans="1:2" x14ac:dyDescent="0.35">
      <c r="A384" s="26">
        <v>730</v>
      </c>
      <c r="B384" s="26">
        <v>271</v>
      </c>
    </row>
    <row r="385" spans="1:2" x14ac:dyDescent="0.35">
      <c r="A385" s="7">
        <v>119</v>
      </c>
      <c r="B385" s="7">
        <v>262</v>
      </c>
    </row>
    <row r="386" spans="1:2" x14ac:dyDescent="0.35">
      <c r="A386" s="26">
        <v>933</v>
      </c>
      <c r="B386" s="26">
        <v>195</v>
      </c>
    </row>
    <row r="387" spans="1:2" x14ac:dyDescent="0.35">
      <c r="A387" s="7">
        <v>704</v>
      </c>
      <c r="B387" s="7">
        <v>63</v>
      </c>
    </row>
    <row r="388" spans="1:2" x14ac:dyDescent="0.35">
      <c r="A388" s="26">
        <v>893</v>
      </c>
      <c r="B388" s="26">
        <v>120</v>
      </c>
    </row>
    <row r="389" spans="1:2" x14ac:dyDescent="0.35">
      <c r="A389" s="7">
        <v>324</v>
      </c>
      <c r="B389" s="7">
        <v>157</v>
      </c>
    </row>
    <row r="390" spans="1:2" x14ac:dyDescent="0.35">
      <c r="A390" s="26">
        <v>991</v>
      </c>
      <c r="B390" s="26">
        <v>146</v>
      </c>
    </row>
    <row r="391" spans="1:2" x14ac:dyDescent="0.35">
      <c r="A391" s="7">
        <v>501</v>
      </c>
      <c r="B391" s="7">
        <v>79</v>
      </c>
    </row>
    <row r="392" spans="1:2" x14ac:dyDescent="0.35">
      <c r="A392" s="26">
        <v>59</v>
      </c>
      <c r="B392" s="26">
        <v>164</v>
      </c>
    </row>
    <row r="393" spans="1:2" x14ac:dyDescent="0.35">
      <c r="A393" s="7">
        <v>57</v>
      </c>
      <c r="B393" s="7">
        <v>18</v>
      </c>
    </row>
    <row r="394" spans="1:2" x14ac:dyDescent="0.35">
      <c r="A394" s="26">
        <v>326</v>
      </c>
      <c r="B394" s="26">
        <v>217</v>
      </c>
    </row>
    <row r="395" spans="1:2" x14ac:dyDescent="0.35">
      <c r="A395" s="7">
        <v>73</v>
      </c>
      <c r="B395" s="7">
        <v>109</v>
      </c>
    </row>
    <row r="396" spans="1:2" x14ac:dyDescent="0.35">
      <c r="A396" s="26">
        <v>360</v>
      </c>
      <c r="B396" s="26">
        <v>110</v>
      </c>
    </row>
    <row r="397" spans="1:2" x14ac:dyDescent="0.35">
      <c r="A397" s="7">
        <v>551</v>
      </c>
      <c r="B397" s="7">
        <v>214</v>
      </c>
    </row>
    <row r="398" spans="1:2" x14ac:dyDescent="0.35">
      <c r="A398" s="26">
        <v>675</v>
      </c>
      <c r="B398" s="26">
        <v>16</v>
      </c>
    </row>
    <row r="399" spans="1:2" x14ac:dyDescent="0.35">
      <c r="A399" s="7">
        <v>809</v>
      </c>
      <c r="B399" s="7">
        <v>204</v>
      </c>
    </row>
    <row r="400" spans="1:2" x14ac:dyDescent="0.35">
      <c r="A400" s="26">
        <v>692</v>
      </c>
      <c r="B400" s="26">
        <v>252</v>
      </c>
    </row>
    <row r="401" spans="1:2" x14ac:dyDescent="0.35">
      <c r="A401" s="7">
        <v>69</v>
      </c>
      <c r="B401" s="7">
        <v>120</v>
      </c>
    </row>
    <row r="402" spans="1:2" x14ac:dyDescent="0.35">
      <c r="A402" s="26">
        <v>244</v>
      </c>
      <c r="B402" s="26">
        <v>250</v>
      </c>
    </row>
    <row r="403" spans="1:2" x14ac:dyDescent="0.35">
      <c r="A403" s="7">
        <v>629</v>
      </c>
      <c r="B403" s="7">
        <v>175</v>
      </c>
    </row>
    <row r="404" spans="1:2" x14ac:dyDescent="0.35">
      <c r="A404" s="26">
        <v>939</v>
      </c>
      <c r="B404" s="26">
        <v>293</v>
      </c>
    </row>
    <row r="405" spans="1:2" x14ac:dyDescent="0.35">
      <c r="A405" s="7">
        <v>961</v>
      </c>
      <c r="B405" s="7">
        <v>237</v>
      </c>
    </row>
    <row r="406" spans="1:2" x14ac:dyDescent="0.35">
      <c r="A406" s="26">
        <v>436</v>
      </c>
      <c r="B406" s="26">
        <v>33</v>
      </c>
    </row>
    <row r="407" spans="1:2" x14ac:dyDescent="0.35">
      <c r="A407" s="7">
        <v>795</v>
      </c>
      <c r="B407" s="7">
        <v>237</v>
      </c>
    </row>
    <row r="408" spans="1:2" x14ac:dyDescent="0.35">
      <c r="A408" s="26">
        <v>892</v>
      </c>
      <c r="B408" s="26">
        <v>50</v>
      </c>
    </row>
    <row r="409" spans="1:2" x14ac:dyDescent="0.35">
      <c r="A409" s="7">
        <v>891</v>
      </c>
      <c r="B409" s="7">
        <v>12</v>
      </c>
    </row>
    <row r="410" spans="1:2" x14ac:dyDescent="0.35">
      <c r="A410" s="26">
        <v>76</v>
      </c>
      <c r="B410" s="26">
        <v>118</v>
      </c>
    </row>
    <row r="411" spans="1:2" x14ac:dyDescent="0.35">
      <c r="A411" s="7">
        <v>299</v>
      </c>
      <c r="B411" s="7">
        <v>236</v>
      </c>
    </row>
    <row r="412" spans="1:2" x14ac:dyDescent="0.35">
      <c r="A412" s="26">
        <v>553</v>
      </c>
      <c r="B412" s="26">
        <v>116</v>
      </c>
    </row>
    <row r="413" spans="1:2" x14ac:dyDescent="0.35">
      <c r="A413" s="7">
        <v>523</v>
      </c>
      <c r="B413" s="7">
        <v>35</v>
      </c>
    </row>
    <row r="414" spans="1:2" x14ac:dyDescent="0.35">
      <c r="A414" s="26">
        <v>537</v>
      </c>
      <c r="B414" s="26">
        <v>281</v>
      </c>
    </row>
    <row r="415" spans="1:2" x14ac:dyDescent="0.35">
      <c r="A415" s="7">
        <v>903</v>
      </c>
      <c r="B415" s="7">
        <v>248</v>
      </c>
    </row>
    <row r="416" spans="1:2" x14ac:dyDescent="0.35">
      <c r="A416" s="26">
        <v>183</v>
      </c>
      <c r="B416" s="26">
        <v>124</v>
      </c>
    </row>
    <row r="417" spans="1:2" x14ac:dyDescent="0.35">
      <c r="A417" s="7">
        <v>858</v>
      </c>
      <c r="B417" s="7">
        <v>173</v>
      </c>
    </row>
    <row r="418" spans="1:2" x14ac:dyDescent="0.35">
      <c r="A418" s="26">
        <v>125</v>
      </c>
      <c r="B418" s="26">
        <v>211</v>
      </c>
    </row>
    <row r="419" spans="1:2" x14ac:dyDescent="0.35">
      <c r="A419" s="7">
        <v>217</v>
      </c>
      <c r="B419" s="7">
        <v>280</v>
      </c>
    </row>
    <row r="420" spans="1:2" x14ac:dyDescent="0.35">
      <c r="A420" s="26">
        <v>902</v>
      </c>
      <c r="B420" s="26">
        <v>11</v>
      </c>
    </row>
    <row r="421" spans="1:2" x14ac:dyDescent="0.35">
      <c r="A421" s="7">
        <v>235</v>
      </c>
      <c r="B421" s="7">
        <v>186</v>
      </c>
    </row>
    <row r="422" spans="1:2" x14ac:dyDescent="0.35">
      <c r="A422" s="26">
        <v>202</v>
      </c>
      <c r="B422" s="26">
        <v>206</v>
      </c>
    </row>
    <row r="423" spans="1:2" x14ac:dyDescent="0.35">
      <c r="A423" s="7">
        <v>764</v>
      </c>
      <c r="B423" s="7">
        <v>130</v>
      </c>
    </row>
    <row r="424" spans="1:2" x14ac:dyDescent="0.35">
      <c r="A424" s="26">
        <v>868</v>
      </c>
      <c r="B424" s="26">
        <v>61</v>
      </c>
    </row>
    <row r="425" spans="1:2" x14ac:dyDescent="0.35">
      <c r="A425" s="7">
        <v>770</v>
      </c>
      <c r="B425" s="7">
        <v>245</v>
      </c>
    </row>
    <row r="426" spans="1:2" x14ac:dyDescent="0.35">
      <c r="A426" s="26">
        <v>766</v>
      </c>
      <c r="B426" s="26">
        <v>119</v>
      </c>
    </row>
    <row r="427" spans="1:2" x14ac:dyDescent="0.35">
      <c r="A427" s="7">
        <v>358</v>
      </c>
      <c r="B427" s="7">
        <v>49</v>
      </c>
    </row>
    <row r="428" spans="1:2" x14ac:dyDescent="0.35">
      <c r="A428" s="26">
        <v>494</v>
      </c>
      <c r="B428" s="26">
        <v>178</v>
      </c>
    </row>
    <row r="429" spans="1:2" x14ac:dyDescent="0.35">
      <c r="A429" s="7">
        <v>418</v>
      </c>
      <c r="B429" s="7">
        <v>150</v>
      </c>
    </row>
    <row r="430" spans="1:2" x14ac:dyDescent="0.35">
      <c r="A430" s="26">
        <v>994</v>
      </c>
      <c r="B430" s="26">
        <v>197</v>
      </c>
    </row>
    <row r="431" spans="1:2" x14ac:dyDescent="0.35">
      <c r="A431" s="7">
        <v>208</v>
      </c>
      <c r="B431" s="7">
        <v>105</v>
      </c>
    </row>
    <row r="432" spans="1:2" x14ac:dyDescent="0.35">
      <c r="A432" s="26">
        <v>659</v>
      </c>
      <c r="B432" s="26">
        <v>235</v>
      </c>
    </row>
    <row r="433" spans="1:2" x14ac:dyDescent="0.35">
      <c r="A433" s="7">
        <v>636</v>
      </c>
      <c r="B433" s="7">
        <v>244</v>
      </c>
    </row>
    <row r="434" spans="1:2" x14ac:dyDescent="0.35">
      <c r="A434" s="26">
        <v>309</v>
      </c>
      <c r="B434" s="26">
        <v>194</v>
      </c>
    </row>
    <row r="435" spans="1:2" x14ac:dyDescent="0.35">
      <c r="A435" s="7">
        <v>462</v>
      </c>
      <c r="B435" s="7">
        <v>245</v>
      </c>
    </row>
    <row r="436" spans="1:2" x14ac:dyDescent="0.35">
      <c r="A436" s="26">
        <v>428</v>
      </c>
      <c r="B436" s="26">
        <v>161</v>
      </c>
    </row>
    <row r="437" spans="1:2" x14ac:dyDescent="0.35">
      <c r="A437" s="7">
        <v>198</v>
      </c>
      <c r="B437" s="7">
        <v>110</v>
      </c>
    </row>
    <row r="438" spans="1:2" x14ac:dyDescent="0.35">
      <c r="A438" s="26">
        <v>946</v>
      </c>
      <c r="B438" s="26">
        <v>106</v>
      </c>
    </row>
    <row r="439" spans="1:2" x14ac:dyDescent="0.35">
      <c r="A439" s="7">
        <v>82</v>
      </c>
      <c r="B439" s="7">
        <v>188</v>
      </c>
    </row>
    <row r="440" spans="1:2" x14ac:dyDescent="0.35">
      <c r="A440" s="26">
        <v>347</v>
      </c>
      <c r="B440" s="26">
        <v>153</v>
      </c>
    </row>
    <row r="441" spans="1:2" x14ac:dyDescent="0.35">
      <c r="A441" s="7">
        <v>832</v>
      </c>
      <c r="B441" s="7">
        <v>259</v>
      </c>
    </row>
    <row r="442" spans="1:2" x14ac:dyDescent="0.35">
      <c r="A442" s="26">
        <v>825</v>
      </c>
      <c r="B442" s="26">
        <v>121</v>
      </c>
    </row>
    <row r="443" spans="1:2" x14ac:dyDescent="0.35">
      <c r="A443" s="7">
        <v>351</v>
      </c>
      <c r="B443" s="7">
        <v>21</v>
      </c>
    </row>
    <row r="444" spans="1:2" x14ac:dyDescent="0.35">
      <c r="A444" s="26">
        <v>796</v>
      </c>
      <c r="B444" s="26">
        <v>11</v>
      </c>
    </row>
    <row r="445" spans="1:2" x14ac:dyDescent="0.35">
      <c r="A445" s="7">
        <v>404</v>
      </c>
      <c r="B445" s="7">
        <v>56</v>
      </c>
    </row>
    <row r="446" spans="1:2" x14ac:dyDescent="0.35">
      <c r="A446" s="26">
        <v>547</v>
      </c>
      <c r="B446" s="26">
        <v>23</v>
      </c>
    </row>
    <row r="447" spans="1:2" x14ac:dyDescent="0.35">
      <c r="A447" s="7">
        <v>588</v>
      </c>
      <c r="B447" s="7">
        <v>87</v>
      </c>
    </row>
    <row r="448" spans="1:2" x14ac:dyDescent="0.35">
      <c r="A448" s="26">
        <v>649</v>
      </c>
      <c r="B448" s="26">
        <v>285</v>
      </c>
    </row>
    <row r="449" spans="1:2" x14ac:dyDescent="0.35">
      <c r="A449" s="7">
        <v>333</v>
      </c>
      <c r="B449" s="7">
        <v>129</v>
      </c>
    </row>
    <row r="450" spans="1:2" x14ac:dyDescent="0.35">
      <c r="A450" s="26">
        <v>988</v>
      </c>
      <c r="B450" s="26">
        <v>227</v>
      </c>
    </row>
    <row r="451" spans="1:2" x14ac:dyDescent="0.35">
      <c r="A451" s="7">
        <v>272</v>
      </c>
      <c r="B451" s="7">
        <v>145</v>
      </c>
    </row>
    <row r="452" spans="1:2" x14ac:dyDescent="0.35">
      <c r="A452" s="26">
        <v>166</v>
      </c>
      <c r="B452" s="26">
        <v>90</v>
      </c>
    </row>
    <row r="453" spans="1:2" x14ac:dyDescent="0.35">
      <c r="A453" s="7">
        <v>581</v>
      </c>
      <c r="B453" s="7">
        <v>292</v>
      </c>
    </row>
    <row r="454" spans="1:2" x14ac:dyDescent="0.35">
      <c r="A454" s="26">
        <v>777</v>
      </c>
      <c r="B454" s="26">
        <v>266</v>
      </c>
    </row>
    <row r="455" spans="1:2" x14ac:dyDescent="0.35">
      <c r="A455" s="7">
        <v>569</v>
      </c>
      <c r="B455" s="7">
        <v>35</v>
      </c>
    </row>
    <row r="456" spans="1:2" x14ac:dyDescent="0.35">
      <c r="A456" s="26">
        <v>185</v>
      </c>
      <c r="B456" s="26">
        <v>145</v>
      </c>
    </row>
    <row r="457" spans="1:2" x14ac:dyDescent="0.35">
      <c r="A457" s="7">
        <v>712</v>
      </c>
      <c r="B457" s="7">
        <v>22</v>
      </c>
    </row>
    <row r="458" spans="1:2" x14ac:dyDescent="0.35">
      <c r="A458" s="26">
        <v>870</v>
      </c>
      <c r="B458" s="26">
        <v>62</v>
      </c>
    </row>
    <row r="459" spans="1:2" x14ac:dyDescent="0.35">
      <c r="A459" s="7">
        <v>248</v>
      </c>
      <c r="B459" s="7">
        <v>102</v>
      </c>
    </row>
    <row r="460" spans="1:2" x14ac:dyDescent="0.35">
      <c r="A460" s="26">
        <v>428</v>
      </c>
      <c r="B460" s="26">
        <v>87</v>
      </c>
    </row>
    <row r="461" spans="1:2" x14ac:dyDescent="0.35">
      <c r="A461" s="7">
        <v>724</v>
      </c>
      <c r="B461" s="7">
        <v>270</v>
      </c>
    </row>
    <row r="462" spans="1:2" x14ac:dyDescent="0.35">
      <c r="A462" s="26">
        <v>129</v>
      </c>
      <c r="B462" s="26">
        <v>30</v>
      </c>
    </row>
    <row r="463" spans="1:2" x14ac:dyDescent="0.35">
      <c r="A463" s="7">
        <v>733</v>
      </c>
      <c r="B463" s="7">
        <v>154</v>
      </c>
    </row>
    <row r="464" spans="1:2" x14ac:dyDescent="0.35">
      <c r="A464" s="26">
        <v>245</v>
      </c>
      <c r="B464" s="26">
        <v>159</v>
      </c>
    </row>
    <row r="465" spans="1:2" x14ac:dyDescent="0.35">
      <c r="A465" s="7">
        <v>290</v>
      </c>
      <c r="B465" s="7">
        <v>180</v>
      </c>
    </row>
    <row r="466" spans="1:2" x14ac:dyDescent="0.35">
      <c r="A466" s="26">
        <v>487</v>
      </c>
      <c r="B466" s="26">
        <v>274</v>
      </c>
    </row>
    <row r="467" spans="1:2" x14ac:dyDescent="0.35">
      <c r="A467" s="7">
        <v>680</v>
      </c>
      <c r="B467" s="7">
        <v>3</v>
      </c>
    </row>
    <row r="468" spans="1:2" x14ac:dyDescent="0.35">
      <c r="A468" s="26">
        <v>930</v>
      </c>
      <c r="B468" s="26">
        <v>198</v>
      </c>
    </row>
    <row r="469" spans="1:2" x14ac:dyDescent="0.35">
      <c r="A469" s="7">
        <v>692</v>
      </c>
      <c r="B469" s="7">
        <v>71</v>
      </c>
    </row>
    <row r="470" spans="1:2" x14ac:dyDescent="0.35">
      <c r="A470" s="26">
        <v>244</v>
      </c>
      <c r="B470" s="26">
        <v>175</v>
      </c>
    </row>
    <row r="471" spans="1:2" x14ac:dyDescent="0.35">
      <c r="A471" s="7">
        <v>801</v>
      </c>
      <c r="B471" s="7">
        <v>145</v>
      </c>
    </row>
    <row r="472" spans="1:2" x14ac:dyDescent="0.35">
      <c r="A472" s="26">
        <v>430</v>
      </c>
      <c r="B472" s="26">
        <v>99</v>
      </c>
    </row>
    <row r="473" spans="1:2" x14ac:dyDescent="0.35">
      <c r="A473" s="7">
        <v>470</v>
      </c>
      <c r="B473" s="7">
        <v>43</v>
      </c>
    </row>
    <row r="474" spans="1:2" x14ac:dyDescent="0.35">
      <c r="A474" s="26">
        <v>188</v>
      </c>
      <c r="B474" s="26">
        <v>15</v>
      </c>
    </row>
    <row r="475" spans="1:2" x14ac:dyDescent="0.35">
      <c r="A475" s="7">
        <v>410</v>
      </c>
      <c r="B475" s="7">
        <v>166</v>
      </c>
    </row>
    <row r="476" spans="1:2" x14ac:dyDescent="0.35">
      <c r="A476" s="26">
        <v>592</v>
      </c>
      <c r="B476" s="26">
        <v>69</v>
      </c>
    </row>
    <row r="477" spans="1:2" x14ac:dyDescent="0.35">
      <c r="A477" s="7">
        <v>230</v>
      </c>
      <c r="B477" s="7">
        <v>121</v>
      </c>
    </row>
    <row r="478" spans="1:2" x14ac:dyDescent="0.35">
      <c r="A478" s="26">
        <v>737</v>
      </c>
      <c r="B478" s="26">
        <v>241</v>
      </c>
    </row>
    <row r="479" spans="1:2" x14ac:dyDescent="0.35">
      <c r="A479" s="7">
        <v>861</v>
      </c>
      <c r="B479" s="7">
        <v>112</v>
      </c>
    </row>
    <row r="480" spans="1:2" x14ac:dyDescent="0.35">
      <c r="A480" s="26">
        <v>970</v>
      </c>
      <c r="B480" s="26">
        <v>203</v>
      </c>
    </row>
    <row r="481" spans="1:2" x14ac:dyDescent="0.35">
      <c r="A481" s="7">
        <v>734</v>
      </c>
      <c r="B481" s="7">
        <v>184</v>
      </c>
    </row>
    <row r="482" spans="1:2" x14ac:dyDescent="0.35">
      <c r="A482" s="26">
        <v>801</v>
      </c>
      <c r="B482" s="26">
        <v>217</v>
      </c>
    </row>
    <row r="483" spans="1:2" x14ac:dyDescent="0.35">
      <c r="A483" s="7">
        <v>343</v>
      </c>
      <c r="B483" s="7">
        <v>217</v>
      </c>
    </row>
    <row r="484" spans="1:2" x14ac:dyDescent="0.35">
      <c r="A484" s="26">
        <v>154</v>
      </c>
      <c r="B484" s="26">
        <v>33</v>
      </c>
    </row>
    <row r="485" spans="1:2" x14ac:dyDescent="0.35">
      <c r="A485" s="7">
        <v>534</v>
      </c>
      <c r="B485" s="7">
        <v>83</v>
      </c>
    </row>
    <row r="486" spans="1:2" x14ac:dyDescent="0.35">
      <c r="A486" s="26">
        <v>372</v>
      </c>
      <c r="B486" s="26">
        <v>290</v>
      </c>
    </row>
    <row r="487" spans="1:2" x14ac:dyDescent="0.35">
      <c r="A487" s="7">
        <v>372</v>
      </c>
      <c r="B487" s="7">
        <v>17</v>
      </c>
    </row>
    <row r="488" spans="1:2" x14ac:dyDescent="0.35">
      <c r="A488" s="26">
        <v>326</v>
      </c>
      <c r="B488" s="26">
        <v>205</v>
      </c>
    </row>
    <row r="489" spans="1:2" x14ac:dyDescent="0.35">
      <c r="A489" s="7">
        <v>140</v>
      </c>
      <c r="B489" s="7">
        <v>269</v>
      </c>
    </row>
    <row r="490" spans="1:2" x14ac:dyDescent="0.35">
      <c r="A490" s="26">
        <v>847</v>
      </c>
      <c r="B490" s="26">
        <v>143</v>
      </c>
    </row>
    <row r="491" spans="1:2" x14ac:dyDescent="0.35">
      <c r="A491" s="7">
        <v>276</v>
      </c>
      <c r="B491" s="7">
        <v>274</v>
      </c>
    </row>
    <row r="492" spans="1:2" x14ac:dyDescent="0.35">
      <c r="A492" s="26">
        <v>694</v>
      </c>
      <c r="B492" s="26">
        <v>180</v>
      </c>
    </row>
    <row r="493" spans="1:2" x14ac:dyDescent="0.35">
      <c r="A493" s="7">
        <v>993</v>
      </c>
      <c r="B493" s="7">
        <v>95</v>
      </c>
    </row>
    <row r="494" spans="1:2" x14ac:dyDescent="0.35">
      <c r="A494" s="26">
        <v>828</v>
      </c>
      <c r="B494" s="26">
        <v>128</v>
      </c>
    </row>
    <row r="495" spans="1:2" x14ac:dyDescent="0.35">
      <c r="A495" s="7">
        <v>348</v>
      </c>
      <c r="B495" s="7">
        <v>62</v>
      </c>
    </row>
    <row r="496" spans="1:2" x14ac:dyDescent="0.35">
      <c r="A496" s="26">
        <v>748</v>
      </c>
      <c r="B496" s="26">
        <v>280</v>
      </c>
    </row>
    <row r="497" spans="1:2" x14ac:dyDescent="0.35">
      <c r="A497" s="7">
        <v>972</v>
      </c>
      <c r="B497" s="7">
        <v>151</v>
      </c>
    </row>
    <row r="498" spans="1:2" x14ac:dyDescent="0.35">
      <c r="A498" s="26">
        <v>709</v>
      </c>
      <c r="B498" s="26">
        <v>45</v>
      </c>
    </row>
    <row r="499" spans="1:2" x14ac:dyDescent="0.35">
      <c r="A499" s="7">
        <v>380</v>
      </c>
      <c r="B499" s="7">
        <v>292</v>
      </c>
    </row>
    <row r="500" spans="1:2" x14ac:dyDescent="0.35">
      <c r="A500" s="26">
        <v>982</v>
      </c>
      <c r="B500" s="26">
        <v>260</v>
      </c>
    </row>
    <row r="501" spans="1:2" x14ac:dyDescent="0.35">
      <c r="A501" s="7">
        <v>59</v>
      </c>
      <c r="B501" s="7">
        <v>127</v>
      </c>
    </row>
    <row r="502" spans="1:2" x14ac:dyDescent="0.35">
      <c r="A502" s="26">
        <v>576</v>
      </c>
      <c r="B502" s="26">
        <v>274</v>
      </c>
    </row>
    <row r="503" spans="1:2" x14ac:dyDescent="0.35">
      <c r="A503" s="7">
        <v>613</v>
      </c>
      <c r="B503" s="7">
        <v>127</v>
      </c>
    </row>
    <row r="504" spans="1:2" x14ac:dyDescent="0.35">
      <c r="A504" s="26">
        <v>289</v>
      </c>
      <c r="B504" s="26">
        <v>184</v>
      </c>
    </row>
    <row r="505" spans="1:2" x14ac:dyDescent="0.35">
      <c r="A505" s="7">
        <v>495</v>
      </c>
      <c r="B505" s="7">
        <v>147</v>
      </c>
    </row>
    <row r="506" spans="1:2" x14ac:dyDescent="0.35">
      <c r="A506" s="26">
        <v>920</v>
      </c>
      <c r="B506" s="26">
        <v>8</v>
      </c>
    </row>
    <row r="507" spans="1:2" x14ac:dyDescent="0.35">
      <c r="A507" s="7">
        <v>935</v>
      </c>
      <c r="B507" s="7">
        <v>229</v>
      </c>
    </row>
    <row r="508" spans="1:2" x14ac:dyDescent="0.35">
      <c r="A508" s="26">
        <v>208</v>
      </c>
      <c r="B508" s="26">
        <v>172</v>
      </c>
    </row>
    <row r="509" spans="1:2" x14ac:dyDescent="0.35">
      <c r="A509" s="7">
        <v>846</v>
      </c>
      <c r="B509" s="7">
        <v>107</v>
      </c>
    </row>
    <row r="510" spans="1:2" x14ac:dyDescent="0.35">
      <c r="A510" s="26">
        <v>84</v>
      </c>
      <c r="B510" s="26">
        <v>180</v>
      </c>
    </row>
    <row r="511" spans="1:2" x14ac:dyDescent="0.35">
      <c r="A511" s="7">
        <v>933</v>
      </c>
      <c r="B511" s="7">
        <v>259</v>
      </c>
    </row>
    <row r="512" spans="1:2" x14ac:dyDescent="0.35">
      <c r="A512" s="26">
        <v>357</v>
      </c>
      <c r="B512" s="26">
        <v>118</v>
      </c>
    </row>
    <row r="513" spans="1:2" x14ac:dyDescent="0.35">
      <c r="A513" s="7">
        <v>599</v>
      </c>
      <c r="B513" s="7">
        <v>226</v>
      </c>
    </row>
    <row r="514" spans="1:2" x14ac:dyDescent="0.35">
      <c r="A514" s="26">
        <v>564</v>
      </c>
      <c r="B514" s="26">
        <v>126</v>
      </c>
    </row>
    <row r="515" spans="1:2" x14ac:dyDescent="0.35">
      <c r="A515" s="7">
        <v>626</v>
      </c>
      <c r="B515" s="7">
        <v>223</v>
      </c>
    </row>
    <row r="516" spans="1:2" x14ac:dyDescent="0.35">
      <c r="A516" s="26">
        <v>183</v>
      </c>
      <c r="B516" s="26">
        <v>161</v>
      </c>
    </row>
    <row r="517" spans="1:2" x14ac:dyDescent="0.35">
      <c r="A517" s="7">
        <v>848</v>
      </c>
      <c r="B517" s="7">
        <v>298</v>
      </c>
    </row>
    <row r="518" spans="1:2" x14ac:dyDescent="0.35">
      <c r="A518" s="26">
        <v>469</v>
      </c>
      <c r="B518" s="26">
        <v>98</v>
      </c>
    </row>
    <row r="519" spans="1:2" x14ac:dyDescent="0.35">
      <c r="A519" s="7">
        <v>573</v>
      </c>
      <c r="B519" s="7">
        <v>161</v>
      </c>
    </row>
    <row r="520" spans="1:2" x14ac:dyDescent="0.35">
      <c r="A520" s="26">
        <v>265</v>
      </c>
      <c r="B520" s="26">
        <v>84</v>
      </c>
    </row>
    <row r="521" spans="1:2" x14ac:dyDescent="0.35">
      <c r="A521" s="7">
        <v>358</v>
      </c>
      <c r="B521" s="7">
        <v>151</v>
      </c>
    </row>
    <row r="522" spans="1:2" x14ac:dyDescent="0.35">
      <c r="A522" s="26">
        <v>493</v>
      </c>
      <c r="B522" s="26">
        <v>214</v>
      </c>
    </row>
    <row r="523" spans="1:2" x14ac:dyDescent="0.35">
      <c r="A523" s="7">
        <v>163</v>
      </c>
      <c r="B523" s="7">
        <v>209</v>
      </c>
    </row>
    <row r="524" spans="1:2" x14ac:dyDescent="0.35">
      <c r="A524" s="26">
        <v>834</v>
      </c>
      <c r="B524" s="26">
        <v>186</v>
      </c>
    </row>
    <row r="525" spans="1:2" x14ac:dyDescent="0.35">
      <c r="A525" s="7">
        <v>696</v>
      </c>
      <c r="B525" s="7">
        <v>250</v>
      </c>
    </row>
    <row r="526" spans="1:2" x14ac:dyDescent="0.35">
      <c r="A526" s="26">
        <v>83</v>
      </c>
      <c r="B526" s="26">
        <v>83</v>
      </c>
    </row>
    <row r="527" spans="1:2" x14ac:dyDescent="0.35">
      <c r="A527" s="7">
        <v>812</v>
      </c>
      <c r="B527" s="7">
        <v>155</v>
      </c>
    </row>
    <row r="528" spans="1:2" x14ac:dyDescent="0.35">
      <c r="A528" s="26">
        <v>500</v>
      </c>
      <c r="B528" s="26">
        <v>194</v>
      </c>
    </row>
    <row r="529" spans="1:2" x14ac:dyDescent="0.35">
      <c r="A529" s="7">
        <v>810</v>
      </c>
      <c r="B529" s="7">
        <v>96</v>
      </c>
    </row>
    <row r="530" spans="1:2" x14ac:dyDescent="0.35">
      <c r="A530" s="26">
        <v>819</v>
      </c>
      <c r="B530" s="26">
        <v>41</v>
      </c>
    </row>
    <row r="531" spans="1:2" x14ac:dyDescent="0.35">
      <c r="A531" s="7">
        <v>378</v>
      </c>
      <c r="B531" s="7">
        <v>193</v>
      </c>
    </row>
    <row r="532" spans="1:2" x14ac:dyDescent="0.35">
      <c r="A532" s="26">
        <v>944</v>
      </c>
      <c r="B532" s="26">
        <v>43</v>
      </c>
    </row>
    <row r="533" spans="1:2" x14ac:dyDescent="0.35">
      <c r="A533" s="7">
        <v>54</v>
      </c>
      <c r="B533" s="7">
        <v>232</v>
      </c>
    </row>
    <row r="534" spans="1:2" x14ac:dyDescent="0.35">
      <c r="A534" s="26">
        <v>662</v>
      </c>
      <c r="B534" s="26">
        <v>87</v>
      </c>
    </row>
    <row r="535" spans="1:2" x14ac:dyDescent="0.35">
      <c r="A535" s="7">
        <v>397</v>
      </c>
      <c r="B535" s="7">
        <v>14</v>
      </c>
    </row>
    <row r="536" spans="1:2" x14ac:dyDescent="0.35">
      <c r="A536" s="26">
        <v>155</v>
      </c>
      <c r="B536" s="26">
        <v>56</v>
      </c>
    </row>
    <row r="537" spans="1:2" x14ac:dyDescent="0.35">
      <c r="A537" s="7">
        <v>837</v>
      </c>
      <c r="B537" s="7">
        <v>268</v>
      </c>
    </row>
    <row r="538" spans="1:2" x14ac:dyDescent="0.35">
      <c r="A538" s="26">
        <v>162</v>
      </c>
      <c r="B538" s="26">
        <v>256</v>
      </c>
    </row>
    <row r="539" spans="1:2" x14ac:dyDescent="0.35">
      <c r="A539" s="7">
        <v>220</v>
      </c>
      <c r="B539" s="7">
        <v>160</v>
      </c>
    </row>
    <row r="540" spans="1:2" x14ac:dyDescent="0.35">
      <c r="A540" s="26">
        <v>955</v>
      </c>
      <c r="B540" s="26">
        <v>211</v>
      </c>
    </row>
    <row r="541" spans="1:2" x14ac:dyDescent="0.35">
      <c r="A541" s="7">
        <v>327</v>
      </c>
      <c r="B541" s="7">
        <v>245</v>
      </c>
    </row>
    <row r="542" spans="1:2" x14ac:dyDescent="0.35">
      <c r="A542" s="26">
        <v>875</v>
      </c>
      <c r="B542" s="26">
        <v>2</v>
      </c>
    </row>
    <row r="543" spans="1:2" x14ac:dyDescent="0.35">
      <c r="A543" s="7">
        <v>564</v>
      </c>
      <c r="B543" s="7">
        <v>290</v>
      </c>
    </row>
    <row r="544" spans="1:2" x14ac:dyDescent="0.35">
      <c r="A544" s="26">
        <v>889</v>
      </c>
      <c r="B544" s="26">
        <v>143</v>
      </c>
    </row>
    <row r="545" spans="1:2" x14ac:dyDescent="0.35">
      <c r="A545" s="7">
        <v>949</v>
      </c>
      <c r="B545" s="7">
        <v>178</v>
      </c>
    </row>
    <row r="546" spans="1:2" x14ac:dyDescent="0.35">
      <c r="A546" s="26">
        <v>851</v>
      </c>
      <c r="B546" s="26">
        <v>85</v>
      </c>
    </row>
    <row r="547" spans="1:2" x14ac:dyDescent="0.35">
      <c r="A547" s="7">
        <v>261</v>
      </c>
      <c r="B547" s="7">
        <v>277</v>
      </c>
    </row>
    <row r="548" spans="1:2" x14ac:dyDescent="0.35">
      <c r="A548" s="26">
        <v>537</v>
      </c>
      <c r="B548" s="26">
        <v>299</v>
      </c>
    </row>
    <row r="549" spans="1:2" x14ac:dyDescent="0.35">
      <c r="A549" s="7">
        <v>915</v>
      </c>
      <c r="B549" s="7">
        <v>35</v>
      </c>
    </row>
    <row r="550" spans="1:2" x14ac:dyDescent="0.35">
      <c r="A550" s="26">
        <v>78</v>
      </c>
      <c r="B550" s="26">
        <v>59</v>
      </c>
    </row>
    <row r="551" spans="1:2" x14ac:dyDescent="0.35">
      <c r="A551" s="7">
        <v>567</v>
      </c>
      <c r="B551" s="7">
        <v>109</v>
      </c>
    </row>
    <row r="552" spans="1:2" x14ac:dyDescent="0.35">
      <c r="A552" s="26">
        <v>136</v>
      </c>
      <c r="B552" s="26">
        <v>279</v>
      </c>
    </row>
    <row r="553" spans="1:2" x14ac:dyDescent="0.35">
      <c r="A553" s="7">
        <v>279</v>
      </c>
      <c r="B553" s="7">
        <v>238</v>
      </c>
    </row>
    <row r="554" spans="1:2" x14ac:dyDescent="0.35">
      <c r="A554" s="26">
        <v>125</v>
      </c>
      <c r="B554" s="26">
        <v>164</v>
      </c>
    </row>
    <row r="555" spans="1:2" x14ac:dyDescent="0.35">
      <c r="A555" s="7">
        <v>370</v>
      </c>
      <c r="B555" s="7">
        <v>110</v>
      </c>
    </row>
    <row r="556" spans="1:2" x14ac:dyDescent="0.35">
      <c r="A556" s="26">
        <v>147</v>
      </c>
      <c r="B556" s="26">
        <v>268</v>
      </c>
    </row>
    <row r="557" spans="1:2" x14ac:dyDescent="0.35">
      <c r="A557" s="7">
        <v>279</v>
      </c>
      <c r="B557" s="7">
        <v>221</v>
      </c>
    </row>
    <row r="558" spans="1:2" x14ac:dyDescent="0.35">
      <c r="A558" s="26">
        <v>477</v>
      </c>
      <c r="B558" s="26">
        <v>63</v>
      </c>
    </row>
    <row r="559" spans="1:2" x14ac:dyDescent="0.35">
      <c r="A559" s="7">
        <v>150</v>
      </c>
      <c r="B559" s="7">
        <v>243</v>
      </c>
    </row>
    <row r="560" spans="1:2" x14ac:dyDescent="0.35">
      <c r="A560" s="26">
        <v>129</v>
      </c>
      <c r="B560" s="26">
        <v>185</v>
      </c>
    </row>
    <row r="561" spans="1:2" x14ac:dyDescent="0.35">
      <c r="A561" s="7">
        <v>877</v>
      </c>
      <c r="B561" s="7">
        <v>286</v>
      </c>
    </row>
    <row r="562" spans="1:2" x14ac:dyDescent="0.35">
      <c r="A562" s="26">
        <v>776</v>
      </c>
      <c r="B562" s="26">
        <v>70</v>
      </c>
    </row>
    <row r="563" spans="1:2" x14ac:dyDescent="0.35">
      <c r="A563" s="7">
        <v>274</v>
      </c>
      <c r="B563" s="7">
        <v>226</v>
      </c>
    </row>
    <row r="564" spans="1:2" x14ac:dyDescent="0.35">
      <c r="A564" s="26">
        <v>873</v>
      </c>
      <c r="B564" s="26">
        <v>236</v>
      </c>
    </row>
    <row r="565" spans="1:2" x14ac:dyDescent="0.35">
      <c r="A565" s="7">
        <v>813</v>
      </c>
      <c r="B565" s="7">
        <v>288</v>
      </c>
    </row>
    <row r="566" spans="1:2" x14ac:dyDescent="0.35">
      <c r="A566" s="26">
        <v>425</v>
      </c>
      <c r="B566" s="26">
        <v>173</v>
      </c>
    </row>
    <row r="567" spans="1:2" x14ac:dyDescent="0.35">
      <c r="A567" s="7">
        <v>923</v>
      </c>
      <c r="B567" s="7">
        <v>250</v>
      </c>
    </row>
    <row r="568" spans="1:2" x14ac:dyDescent="0.35">
      <c r="A568" s="26">
        <v>899</v>
      </c>
      <c r="B568" s="26">
        <v>90</v>
      </c>
    </row>
    <row r="569" spans="1:2" x14ac:dyDescent="0.35">
      <c r="A569" s="7">
        <v>288</v>
      </c>
      <c r="B569" s="7">
        <v>130</v>
      </c>
    </row>
    <row r="570" spans="1:2" x14ac:dyDescent="0.35">
      <c r="A570" s="26">
        <v>376</v>
      </c>
      <c r="B570" s="26">
        <v>257</v>
      </c>
    </row>
    <row r="571" spans="1:2" x14ac:dyDescent="0.35">
      <c r="A571" s="7">
        <v>383</v>
      </c>
      <c r="B571" s="7">
        <v>185</v>
      </c>
    </row>
    <row r="572" spans="1:2" x14ac:dyDescent="0.35">
      <c r="A572" s="26">
        <v>937</v>
      </c>
      <c r="B572" s="26">
        <v>22</v>
      </c>
    </row>
    <row r="573" spans="1:2" x14ac:dyDescent="0.35">
      <c r="A573" s="7">
        <v>130</v>
      </c>
      <c r="B573" s="7">
        <v>64</v>
      </c>
    </row>
    <row r="574" spans="1:2" x14ac:dyDescent="0.35">
      <c r="A574" s="26">
        <v>145</v>
      </c>
      <c r="B574" s="26">
        <v>185</v>
      </c>
    </row>
    <row r="575" spans="1:2" x14ac:dyDescent="0.35">
      <c r="A575" s="7">
        <v>635</v>
      </c>
      <c r="B575" s="7">
        <v>142</v>
      </c>
    </row>
    <row r="576" spans="1:2" x14ac:dyDescent="0.35">
      <c r="A576" s="26">
        <v>901</v>
      </c>
      <c r="B576" s="26">
        <v>177</v>
      </c>
    </row>
    <row r="577" spans="1:2" x14ac:dyDescent="0.35">
      <c r="A577" s="7">
        <v>750</v>
      </c>
      <c r="B577" s="7">
        <v>89</v>
      </c>
    </row>
    <row r="578" spans="1:2" x14ac:dyDescent="0.35">
      <c r="A578" s="26">
        <v>663</v>
      </c>
      <c r="B578" s="26">
        <v>219</v>
      </c>
    </row>
    <row r="579" spans="1:2" x14ac:dyDescent="0.35">
      <c r="A579" s="7">
        <v>873</v>
      </c>
      <c r="B579" s="7">
        <v>201</v>
      </c>
    </row>
    <row r="580" spans="1:2" x14ac:dyDescent="0.35">
      <c r="A580" s="26">
        <v>960</v>
      </c>
      <c r="B580" s="26">
        <v>71</v>
      </c>
    </row>
    <row r="581" spans="1:2" x14ac:dyDescent="0.35">
      <c r="A581" s="7">
        <v>635</v>
      </c>
      <c r="B581" s="7">
        <v>258</v>
      </c>
    </row>
    <row r="582" spans="1:2" x14ac:dyDescent="0.35">
      <c r="A582" s="26">
        <v>441</v>
      </c>
      <c r="B582" s="26">
        <v>207</v>
      </c>
    </row>
    <row r="583" spans="1:2" x14ac:dyDescent="0.35">
      <c r="A583" s="7">
        <v>576</v>
      </c>
      <c r="B583" s="7">
        <v>178</v>
      </c>
    </row>
    <row r="584" spans="1:2" x14ac:dyDescent="0.35">
      <c r="A584" s="26">
        <v>495</v>
      </c>
      <c r="B584" s="26">
        <v>8</v>
      </c>
    </row>
    <row r="585" spans="1:2" x14ac:dyDescent="0.35">
      <c r="A585" s="7">
        <v>562</v>
      </c>
      <c r="B585" s="7">
        <v>123</v>
      </c>
    </row>
    <row r="586" spans="1:2" x14ac:dyDescent="0.35">
      <c r="A586" s="26">
        <v>81</v>
      </c>
      <c r="B586" s="26">
        <v>289</v>
      </c>
    </row>
    <row r="587" spans="1:2" x14ac:dyDescent="0.35">
      <c r="A587" s="7">
        <v>69</v>
      </c>
      <c r="B587" s="7">
        <v>33</v>
      </c>
    </row>
    <row r="588" spans="1:2" x14ac:dyDescent="0.35">
      <c r="A588" s="26">
        <v>358</v>
      </c>
      <c r="B588" s="26">
        <v>96</v>
      </c>
    </row>
    <row r="589" spans="1:2" x14ac:dyDescent="0.35">
      <c r="A589" s="7">
        <v>557</v>
      </c>
      <c r="B589" s="7">
        <v>275</v>
      </c>
    </row>
    <row r="590" spans="1:2" x14ac:dyDescent="0.35">
      <c r="A590" s="26">
        <v>168</v>
      </c>
      <c r="B590" s="26">
        <v>290</v>
      </c>
    </row>
    <row r="591" spans="1:2" x14ac:dyDescent="0.35">
      <c r="A591" s="7">
        <v>429</v>
      </c>
      <c r="B591" s="7">
        <v>196</v>
      </c>
    </row>
    <row r="592" spans="1:2" x14ac:dyDescent="0.35">
      <c r="A592" s="26">
        <v>184</v>
      </c>
      <c r="B592" s="26">
        <v>182</v>
      </c>
    </row>
    <row r="593" spans="1:2" x14ac:dyDescent="0.35">
      <c r="A593" s="7">
        <v>689</v>
      </c>
      <c r="B593" s="7">
        <v>87</v>
      </c>
    </row>
    <row r="594" spans="1:2" x14ac:dyDescent="0.35">
      <c r="A594" s="26">
        <v>218</v>
      </c>
      <c r="B594" s="26">
        <v>4</v>
      </c>
    </row>
    <row r="595" spans="1:2" x14ac:dyDescent="0.35">
      <c r="A595" s="7">
        <v>606</v>
      </c>
      <c r="B595" s="7">
        <v>222</v>
      </c>
    </row>
    <row r="596" spans="1:2" x14ac:dyDescent="0.35">
      <c r="A596" s="26">
        <v>664</v>
      </c>
      <c r="B596" s="26">
        <v>136</v>
      </c>
    </row>
    <row r="597" spans="1:2" x14ac:dyDescent="0.35">
      <c r="A597" s="7">
        <v>419</v>
      </c>
      <c r="B597" s="7">
        <v>82</v>
      </c>
    </row>
    <row r="598" spans="1:2" x14ac:dyDescent="0.35">
      <c r="A598" s="26">
        <v>569</v>
      </c>
      <c r="B598" s="26">
        <v>175</v>
      </c>
    </row>
    <row r="599" spans="1:2" x14ac:dyDescent="0.35">
      <c r="A599" s="7">
        <v>828</v>
      </c>
      <c r="B599" s="7">
        <v>228</v>
      </c>
    </row>
    <row r="600" spans="1:2" x14ac:dyDescent="0.35">
      <c r="A600" s="26">
        <v>283</v>
      </c>
      <c r="B600" s="26">
        <v>207</v>
      </c>
    </row>
    <row r="601" spans="1:2" x14ac:dyDescent="0.35">
      <c r="A601" s="7">
        <v>982</v>
      </c>
      <c r="B601" s="7">
        <v>235</v>
      </c>
    </row>
    <row r="602" spans="1:2" x14ac:dyDescent="0.35">
      <c r="A602" s="26">
        <v>664</v>
      </c>
      <c r="B602" s="26">
        <v>2</v>
      </c>
    </row>
    <row r="603" spans="1:2" x14ac:dyDescent="0.35">
      <c r="A603" s="7">
        <v>608</v>
      </c>
      <c r="B603" s="7">
        <v>175</v>
      </c>
    </row>
    <row r="604" spans="1:2" x14ac:dyDescent="0.35">
      <c r="A604" s="26">
        <v>71</v>
      </c>
      <c r="B604" s="26">
        <v>283</v>
      </c>
    </row>
    <row r="605" spans="1:2" x14ac:dyDescent="0.35">
      <c r="A605" s="7">
        <v>667</v>
      </c>
      <c r="B605" s="7">
        <v>89</v>
      </c>
    </row>
    <row r="606" spans="1:2" x14ac:dyDescent="0.35">
      <c r="A606" s="26">
        <v>593</v>
      </c>
      <c r="B606" s="26">
        <v>138</v>
      </c>
    </row>
    <row r="607" spans="1:2" x14ac:dyDescent="0.35">
      <c r="A607" s="7">
        <v>475</v>
      </c>
      <c r="B607" s="7">
        <v>234</v>
      </c>
    </row>
    <row r="608" spans="1:2" x14ac:dyDescent="0.35">
      <c r="A608" s="26">
        <v>88</v>
      </c>
      <c r="B608" s="26">
        <v>166</v>
      </c>
    </row>
    <row r="609" spans="1:2" x14ac:dyDescent="0.35">
      <c r="A609" s="7">
        <v>733</v>
      </c>
      <c r="B609" s="7">
        <v>258</v>
      </c>
    </row>
    <row r="610" spans="1:2" x14ac:dyDescent="0.35">
      <c r="A610" s="26">
        <v>312</v>
      </c>
      <c r="B610" s="26">
        <v>103</v>
      </c>
    </row>
    <row r="611" spans="1:2" x14ac:dyDescent="0.35">
      <c r="A611" s="7">
        <v>415</v>
      </c>
      <c r="B611" s="7">
        <v>84</v>
      </c>
    </row>
  </sheetData>
  <conditionalFormatting pivot="1" sqref="B30:E37">
    <cfRule type="colorScale" priority="13">
      <colorScale>
        <cfvo type="min"/>
        <cfvo type="percentile" val="50"/>
        <cfvo type="max"/>
        <color rgb="FFF75B5F"/>
        <color rgb="FFFFE875"/>
        <color rgb="FF4BB366"/>
      </colorScale>
    </cfRule>
  </conditionalFormatting>
  <conditionalFormatting pivot="1" sqref="B30:E37">
    <cfRule type="colorScale" priority="12">
      <colorScale>
        <cfvo type="min"/>
        <cfvo type="percentile" val="50"/>
        <cfvo type="max"/>
        <color rgb="FFF8696B"/>
        <color rgb="FFFFEE97"/>
        <color rgb="FF63BE7B"/>
      </colorScale>
    </cfRule>
  </conditionalFormatting>
  <conditionalFormatting pivot="1" sqref="B30:E37">
    <cfRule type="colorScale" priority="11">
      <colorScale>
        <cfvo type="min"/>
        <cfvo type="percentile" val="50"/>
        <cfvo type="max"/>
        <color rgb="FFF8686B"/>
        <color rgb="FFFFEB84"/>
        <color rgb="FF57B971"/>
      </colorScale>
    </cfRule>
  </conditionalFormatting>
  <conditionalFormatting sqref="I38:L39">
    <cfRule type="colorScale" priority="7">
      <colorScale>
        <cfvo type="min"/>
        <cfvo type="percentile" val="50"/>
        <cfvo type="max"/>
        <color rgb="FFF75B5F"/>
        <color rgb="FFFFE875"/>
        <color rgb="FF4BB366"/>
      </colorScale>
    </cfRule>
  </conditionalFormatting>
  <conditionalFormatting sqref="I38:L39">
    <cfRule type="colorScale" priority="6">
      <colorScale>
        <cfvo type="min"/>
        <cfvo type="percentile" val="50"/>
        <cfvo type="max"/>
        <color rgb="FFF8696B"/>
        <color rgb="FFFFEE97"/>
        <color rgb="FF63BE7B"/>
      </colorScale>
    </cfRule>
  </conditionalFormatting>
  <conditionalFormatting sqref="I38:L39">
    <cfRule type="colorScale" priority="5">
      <colorScale>
        <cfvo type="min"/>
        <cfvo type="percentile" val="50"/>
        <cfvo type="max"/>
        <color rgb="FFF8686B"/>
        <color rgb="FFFFEB84"/>
        <color rgb="FF57B971"/>
      </colorScale>
    </cfRule>
  </conditionalFormatting>
  <conditionalFormatting sqref="I30:L37">
    <cfRule type="colorScale" priority="4">
      <colorScale>
        <cfvo type="min"/>
        <cfvo type="percentile" val="50"/>
        <cfvo type="max"/>
        <color rgb="FFF75B5F"/>
        <color rgb="FFFFE875"/>
        <color rgb="FF4BB366"/>
      </colorScale>
    </cfRule>
  </conditionalFormatting>
  <conditionalFormatting sqref="I30:L37">
    <cfRule type="colorScale" priority="3">
      <colorScale>
        <cfvo type="min"/>
        <cfvo type="percentile" val="50"/>
        <cfvo type="max"/>
        <color rgb="FFF8696B"/>
        <color rgb="FFFFEE97"/>
        <color rgb="FF63BE7B"/>
      </colorScale>
    </cfRule>
  </conditionalFormatting>
  <conditionalFormatting sqref="I30:L37">
    <cfRule type="colorScale" priority="2">
      <colorScale>
        <cfvo type="min"/>
        <cfvo type="percentile" val="50"/>
        <cfvo type="max"/>
        <color rgb="FFF8686B"/>
        <color rgb="FFFFEB84"/>
        <color rgb="FF57B971"/>
      </colorScale>
    </cfRule>
  </conditionalFormatting>
  <conditionalFormatting pivot="1" sqref="F30:F37">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CF2D-6F73-4FB1-9EEB-EE925E940D66}">
  <dimension ref="W5"/>
  <sheetViews>
    <sheetView showGridLines="0" showRowColHeaders="0" tabSelected="1" zoomScale="75" zoomScaleNormal="75" workbookViewId="0">
      <selection activeCell="O45" sqref="O45"/>
    </sheetView>
  </sheetViews>
  <sheetFormatPr defaultRowHeight="14.5" x14ac:dyDescent="0.35"/>
  <cols>
    <col min="23" max="23" width="10.08984375" bestFit="1" customWidth="1"/>
  </cols>
  <sheetData>
    <row r="5" spans="23:23" x14ac:dyDescent="0.35">
      <c r="W5" s="3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F A A B Q S w M E F A A C A A g A g 5 n J 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g 5 n J 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O Z y V o e P m S W d g I A A H 4 I A A A T A B w A R m 9 y b X V s Y X M v U 2 V j d G l v b j E u b S C i G A A o o B Q A A A A A A A A A A A A A A A A A A A A A A A A A A A D F V V 1 r 2 z A U f Q / 0 P w j 1 x Q Y v k D L 2 0 m X Q h j U M 0 j D S b n s w J i i O m o g q U p D l p S H k v + 9 K s m N b j k n Z H p Y X h f t x 7 t G 5 1 1 c Z T T W T A j 2 5 c 3 D b 6 2 V r o u g S P Z M F p w M 0 R J z q q x 6 C 3 5 P M V U r B 8 v U t p b w / y p W i Q v + S 6 n U h 5 W s Q H u I p 2 d A h d p k 4 O c Y j K T S E J J E D u M a j N R E r A 7 7 f U g x I N r T / r I j I X q T a j C T P N 8 I 4 s 8 B V i w 4 H f A / u J T L Y O E I a n E j T N 3 2 M 0 A G P F W H C o f m u 7 4 o B 2 S 1 V 6 J 6 s U D A l T J G w j B L 5 Z k G V j R s x v W 8 l j 2 Q u t D p j z z M t N 4 A 5 I 5 q J F f i / C f 3 p Y 9 8 w s A F T C 4 z k C 5 r R 3 4 z u s n b I I 4 i y B j H 5 s g X / Q z C d l a 5 a 2 j E 8 q + D g g o S e 3 k b L L l V c M 9 N 9 q 9 6 M b j l J A e I n 4 X m t Z 4 X d W g O f V o S 5 T A m H c + L O I l o 1 0 q J G / 2 o 1 H x j X 1 M z g T I K A p 5 J P l M O U G l v Q 4 h U h S t I 1 0 i q n X d w H n e S b 9 Y A 8 W U l z T t z Z R d 5 O T h f t w b t 4 D 8 4 T r 6 t 5 c 7 H J X t 2 / a n O 9 I t o x G F D b u U s f q U 8 V h v j d x S O E q f g w H e M O B W 8 6 F O y k W k g Z x K Y x C S T j u z R V B I f I 7 I 8 g v u 5 g l q D P X 2 A j c B 5 W T M Z K 5 t v W B F q r r 7 i 9 d X N J N e b a a l L g l R z n 5 Z d v Y F F c J Q 8 N D 2 s 0 S y F C F Z D v 6 b p N F e e W H O g O c v j Z x Y J r m Z v 7 r Y 3 V 2 m / t k G q / + e j V e v O z k v o s 3 i 2 X I K 2 j U m k P V j d 5 g d c d k P u R L h k R y A p S S j x h m e 4 7 R 2 D / u y F y / 0 / D H M Q F V t I 9 H q d P d F 9 c v / + g 5 C a Y h 0 j q N V U 7 l l E 3 P m V z q 3 k K r 3 p M n L 2 X / 9 D O / + G p n f / 3 x 9 Z r Q P 2 N P T Y 0 a H C 6 / Q N Q S w E C L Q A U A A I A C A C D m c l a 7 i + c q a Q A A A D 2 A A A A E g A A A A A A A A A A A A A A A A A A A A A A Q 2 9 u Z m l n L 1 B h Y 2 t h Z 2 U u e G 1 s U E s B A i 0 A F A A C A A g A g 5 n J W l N y O C y b A A A A 4 Q A A A B M A A A A A A A A A A A A A A A A A 8 A A A A F t D b 2 5 0 Z W 5 0 X 1 R 5 c G V z X S 5 4 b W x Q S w E C L Q A U A A I A C A C D m c l a H j 5 k l n Y C A A B + C A A A E w A A A A A A A A A A A A A A A A D Y A Q A A R m 9 y b X V s Y X M v U 2 V j d G l v b j E u b V B L B Q Y A A A A A A w A D A M I A A A C 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F g A A A A A A A L 0 W 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U t M z B U M T Q 6 N D M 6 M D g u N T E z N T E 2 M 1 o i I C 8 + P E V u d H J 5 I F R 5 c G U 9 I k Z p b G x D b 2 x 1 b W 5 U e X B l c y I g V m F s d W U 9 I n N C Z 1 l B I i A v P j x F b n R y e S B U e X B l P S J G a W x s Q 2 9 s d W 1 u T m F t Z X M i I F Z h b H V l P S J z W y Z x d W 9 0 O 0 J y Y W 5 k I E 5 h b W U m c X V v d D s s J n F 1 b 3 Q 7 R 3 J h a W 4 g V H l w Z S Z x d W 9 0 O y w m c X V v d D t N Z W R p Y W 4 g U H J 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Q 3 N z k 1 M G E t N 2 I z N i 0 0 N T N j L W I 5 N T k t Z G M 1 M m Z l Z m Q w M G I 3 I i A v P j x F b n R y e S B U e X B l P S J S Z W x h d G l v b n N o a X B J b m Z v Q 2 9 u d G F p b m V y I i B W Y W x 1 Z T 0 i c 3 s m c X V v d D t j b 2 x 1 b W 5 D b 3 V u d C Z x d W 9 0 O z o z L C Z x d W 9 0 O 2 t l e U N v b H V t b k 5 h b W V z J n F 1 b 3 Q 7 O l t d L C Z x d W 9 0 O 3 F 1 Z X J 5 U m V s Y X R p b 2 5 z a G l w c y Z x d W 9 0 O z p b X S w m c X V v d D t j b 2 x 1 b W 5 J Z G V u d G l 0 a W V z J n F 1 b 3 Q 7 O l s m c X V v d D t T Z W N 0 a W 9 u M S 9 U Y W J s Z T E v Q X V 0 b 1 J l b W 9 2 Z W R D b 2 x 1 b W 5 z M S 5 7 Q n J h b m Q g T m F t Z S w w f S Z x d W 9 0 O y w m c X V v d D t T Z W N 0 a W 9 u M S 9 U Y W J s Z T E v Q X V 0 b 1 J l b W 9 2 Z W R D b 2 x 1 b W 5 z M S 5 7 R 3 J h a W 4 g V H l w Z S w x f S Z x d W 9 0 O y w m c X V v d D t T Z W N 0 a W 9 u M S 9 U Y W J s Z T E v Q X V 0 b 1 J l b W 9 2 Z W R D b 2 x 1 b W 5 z M S 5 7 T W V k a W F u I F B y a W N l L D J 9 J n F 1 b 3 Q 7 X S w m c X V v d D t D b 2 x 1 b W 5 D b 3 V u d C Z x d W 9 0 O z o z L C Z x d W 9 0 O 0 t l e U N v b H V t b k 5 h b W V z J n F 1 b 3 Q 7 O l t d L C Z x d W 9 0 O 0 N v b H V t b k l k Z W 5 0 a X R p Z X M m c X V v d D s 6 W y Z x d W 9 0 O 1 N l Y 3 R p b 2 4 x L 1 R h Y m x l M S 9 B d X R v U m V t b 3 Z l Z E N v b H V t b n M x L n t C c m F u Z C B O Y W 1 l L D B 9 J n F 1 b 3 Q 7 L C Z x d W 9 0 O 1 N l Y 3 R p b 2 4 x L 1 R h Y m x l M S 9 B d X R v U m V t b 3 Z l Z E N v b H V t b n M x L n t H c m F p b i B U e X B l L D F 9 J n F 1 b 3 Q 7 L C Z x d W 9 0 O 1 N l Y 3 R p b 2 4 x L 1 R h Y m x l M S 9 B d X R v U m V t b 3 Z l Z E N v b H V t b n M x L n t N Z W R p Y W 4 g U H J p Y 2 U s M 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X z 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U t M z B U M T U 6 M j Y 6 N D E u O D E z N T I 0 M V o i I C 8 + P E V u d H J 5 I F R 5 c G U 9 I k Z p b G x D b 2 x 1 b W 5 U e X B l c y I g V m F s d W U 9 I n N C Z 1 l G I i A v P j x F b n R y e S B U e X B l P S J G a W x s Q 2 9 s d W 1 u T m F t Z X M i I F Z h b H V l P S J z W y Z x d W 9 0 O 0 J y Y W 5 k I E 5 h b W U m c X V v d D s s J n F 1 b 3 Q 7 R 3 J h a W 4 g V H l w Z S Z x d W 9 0 O y w m c X V v d D t N Z W R p Y W 4 g U H J 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z c 3 Y z M 0 M j c t N j Z l M S 0 0 N 2 M y L T k 1 N T c t M 2 Z j Y z R k N j M z O D E x I i A v P j x F b n R y e S B U e X B l P S J S Z W x h d G l v b n N o a X B J b m Z v Q 2 9 u d G F p b m V y I i B W Y W x 1 Z T 0 i c 3 s m c X V v d D t j b 2 x 1 b W 5 D b 3 V u d C Z x d W 9 0 O z o z L C Z x d W 9 0 O 2 t l e U N v b H V t b k 5 h b W V z J n F 1 b 3 Q 7 O l t d L C Z x d W 9 0 O 3 F 1 Z X J 5 U m V s Y X R p b 2 5 z a G l w c y Z x d W 9 0 O z p b X S w m c X V v d D t j b 2 x 1 b W 5 J Z G V u d G l 0 a W V z J n F 1 b 3 Q 7 O l s m c X V v d D t T Z W N 0 a W 9 u M S 9 U Y W J s Z T F f M S 9 B d X R v U m V t b 3 Z l Z E N v b H V t b n M x L n t C c m F u Z C B O Y W 1 l L D B 9 J n F 1 b 3 Q 7 L C Z x d W 9 0 O 1 N l Y 3 R p b 2 4 x L 1 R h Y m x l M V 8 x L 0 F 1 d G 9 S Z W 1 v d m V k Q 2 9 s d W 1 u c z E u e 0 d y Y W l u I F R 5 c G U s M X 0 m c X V v d D s s J n F 1 b 3 Q 7 U 2 V j d G l v b j E v V G F i b G U x X z E v Q X V 0 b 1 J l b W 9 2 Z W R D b 2 x 1 b W 5 z M S 5 7 T W V k a W F u I F B y a W N l L D J 9 J n F 1 b 3 Q 7 X S w m c X V v d D t D b 2 x 1 b W 5 D b 3 V u d C Z x d W 9 0 O z o z L C Z x d W 9 0 O 0 t l e U N v b H V t b k 5 h b W V z J n F 1 b 3 Q 7 O l t d L C Z x d W 9 0 O 0 N v b H V t b k l k Z W 5 0 a X R p Z X M m c X V v d D s 6 W y Z x d W 9 0 O 1 N l Y 3 R p b 2 4 x L 1 R h Y m x l M V 8 x L 0 F 1 d G 9 S Z W 1 v d m V k Q 2 9 s d W 1 u c z E u e 0 J y Y W 5 k I E 5 h b W U s M H 0 m c X V v d D s s J n F 1 b 3 Q 7 U 2 V j d G l v b j E v V G F i b G U x X z E v Q X V 0 b 1 J l b W 9 2 Z W R D b 2 x 1 b W 5 z M S 5 7 R 3 J h a W 4 g V H l w Z S w x f S Z x d W 9 0 O y w m c X V v d D t T Z W N 0 a W 9 u M S 9 U Y W J s Z T F f M S 9 B d X R v U m V t b 3 Z l Z E N v b H V t b n M x L n t N Z W R p Y W 4 g U H J p Y 2 U s M 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2 h h b m d l Z C U y M F R 5 c G U l M j B 3 a X R o J T I w T G 9 j Y W x l 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R 3 J v d X B l Z C U y M F J v d 3 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F f M S 9 T b 3 V y Y 2 U 8 L 0 l 0 Z W 1 Q Y X R o P j w v S X R l b U x v Y 2 F 0 a W 9 u P j x T d G F i b G V F b n R y a W V z I C 8 + P C 9 J d G V t P j x J d G V t P j x J d G V t T G 9 j Y X R p b 2 4 + P E l 0 Z W 1 U e X B l P k Z v c m 1 1 b G E 8 L 0 l 0 Z W 1 U e X B l P j x J d G V t U G F 0 a D 5 T Z W N 0 a W 9 u M S 9 U Y W J s Z T F f M 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y U 9 F o V o t D E O V X L / E 9 K E 2 I g A A A A A C A A A A A A A Q Z g A A A A E A A C A A A A D 3 1 D W O P G M F y 0 q Y V o M S L + i 5 g T b y z Z J r V / i Z Q 0 2 K f G Z + 0 Q A A A A A O g A A A A A I A A C A A A A B / v 5 O 5 I 1 M 8 b 7 J v e R u y f E Q f O 3 8 0 R 1 u Y M V s j x 4 r p v F q H K V A A A A C H f T S e Z T v X f t D G H X B 7 m A 1 T y l U P H / r L 1 0 S U q S f z w R d X m h x 6 0 c U B K B a U R G J Z u U / W f 6 x z E d V + S n L M w T 7 + M N v E b O k A 9 A o i y 0 0 b B 1 M M j D O o B w s d / E A A A A D 0 2 + f R m e T x C C W T 2 w d f C t u W d U 3 Z Q U O 3 5 a T L F m 0 T m Q N T 7 X c 4 N A q 0 K u u h u 9 L M Q Y M 4 2 Z i w D 6 1 J F o Q T W x h K C 2 r a Y F c k < / D a t a M a s h u p > 
</file>

<file path=customXml/itemProps1.xml><?xml version="1.0" encoding="utf-8"?>
<ds:datastoreItem xmlns:ds="http://schemas.openxmlformats.org/officeDocument/2006/customXml" ds:itemID="{B985400C-A6E7-43C6-B841-38C7E42A6B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Rice Sales(Cleaned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jumobi odusole</cp:lastModifiedBy>
  <dcterms:created xsi:type="dcterms:W3CDTF">2025-05-28T11:20:15Z</dcterms:created>
  <dcterms:modified xsi:type="dcterms:W3CDTF">2025-06-23T02:09:46Z</dcterms:modified>
</cp:coreProperties>
</file>