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0013520\Documents\eCSI-regressions\"/>
    </mc:Choice>
  </mc:AlternateContent>
  <bookViews>
    <workbookView xWindow="480" yWindow="72" windowWidth="18192" windowHeight="11820"/>
  </bookViews>
  <sheets>
    <sheet name="FY14-18 model" sheetId="3" r:id="rId1"/>
    <sheet name="Last 12 months model" sheetId="4" r:id="rId2"/>
    <sheet name="Oct17-April18 model" sheetId="5" r:id="rId3"/>
  </sheets>
  <calcPr calcId="152511"/>
</workbook>
</file>

<file path=xl/calcChain.xml><?xml version="1.0" encoding="utf-8"?>
<calcChain xmlns="http://schemas.openxmlformats.org/spreadsheetml/2006/main">
  <c r="O12" i="3" l="1"/>
  <c r="O11" i="3"/>
  <c r="O5" i="3"/>
  <c r="O6" i="3"/>
  <c r="O7" i="3"/>
  <c r="O8" i="3"/>
  <c r="O9" i="3"/>
  <c r="O10" i="3"/>
  <c r="O4" i="3" l="1"/>
  <c r="P19" i="4"/>
  <c r="P18" i="4"/>
  <c r="P19" i="5"/>
  <c r="P18" i="5"/>
  <c r="C23" i="3"/>
  <c r="B22" i="3"/>
  <c r="B21" i="3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N25" i="5"/>
  <c r="N17" i="5" s="1"/>
  <c r="N18" i="5" s="1"/>
  <c r="N19" i="5" s="1"/>
  <c r="M25" i="5"/>
  <c r="L25" i="5"/>
  <c r="K25" i="5"/>
  <c r="J25" i="5"/>
  <c r="J17" i="5" s="1"/>
  <c r="J18" i="5" s="1"/>
  <c r="J19" i="5" s="1"/>
  <c r="I25" i="5"/>
  <c r="H25" i="5"/>
  <c r="G25" i="5"/>
  <c r="F25" i="5"/>
  <c r="F17" i="5" s="1"/>
  <c r="F18" i="5" s="1"/>
  <c r="F19" i="5" s="1"/>
  <c r="E25" i="5"/>
  <c r="D25" i="5"/>
  <c r="C25" i="5"/>
  <c r="B25" i="5"/>
  <c r="B17" i="5" s="1"/>
  <c r="B18" i="5" s="1"/>
  <c r="B19" i="5" s="1"/>
  <c r="L17" i="5"/>
  <c r="L18" i="5" s="1"/>
  <c r="L19" i="5" s="1"/>
  <c r="H17" i="5"/>
  <c r="H18" i="5" s="1"/>
  <c r="H19" i="5" s="1"/>
  <c r="D17" i="5"/>
  <c r="D18" i="5" s="1"/>
  <c r="D19" i="5" s="1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C28" i="3"/>
  <c r="D28" i="3"/>
  <c r="E28" i="3"/>
  <c r="F28" i="3"/>
  <c r="G28" i="3"/>
  <c r="H28" i="3"/>
  <c r="I28" i="3"/>
  <c r="J28" i="3"/>
  <c r="K28" i="3"/>
  <c r="L28" i="3"/>
  <c r="M28" i="3"/>
  <c r="N28" i="3"/>
  <c r="B28" i="3"/>
  <c r="H21" i="3"/>
  <c r="I21" i="3"/>
  <c r="J21" i="3"/>
  <c r="K21" i="3"/>
  <c r="L21" i="3"/>
  <c r="M21" i="3"/>
  <c r="N21" i="3"/>
  <c r="H22" i="3"/>
  <c r="I22" i="3"/>
  <c r="J22" i="3"/>
  <c r="K22" i="3"/>
  <c r="L22" i="3"/>
  <c r="M22" i="3"/>
  <c r="N22" i="3"/>
  <c r="H23" i="3"/>
  <c r="I23" i="3"/>
  <c r="J23" i="3"/>
  <c r="K23" i="3"/>
  <c r="L23" i="3"/>
  <c r="M23" i="3"/>
  <c r="N23" i="3"/>
  <c r="H24" i="3"/>
  <c r="I24" i="3"/>
  <c r="J24" i="3"/>
  <c r="K24" i="3"/>
  <c r="L24" i="3"/>
  <c r="M24" i="3"/>
  <c r="N24" i="3"/>
  <c r="H25" i="3"/>
  <c r="I25" i="3"/>
  <c r="J25" i="3"/>
  <c r="K25" i="3"/>
  <c r="L25" i="3"/>
  <c r="M25" i="3"/>
  <c r="N25" i="3"/>
  <c r="H26" i="3"/>
  <c r="I26" i="3"/>
  <c r="J26" i="3"/>
  <c r="K26" i="3"/>
  <c r="L26" i="3"/>
  <c r="M26" i="3"/>
  <c r="N26" i="3"/>
  <c r="H27" i="3"/>
  <c r="I27" i="3"/>
  <c r="J27" i="3"/>
  <c r="K27" i="3"/>
  <c r="L27" i="3"/>
  <c r="M27" i="3"/>
  <c r="N27" i="3"/>
  <c r="C21" i="3"/>
  <c r="D21" i="3"/>
  <c r="E21" i="3"/>
  <c r="F21" i="3"/>
  <c r="G21" i="3"/>
  <c r="C22" i="3"/>
  <c r="D22" i="3"/>
  <c r="E22" i="3"/>
  <c r="F22" i="3"/>
  <c r="G22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B23" i="3"/>
  <c r="B24" i="3"/>
  <c r="B25" i="3"/>
  <c r="B26" i="3"/>
  <c r="B27" i="3"/>
  <c r="K13" i="3" l="1"/>
  <c r="K14" i="3" s="1"/>
  <c r="K15" i="3" s="1"/>
  <c r="G13" i="3"/>
  <c r="G14" i="3" s="1"/>
  <c r="G15" i="3" s="1"/>
  <c r="C17" i="5"/>
  <c r="C18" i="5" s="1"/>
  <c r="C19" i="5" s="1"/>
  <c r="G17" i="5"/>
  <c r="G18" i="5" s="1"/>
  <c r="G19" i="5" s="1"/>
  <c r="K17" i="5"/>
  <c r="K18" i="5" s="1"/>
  <c r="K19" i="5" s="1"/>
  <c r="E17" i="5"/>
  <c r="E18" i="5" s="1"/>
  <c r="E19" i="5" s="1"/>
  <c r="I17" i="5"/>
  <c r="I18" i="5" s="1"/>
  <c r="I19" i="5" s="1"/>
  <c r="M17" i="5"/>
  <c r="M18" i="5" s="1"/>
  <c r="M19" i="5" s="1"/>
  <c r="D17" i="4"/>
  <c r="D18" i="4" s="1"/>
  <c r="D19" i="4" s="1"/>
  <c r="K17" i="4"/>
  <c r="K18" i="4" s="1"/>
  <c r="K19" i="4" s="1"/>
  <c r="C17" i="4"/>
  <c r="C18" i="4" s="1"/>
  <c r="C19" i="4" s="1"/>
  <c r="G17" i="4"/>
  <c r="G18" i="4" s="1"/>
  <c r="G19" i="4" s="1"/>
  <c r="B17" i="4"/>
  <c r="B18" i="4" s="1"/>
  <c r="B19" i="4" s="1"/>
  <c r="F17" i="4"/>
  <c r="F18" i="4" s="1"/>
  <c r="F19" i="4" s="1"/>
  <c r="J17" i="4"/>
  <c r="J18" i="4" s="1"/>
  <c r="J19" i="4" s="1"/>
  <c r="N17" i="4"/>
  <c r="N18" i="4" s="1"/>
  <c r="N19" i="4" s="1"/>
  <c r="H17" i="4"/>
  <c r="H18" i="4" s="1"/>
  <c r="H19" i="4" s="1"/>
  <c r="L17" i="4"/>
  <c r="L18" i="4" s="1"/>
  <c r="L19" i="4" s="1"/>
  <c r="E17" i="4"/>
  <c r="E18" i="4" s="1"/>
  <c r="E19" i="4" s="1"/>
  <c r="I17" i="4"/>
  <c r="I18" i="4" s="1"/>
  <c r="I19" i="4" s="1"/>
  <c r="M17" i="4"/>
  <c r="M18" i="4" s="1"/>
  <c r="M19" i="4" s="1"/>
  <c r="D13" i="3"/>
  <c r="D14" i="3" s="1"/>
  <c r="D15" i="3" s="1"/>
  <c r="N13" i="3"/>
  <c r="N14" i="3" s="1"/>
  <c r="N15" i="3" s="1"/>
  <c r="J13" i="3"/>
  <c r="J14" i="3" s="1"/>
  <c r="J15" i="3" s="1"/>
  <c r="C13" i="3"/>
  <c r="C14" i="3" s="1"/>
  <c r="C15" i="3" s="1"/>
  <c r="E13" i="3"/>
  <c r="E14" i="3" s="1"/>
  <c r="E15" i="3" s="1"/>
  <c r="F13" i="3"/>
  <c r="F14" i="3" s="1"/>
  <c r="F15" i="3" s="1"/>
  <c r="L13" i="3"/>
  <c r="L14" i="3" s="1"/>
  <c r="L15" i="3" s="1"/>
  <c r="M13" i="3"/>
  <c r="M14" i="3" s="1"/>
  <c r="M15" i="3" s="1"/>
  <c r="I13" i="3"/>
  <c r="I14" i="3" s="1"/>
  <c r="I15" i="3" s="1"/>
  <c r="H13" i="3"/>
  <c r="H14" i="3" s="1"/>
  <c r="H15" i="3" s="1"/>
  <c r="B13" i="3"/>
  <c r="B14" i="3" l="1"/>
  <c r="O13" i="3"/>
  <c r="B15" i="3"/>
  <c r="O15" i="3" s="1"/>
  <c r="O14" i="3"/>
</calcChain>
</file>

<file path=xl/sharedStrings.xml><?xml version="1.0" encoding="utf-8"?>
<sst xmlns="http://schemas.openxmlformats.org/spreadsheetml/2006/main" count="166" uniqueCount="65">
  <si>
    <t>Question</t>
  </si>
  <si>
    <t>Month</t>
  </si>
  <si>
    <t>Model</t>
  </si>
  <si>
    <t>2030</t>
  </si>
  <si>
    <t>2130</t>
  </si>
  <si>
    <t>2120</t>
  </si>
  <si>
    <t>1010</t>
  </si>
  <si>
    <t>1110</t>
  </si>
  <si>
    <t>2050</t>
  </si>
  <si>
    <t>2100</t>
  </si>
  <si>
    <t>Intercept</t>
  </si>
  <si>
    <t>FY14-18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</si>
  <si>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</si>
  <si>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</si>
  <si>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</si>
  <si>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</si>
  <si>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</si>
  <si>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</si>
  <si>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</si>
  <si>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</si>
  <si>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</si>
  <si>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</si>
  <si>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</si>
  <si>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</si>
  <si>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</si>
  <si>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2126</t>
  </si>
  <si>
    <t>2090</t>
  </si>
  <si>
    <t>1080</t>
  </si>
  <si>
    <t>2124</t>
  </si>
  <si>
    <t>201704-201804</t>
  </si>
  <si>
    <t>201710-201804</t>
  </si>
  <si>
    <t>1010: Info</t>
  </si>
  <si>
    <t>1080: Boarding ease</t>
  </si>
  <si>
    <t>1110: Boarding exp.</t>
  </si>
  <si>
    <t>2030: Smooth*</t>
  </si>
  <si>
    <t>2050: Clean</t>
  </si>
  <si>
    <t>2090: Features/ safety onboard info</t>
  </si>
  <si>
    <t>2100: Problem/ delay onboard imfo</t>
  </si>
  <si>
    <t>2120: OTP</t>
  </si>
  <si>
    <t>2124: Onboard personal security</t>
  </si>
  <si>
    <t>2126: Safe*</t>
  </si>
  <si>
    <t>2130: Friendly</t>
  </si>
  <si>
    <t>Overall</t>
  </si>
  <si>
    <t>ArrP</t>
  </si>
  <si>
    <t>Prediction</t>
  </si>
  <si>
    <t>Variance to actual score ($)</t>
  </si>
  <si>
    <t>Variance to actual score (%)</t>
  </si>
  <si>
    <t>Weighted value of questions (=model coefficient * question response)</t>
  </si>
  <si>
    <t>Average</t>
  </si>
  <si>
    <t>2100: Problem/ delay onboard info</t>
  </si>
  <si>
    <t>2030: Smooth</t>
  </si>
  <si>
    <t>Arrival Delay (minutes)</t>
  </si>
  <si>
    <t>Oct '17</t>
  </si>
  <si>
    <t>Apr '17</t>
  </si>
  <si>
    <t>May '17</t>
  </si>
  <si>
    <t>Apr '18</t>
  </si>
  <si>
    <t>Jun '17</t>
  </si>
  <si>
    <t>Jul '17</t>
  </si>
  <si>
    <t>Aug '17</t>
  </si>
  <si>
    <t>Sep '17</t>
  </si>
  <si>
    <t>Nov '17</t>
  </si>
  <si>
    <t>Dec '17</t>
  </si>
  <si>
    <t>Jan' 18</t>
  </si>
  <si>
    <t>Feb '18</t>
  </si>
  <si>
    <t>Mar 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</si>
</sst>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.0000_);_(* \(#,##0.0000\);_(* &quot;-&quot;??_);_(@_)"/>
    <numFmt numFmtId="168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43" fontId="0" fillId="0" borderId="0" xfId="1" applyFont="1"/>
    <xf numFmtId="43" fontId="0" fillId="0" borderId="0" xfId="1" applyFont="1" applyBorder="1"/>
    <xf numFmtId="43" fontId="0" fillId="0" borderId="1" xfId="1" applyFont="1" applyBorder="1"/>
    <xf numFmtId="166" fontId="0" fillId="0" borderId="0" xfId="1" applyNumberFormat="1" applyFont="1" applyBorder="1"/>
    <xf numFmtId="166" fontId="0" fillId="0" borderId="0" xfId="1" applyNumberFormat="1" applyFont="1"/>
    <xf numFmtId="166" fontId="0" fillId="0" borderId="1" xfId="1" applyNumberFormat="1" applyFont="1" applyBorder="1"/>
    <xf numFmtId="0" fontId="0" fillId="0" borderId="0" xfId="1" applyNumberFormat="1" applyFont="1"/>
    <xf numFmtId="0" fontId="1" fillId="0" borderId="0" xfId="0" applyFont="1" applyFill="1" applyBorder="1"/>
    <xf numFmtId="43" fontId="0" fillId="0" borderId="0" xfId="0" applyNumberFormat="1" applyAlignment="1">
      <alignment horizontal="center"/>
    </xf>
    <xf numFmtId="0" fontId="4" fillId="0" borderId="3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43" fontId="0" fillId="0" borderId="0" xfId="0" applyNumberFormat="1"/>
    <xf numFmtId="10" fontId="0" fillId="0" borderId="0" xfId="2" applyNumberFormat="1" applyFont="1"/>
    <xf numFmtId="0" fontId="0" fillId="0" borderId="0" xfId="0" applyFont="1" applyBorder="1"/>
    <xf numFmtId="43" fontId="0" fillId="0" borderId="0" xfId="0" applyNumberFormat="1" applyBorder="1" applyAlignment="1">
      <alignment horizontal="center"/>
    </xf>
    <xf numFmtId="43" fontId="3" fillId="3" borderId="1" xfId="3" applyNumberFormat="1" applyBorder="1" applyAlignment="1">
      <alignment horizontal="center"/>
    </xf>
    <xf numFmtId="0" fontId="3" fillId="3" borderId="0" xfId="3"/>
    <xf numFmtId="43" fontId="3" fillId="3" borderId="0" xfId="3" applyNumberFormat="1"/>
    <xf numFmtId="168" fontId="3" fillId="3" borderId="0" xfId="3" applyNumberFormat="1"/>
    <xf numFmtId="0" fontId="3" fillId="3" borderId="3" xfId="3" applyBorder="1"/>
    <xf numFmtId="0" fontId="3" fillId="3" borderId="0" xfId="3" applyAlignment="1">
      <alignment horizontal="center"/>
    </xf>
    <xf numFmtId="0" fontId="3" fillId="3" borderId="4" xfId="3" applyBorder="1"/>
    <xf numFmtId="0" fontId="1" fillId="0" borderId="0" xfId="0" applyFont="1" applyBorder="1"/>
    <xf numFmtId="0" fontId="0" fillId="0" borderId="0" xfId="1" applyNumberFormat="1" applyFont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3" fillId="3" borderId="0" xfId="3" applyNumberFormat="1"/>
    <xf numFmtId="2" fontId="3" fillId="3" borderId="0" xfId="3" applyNumberFormat="1" applyAlignment="1">
      <alignment horizontal="center"/>
    </xf>
    <xf numFmtId="2" fontId="1" fillId="0" borderId="3" xfId="0" applyNumberFormat="1" applyFont="1" applyBorder="1"/>
    <xf numFmtId="2" fontId="5" fillId="0" borderId="3" xfId="0" applyNumberFormat="1" applyFont="1" applyBorder="1"/>
    <xf numFmtId="2" fontId="6" fillId="3" borderId="0" xfId="3" applyNumberFormat="1" applyFont="1"/>
    <xf numFmtId="43" fontId="6" fillId="3" borderId="1" xfId="3" applyNumberFormat="1" applyFont="1" applyBorder="1" applyAlignment="1">
      <alignment horizontal="center"/>
    </xf>
    <xf numFmtId="43" fontId="6" fillId="3" borderId="0" xfId="3" applyNumberFormat="1" applyFont="1"/>
    <xf numFmtId="2" fontId="1" fillId="0" borderId="0" xfId="0" applyNumberFormat="1" applyFont="1" applyBorder="1"/>
    <xf numFmtId="2" fontId="5" fillId="0" borderId="0" xfId="0" applyNumberFormat="1" applyFont="1" applyBorder="1"/>
    <xf numFmtId="10" fontId="6" fillId="3" borderId="0" xfId="3" applyNumberFormat="1" applyFont="1"/>
  </cellXfs>
  <cellStyles count="4">
    <cellStyle name="Comma" xfId="1" builtinId="3"/>
    <cellStyle name="Neutral" xfId="3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O15" sqref="O15"/>
    </sheetView>
  </sheetViews>
  <sheetFormatPr defaultRowHeight="14.4" x14ac:dyDescent="0.3"/>
  <cols>
    <col min="1" max="1" width="31" bestFit="1" customWidth="1"/>
    <col min="16" max="16" width="2.5546875" customWidth="1"/>
    <col min="17" max="17" width="12.6640625" bestFit="1" customWidth="1"/>
    <col min="18" max="19" width="13.77734375" bestFit="1" customWidth="1"/>
  </cols>
  <sheetData>
    <row r="1" spans="1:20" x14ac:dyDescent="0.3">
      <c r="A1" t="s">
        <v>2</v>
      </c>
      <c r="B1" s="3" t="s">
        <v>11</v>
      </c>
    </row>
    <row r="2" spans="1:20" x14ac:dyDescent="0.3">
      <c r="B2" t="s">
        <v>1</v>
      </c>
      <c r="Q2" t="s">
        <v>2</v>
      </c>
    </row>
    <row r="3" spans="1:20" x14ac:dyDescent="0.3">
      <c r="A3" s="9" t="s">
        <v>0</v>
      </c>
      <c r="B3" s="7" t="s">
        <v>53</v>
      </c>
      <c r="C3" s="7" t="s">
        <v>54</v>
      </c>
      <c r="D3" s="7" t="s">
        <v>56</v>
      </c>
      <c r="E3" s="7" t="s">
        <v>57</v>
      </c>
      <c r="F3" s="7" t="s">
        <v>58</v>
      </c>
      <c r="G3" s="7" t="s">
        <v>59</v>
      </c>
      <c r="H3" s="7" t="s">
        <v>52</v>
      </c>
      <c r="I3" s="7" t="s">
        <v>60</v>
      </c>
      <c r="J3" s="7" t="s">
        <v>61</v>
      </c>
      <c r="K3" s="7" t="s">
        <v>62</v>
      </c>
      <c r="L3" s="7" t="s">
        <v>63</v>
      </c>
      <c r="M3" s="7" t="s">
        <v>64</v>
      </c>
      <c r="N3" s="7" t="s">
        <v>55</v>
      </c>
      <c r="O3" s="9" t="s">
        <v>48</v>
      </c>
      <c r="P3" s="5"/>
      <c r="Q3" s="7" t="s">
        <v>11</v>
      </c>
      <c r="R3" s="8"/>
      <c r="S3" s="34"/>
      <c r="T3" s="6"/>
    </row>
    <row r="4" spans="1:20" x14ac:dyDescent="0.3">
      <c r="A4" s="10" t="s">
        <v>31</v>
      </c>
      <c r="B4" s="36">
        <v>88.558558558558559</v>
      </c>
      <c r="C4" s="36">
        <v>87.372881355932208</v>
      </c>
      <c r="D4" s="36">
        <v>91.15183246073299</v>
      </c>
      <c r="E4" s="36">
        <v>88.543689320388353</v>
      </c>
      <c r="F4" s="36">
        <v>90.398009950248763</v>
      </c>
      <c r="G4" s="36">
        <v>90.949367088607602</v>
      </c>
      <c r="H4" s="36">
        <v>90.214285714285708</v>
      </c>
      <c r="I4" s="36">
        <v>91.008771929824562</v>
      </c>
      <c r="J4" s="36">
        <v>87.818181818181813</v>
      </c>
      <c r="K4" s="36">
        <v>86.167400881057276</v>
      </c>
      <c r="L4" s="36">
        <v>90.898876404494388</v>
      </c>
      <c r="M4" s="36">
        <v>89.955752212389385</v>
      </c>
      <c r="N4" s="36">
        <v>86.050955414012734</v>
      </c>
      <c r="O4" s="42">
        <f>AVERAGE(B4:N4)</f>
        <v>89.160658700670339</v>
      </c>
      <c r="P4" s="47"/>
      <c r="Q4" s="14">
        <v>0.14944121994493501</v>
      </c>
      <c r="R4" s="14"/>
      <c r="S4" s="12"/>
    </row>
    <row r="5" spans="1:20" x14ac:dyDescent="0.3">
      <c r="A5" s="10" t="s">
        <v>33</v>
      </c>
      <c r="B5" s="36">
        <v>91.578947368421055</v>
      </c>
      <c r="C5" s="36">
        <v>90.086580086580085</v>
      </c>
      <c r="D5" s="36">
        <v>91.489361702127653</v>
      </c>
      <c r="E5" s="36">
        <v>91.170731707317074</v>
      </c>
      <c r="F5" s="36">
        <v>92.410256410256409</v>
      </c>
      <c r="G5" s="36">
        <v>92.115384615384613</v>
      </c>
      <c r="H5" s="36">
        <v>91.397849462365585</v>
      </c>
      <c r="I5" s="36">
        <v>92.073732718894007</v>
      </c>
      <c r="J5" s="36">
        <v>91.598173515981742</v>
      </c>
      <c r="K5" s="36">
        <v>91.221719457013577</v>
      </c>
      <c r="L5" s="36">
        <v>91.534090909090907</v>
      </c>
      <c r="M5" s="36">
        <v>90.762331838565018</v>
      </c>
      <c r="N5" s="36">
        <v>92.352941176470594</v>
      </c>
      <c r="O5" s="42">
        <f t="shared" ref="O5:O13" si="0">AVERAGE(B5:N5)</f>
        <v>91.522469305266796</v>
      </c>
      <c r="P5" s="47"/>
      <c r="Q5" s="15">
        <v>0.14780552063893501</v>
      </c>
      <c r="R5" s="14"/>
      <c r="S5" s="12"/>
    </row>
    <row r="6" spans="1:20" x14ac:dyDescent="0.3">
      <c r="A6" s="10" t="s">
        <v>50</v>
      </c>
      <c r="B6" s="36">
        <v>87.252252252252248</v>
      </c>
      <c r="C6" s="36">
        <v>87.280334728033466</v>
      </c>
      <c r="D6" s="36">
        <v>86.871794871794876</v>
      </c>
      <c r="E6" s="36">
        <v>84.881516587677723</v>
      </c>
      <c r="F6" s="36">
        <v>86.600985221674875</v>
      </c>
      <c r="G6" s="36">
        <v>88.3125</v>
      </c>
      <c r="H6" s="36">
        <v>87.404844290657437</v>
      </c>
      <c r="I6" s="36">
        <v>85.913043478260875</v>
      </c>
      <c r="J6" s="36">
        <v>87.207207207207205</v>
      </c>
      <c r="K6" s="36">
        <v>84.181034482758619</v>
      </c>
      <c r="L6" s="36">
        <v>85.027624309392266</v>
      </c>
      <c r="M6" s="36">
        <v>86.768558951965062</v>
      </c>
      <c r="N6" s="36">
        <v>86.708074534161497</v>
      </c>
      <c r="O6" s="42">
        <f t="shared" si="0"/>
        <v>86.493059301218167</v>
      </c>
      <c r="P6" s="47"/>
      <c r="Q6" s="15">
        <v>0.224651201980893</v>
      </c>
      <c r="R6" s="14"/>
      <c r="S6" s="12"/>
    </row>
    <row r="7" spans="1:20" x14ac:dyDescent="0.3">
      <c r="A7" s="10" t="s">
        <v>35</v>
      </c>
      <c r="B7" s="36">
        <v>85.450450450450447</v>
      </c>
      <c r="C7" s="36">
        <v>84.579831932773104</v>
      </c>
      <c r="D7" s="36">
        <v>86.410256410256409</v>
      </c>
      <c r="E7" s="36">
        <v>84.502369668246445</v>
      </c>
      <c r="F7" s="36">
        <v>84.729064039408868</v>
      </c>
      <c r="G7" s="36">
        <v>86.5</v>
      </c>
      <c r="H7" s="36">
        <v>86.193771626297575</v>
      </c>
      <c r="I7" s="36">
        <v>84.279475982532745</v>
      </c>
      <c r="J7" s="36">
        <v>86.289592760180994</v>
      </c>
      <c r="K7" s="36">
        <v>83.66379310344827</v>
      </c>
      <c r="L7" s="36">
        <v>86.166666666666671</v>
      </c>
      <c r="M7" s="36">
        <v>84.912280701754383</v>
      </c>
      <c r="N7" s="36">
        <v>85.345911949685529</v>
      </c>
      <c r="O7" s="42">
        <f t="shared" si="0"/>
        <v>85.309497330130881</v>
      </c>
      <c r="P7" s="47"/>
      <c r="Q7" s="15">
        <v>0.12048279951341299</v>
      </c>
      <c r="R7" s="14"/>
      <c r="S7" s="12"/>
    </row>
    <row r="8" spans="1:20" x14ac:dyDescent="0.3">
      <c r="A8" s="10" t="s">
        <v>49</v>
      </c>
      <c r="B8" s="36">
        <v>77.583333333333329</v>
      </c>
      <c r="C8" s="36">
        <v>78.848920863309345</v>
      </c>
      <c r="D8" s="36">
        <v>81.965811965811966</v>
      </c>
      <c r="E8" s="36">
        <v>77.553956834532372</v>
      </c>
      <c r="F8" s="36">
        <v>83.534482758620683</v>
      </c>
      <c r="G8" s="36">
        <v>82.134831460674164</v>
      </c>
      <c r="H8" s="36">
        <v>81.755319148936167</v>
      </c>
      <c r="I8" s="36">
        <v>78.93442622950819</v>
      </c>
      <c r="J8" s="36">
        <v>81.755725190839698</v>
      </c>
      <c r="K8" s="36">
        <v>75.111111111111114</v>
      </c>
      <c r="L8" s="36">
        <v>85.048543689320383</v>
      </c>
      <c r="M8" s="36">
        <v>84.104477611940297</v>
      </c>
      <c r="N8" s="36">
        <v>82.826086956521735</v>
      </c>
      <c r="O8" s="42">
        <f t="shared" si="0"/>
        <v>80.858232858035322</v>
      </c>
      <c r="P8" s="47"/>
      <c r="Q8" s="15">
        <v>7.4642811839936707E-2</v>
      </c>
      <c r="R8" s="14"/>
      <c r="S8" s="12"/>
    </row>
    <row r="9" spans="1:20" x14ac:dyDescent="0.3">
      <c r="A9" s="10" t="s">
        <v>38</v>
      </c>
      <c r="B9" s="36">
        <v>82.201834862385326</v>
      </c>
      <c r="C9" s="36">
        <v>82.362869198312239</v>
      </c>
      <c r="D9" s="36">
        <v>85.958549222797927</v>
      </c>
      <c r="E9" s="36">
        <v>77.607655502392348</v>
      </c>
      <c r="F9" s="36">
        <v>86.336633663366342</v>
      </c>
      <c r="G9" s="36">
        <v>85.28662420382166</v>
      </c>
      <c r="H9" s="36">
        <v>81.289198606271782</v>
      </c>
      <c r="I9" s="36">
        <v>84.410480349344979</v>
      </c>
      <c r="J9" s="36">
        <v>86.486486486486484</v>
      </c>
      <c r="K9" s="36">
        <v>82.251082251082252</v>
      </c>
      <c r="L9" s="36">
        <v>89.611111111111114</v>
      </c>
      <c r="M9" s="36">
        <v>86.960352422907491</v>
      </c>
      <c r="N9" s="36">
        <v>84.161490683229815</v>
      </c>
      <c r="O9" s="42">
        <f t="shared" si="0"/>
        <v>84.224951427962282</v>
      </c>
      <c r="P9" s="47"/>
      <c r="Q9" s="15">
        <v>0.185396508051205</v>
      </c>
      <c r="R9" s="14"/>
      <c r="S9" s="12"/>
    </row>
    <row r="10" spans="1:20" x14ac:dyDescent="0.3">
      <c r="A10" s="10" t="s">
        <v>41</v>
      </c>
      <c r="B10" s="36">
        <v>84.819819819819813</v>
      </c>
      <c r="C10" s="36">
        <v>83.59832635983264</v>
      </c>
      <c r="D10" s="37">
        <v>87.164948453608247</v>
      </c>
      <c r="E10" s="37">
        <v>82.666666666666671</v>
      </c>
      <c r="F10" s="37">
        <v>84.405940594059402</v>
      </c>
      <c r="G10" s="37">
        <v>86.729559748427675</v>
      </c>
      <c r="H10" s="37">
        <v>84.529616724738673</v>
      </c>
      <c r="I10" s="37">
        <v>84.173913043478265</v>
      </c>
      <c r="J10" s="37">
        <v>83.9366515837104</v>
      </c>
      <c r="K10" s="36">
        <v>82.5</v>
      </c>
      <c r="L10" s="36">
        <v>84</v>
      </c>
      <c r="M10" s="36">
        <v>82.401746724890828</v>
      </c>
      <c r="N10" s="36">
        <v>79.375</v>
      </c>
      <c r="O10" s="42">
        <f t="shared" si="0"/>
        <v>83.869399209171732</v>
      </c>
      <c r="P10" s="47"/>
      <c r="Q10" s="14">
        <v>0.20781485330271501</v>
      </c>
      <c r="R10" s="14"/>
      <c r="S10" s="12"/>
    </row>
    <row r="11" spans="1:20" x14ac:dyDescent="0.3">
      <c r="A11" s="20" t="s">
        <v>51</v>
      </c>
      <c r="B11" s="38">
        <v>10.419191919191919</v>
      </c>
      <c r="C11" s="38">
        <v>8.4449541284403669</v>
      </c>
      <c r="D11" s="39">
        <v>6.8011363636363633</v>
      </c>
      <c r="E11" s="39">
        <v>14.106060606060606</v>
      </c>
      <c r="F11" s="39">
        <v>8.8486486486486484</v>
      </c>
      <c r="G11" s="39">
        <v>10.188811188811188</v>
      </c>
      <c r="H11" s="39">
        <v>9.5161290322580641</v>
      </c>
      <c r="I11" s="39">
        <v>8.0571428571428569</v>
      </c>
      <c r="J11" s="39">
        <v>6.0631067961165046</v>
      </c>
      <c r="K11" s="39">
        <v>9.1801801801801801</v>
      </c>
      <c r="L11" s="39">
        <v>1.1077844311377245</v>
      </c>
      <c r="M11" s="39">
        <v>3.7557603686635943</v>
      </c>
      <c r="N11" s="39">
        <v>6.5838926174496644</v>
      </c>
      <c r="O11" s="43">
        <f t="shared" si="0"/>
        <v>7.9286768567490533</v>
      </c>
      <c r="P11" s="48"/>
      <c r="Q11" s="5" t="s">
        <v>10</v>
      </c>
      <c r="R11" s="4"/>
      <c r="S11" s="35"/>
    </row>
    <row r="12" spans="1:20" x14ac:dyDescent="0.3">
      <c r="A12" s="31" t="s">
        <v>42</v>
      </c>
      <c r="B12" s="40">
        <v>85.810810810810807</v>
      </c>
      <c r="C12" s="40">
        <v>84.66101694915254</v>
      </c>
      <c r="D12" s="41">
        <v>86.675257731958766</v>
      </c>
      <c r="E12" s="41">
        <v>83.69668246445498</v>
      </c>
      <c r="F12" s="41">
        <v>85.591133004926107</v>
      </c>
      <c r="G12" s="41">
        <v>88.09375</v>
      </c>
      <c r="H12" s="41">
        <v>85.731707317073173</v>
      </c>
      <c r="I12" s="41">
        <v>86.021739130434781</v>
      </c>
      <c r="J12" s="41">
        <v>86.968325791855207</v>
      </c>
      <c r="K12" s="40">
        <v>82.086956521739125</v>
      </c>
      <c r="L12" s="40">
        <v>85.88397790055248</v>
      </c>
      <c r="M12" s="40">
        <v>85.52401746724891</v>
      </c>
      <c r="N12" s="40">
        <v>84.844720496894411</v>
      </c>
      <c r="O12" s="44">
        <f t="shared" si="0"/>
        <v>85.506930429777015</v>
      </c>
      <c r="Q12">
        <v>-10.6893582316952</v>
      </c>
    </row>
    <row r="13" spans="1:20" x14ac:dyDescent="0.3">
      <c r="A13" s="33" t="s">
        <v>44</v>
      </c>
      <c r="B13" s="27">
        <f>SUM(B21:B28)</f>
        <v>84.635237328998556</v>
      </c>
      <c r="C13" s="27">
        <f>SUM(C21:C28)</f>
        <v>84.009360095147741</v>
      </c>
      <c r="D13" s="27">
        <f>SUM(D21:D28)</f>
        <v>86.550662804877135</v>
      </c>
      <c r="E13" s="27">
        <f>SUM(E21:E28)</f>
        <v>82.624467918316952</v>
      </c>
      <c r="F13" s="27">
        <f>SUM(F21:F28)</f>
        <v>85.924554214572353</v>
      </c>
      <c r="G13" s="27">
        <f>SUM(G21:G28)</f>
        <v>86.74496777124304</v>
      </c>
      <c r="H13" s="27">
        <f>SUM(H21:H28)</f>
        <v>85.061642009395612</v>
      </c>
      <c r="I13" s="27">
        <f>SUM(I21:I28)</f>
        <v>85.008690579483329</v>
      </c>
      <c r="J13" s="27">
        <f>SUM(J21:J28)</f>
        <v>85.540682079839655</v>
      </c>
      <c r="K13" s="27">
        <f>SUM(K21:K28)</f>
        <v>82.662388968950509</v>
      </c>
      <c r="L13" s="27">
        <f>SUM(L21:L28)</f>
        <v>86.325381144149134</v>
      </c>
      <c r="M13" s="27">
        <f>SUM(M21:M28)</f>
        <v>85.416290469430578</v>
      </c>
      <c r="N13" s="27">
        <f>SUM(N21:N28)</f>
        <v>83.863186130290572</v>
      </c>
      <c r="O13" s="45">
        <f t="shared" si="0"/>
        <v>84.951347039591923</v>
      </c>
    </row>
    <row r="14" spans="1:20" x14ac:dyDescent="0.3">
      <c r="A14" s="31" t="s">
        <v>45</v>
      </c>
      <c r="B14" s="29">
        <f>B12-B13</f>
        <v>1.1755734818122505</v>
      </c>
      <c r="C14" s="29">
        <f>C12-C13</f>
        <v>0.65165685400479845</v>
      </c>
      <c r="D14" s="29">
        <f>D12-D13</f>
        <v>0.12459492708163111</v>
      </c>
      <c r="E14" s="29">
        <f>E12-E13</f>
        <v>1.0722145461380279</v>
      </c>
      <c r="F14" s="29">
        <f>F12-F13</f>
        <v>-0.33342120964624655</v>
      </c>
      <c r="G14" s="29">
        <f>G12-G13</f>
        <v>1.34878222875696</v>
      </c>
      <c r="H14" s="29">
        <f>H12-H13</f>
        <v>0.6700653076775609</v>
      </c>
      <c r="I14" s="29">
        <f>I12-I13</f>
        <v>1.0130485509514529</v>
      </c>
      <c r="J14" s="29">
        <f>J12-J13</f>
        <v>1.4276437120155521</v>
      </c>
      <c r="K14" s="29">
        <f>K12-K13</f>
        <v>-0.57543244721138365</v>
      </c>
      <c r="L14" s="29">
        <f>L12-L13</f>
        <v>-0.44140324359665328</v>
      </c>
      <c r="M14" s="29">
        <f>M12-M13</f>
        <v>0.10772699781833239</v>
      </c>
      <c r="N14" s="29">
        <f>N12-N13</f>
        <v>0.98153436660383875</v>
      </c>
      <c r="O14" s="46">
        <f>AVERAGE(B14:N14)</f>
        <v>0.55558339018508629</v>
      </c>
    </row>
    <row r="15" spans="1:20" x14ac:dyDescent="0.3">
      <c r="A15" s="31" t="s">
        <v>46</v>
      </c>
      <c r="B15" s="30">
        <f>B14/B12</f>
        <v>1.3699596480961661E-2</v>
      </c>
      <c r="C15" s="30">
        <f>C14/C12</f>
        <v>7.6972481253820037E-3</v>
      </c>
      <c r="D15" s="30">
        <f>D14/D12</f>
        <v>1.437491278848435E-3</v>
      </c>
      <c r="E15" s="30">
        <f>E14/E12</f>
        <v>1.2810717397232383E-2</v>
      </c>
      <c r="F15" s="30">
        <f>F14/F12</f>
        <v>-3.8955111112626215E-3</v>
      </c>
      <c r="G15" s="30">
        <f>G14/G12</f>
        <v>1.5310759602774998E-2</v>
      </c>
      <c r="H15" s="30">
        <f>H14/H12</f>
        <v>7.8158400042048354E-3</v>
      </c>
      <c r="I15" s="30">
        <f>I14/I12</f>
        <v>1.1776657403024218E-2</v>
      </c>
      <c r="J15" s="30">
        <f>J14/J12</f>
        <v>1.6415674316099738E-2</v>
      </c>
      <c r="K15" s="30">
        <f>K14/K12</f>
        <v>-7.0100351090369838E-3</v>
      </c>
      <c r="L15" s="30">
        <f>L14/L12</f>
        <v>-5.139529565197443E-3</v>
      </c>
      <c r="M15" s="30">
        <f>M14/M12</f>
        <v>1.2596110543986784E-3</v>
      </c>
      <c r="N15" s="30">
        <f>N14/N12</f>
        <v>1.1568596853822697E-2</v>
      </c>
      <c r="O15" s="49">
        <f>AVERAGE(B15:N15)</f>
        <v>6.4420859024040449E-3</v>
      </c>
    </row>
    <row r="17" spans="1:14" s="1" customFormat="1" x14ac:dyDescent="0.3"/>
    <row r="19" spans="1:14" x14ac:dyDescent="0.3">
      <c r="A19" t="s">
        <v>47</v>
      </c>
    </row>
    <row r="20" spans="1:14" x14ac:dyDescent="0.3">
      <c r="A20" s="4"/>
      <c r="B20" s="4"/>
    </row>
    <row r="21" spans="1:14" x14ac:dyDescent="0.3">
      <c r="A21" s="25" t="s">
        <v>6</v>
      </c>
      <c r="B21" s="26">
        <f>$Q4*B4</f>
        <v>13.234299027555956</v>
      </c>
      <c r="C21" s="19">
        <f>$Q4*C4</f>
        <v>13.057109979934577</v>
      </c>
      <c r="D21" s="19">
        <f>$Q4*D4</f>
        <v>13.621841043148265</v>
      </c>
      <c r="E21" s="19">
        <f>$Q4*E4</f>
        <v>13.232076950464149</v>
      </c>
      <c r="F21" s="19">
        <f>$Q4*F4</f>
        <v>13.509188887559549</v>
      </c>
      <c r="G21" s="19">
        <f>$Q4*G4</f>
        <v>13.591584370941241</v>
      </c>
      <c r="H21" s="19">
        <f>$Q4*H4</f>
        <v>13.481732913603778</v>
      </c>
      <c r="I21" s="19">
        <f>$Q4*I4</f>
        <v>13.600461902883339</v>
      </c>
      <c r="J21" s="19">
        <f>$Q4*J4</f>
        <v>13.1236562242552</v>
      </c>
      <c r="K21" s="19">
        <f>$Q4*K4</f>
        <v>12.876961507149467</v>
      </c>
      <c r="L21" s="19">
        <f>$Q4*L4</f>
        <v>13.584038981511508</v>
      </c>
      <c r="M21" s="19">
        <f>$Q4*M4</f>
        <v>13.443097351683756</v>
      </c>
      <c r="N21" s="19">
        <f>$Q4*N4</f>
        <v>12.859559754497273</v>
      </c>
    </row>
    <row r="22" spans="1:14" x14ac:dyDescent="0.3">
      <c r="A22" s="25" t="s">
        <v>7</v>
      </c>
      <c r="B22" s="26">
        <f>$Q5*B5</f>
        <v>13.535873995355102</v>
      </c>
      <c r="C22" s="19">
        <f>$Q5*C5</f>
        <v>13.315293872278085</v>
      </c>
      <c r="D22" s="19">
        <f>$Q5*D5</f>
        <v>13.52263273930682</v>
      </c>
      <c r="E22" s="19">
        <f>$Q5*E5</f>
        <v>13.475537467032661</v>
      </c>
      <c r="F22" s="19">
        <f>$Q5*F5</f>
        <v>13.65874606109543</v>
      </c>
      <c r="G22" s="19">
        <f>$Q5*G5</f>
        <v>13.615162381932667</v>
      </c>
      <c r="H22" s="19">
        <f>$Q5*H5</f>
        <v>13.509106725063951</v>
      </c>
      <c r="I22" s="19">
        <f>$Q5*I5</f>
        <v>13.609006001686273</v>
      </c>
      <c r="J22" s="19">
        <f>$Q5*J5</f>
        <v>13.53871572610519</v>
      </c>
      <c r="K22" s="19">
        <f>$Q5*K5</f>
        <v>13.48307373792276</v>
      </c>
      <c r="L22" s="19">
        <f>$Q5*L5</f>
        <v>13.52924396302979</v>
      </c>
      <c r="M22" s="19">
        <f>$Q5*M5</f>
        <v>13.41517371180289</v>
      </c>
      <c r="N22" s="19">
        <f>$Q5*N5</f>
        <v>13.650274553125175</v>
      </c>
    </row>
    <row r="23" spans="1:14" x14ac:dyDescent="0.3">
      <c r="A23" s="25" t="s">
        <v>3</v>
      </c>
      <c r="B23" s="26">
        <f>$Q6*B6</f>
        <v>19.601323344008545</v>
      </c>
      <c r="C23" s="19">
        <f>$Q6*C6</f>
        <v>19.607632105947395</v>
      </c>
      <c r="D23" s="19">
        <f>$Q6*D6</f>
        <v>19.515853136186294</v>
      </c>
      <c r="E23" s="19">
        <f>$Q6*E6</f>
        <v>19.068734727382907</v>
      </c>
      <c r="F23" s="19">
        <f>$Q6*F6</f>
        <v>19.455015422778811</v>
      </c>
      <c r="G23" s="19">
        <f>$Q6*G6</f>
        <v>19.839509274937612</v>
      </c>
      <c r="H23" s="19">
        <f>$Q6*H6</f>
        <v>19.635603328848987</v>
      </c>
      <c r="I23" s="19">
        <f>$Q6*I6</f>
        <v>19.300468483228027</v>
      </c>
      <c r="J23" s="19">
        <f>$Q6*J6</f>
        <v>19.591203920495893</v>
      </c>
      <c r="K23" s="19">
        <f>$Q6*K6</f>
        <v>18.911370580546723</v>
      </c>
      <c r="L23" s="19">
        <f>$Q6*L6</f>
        <v>19.101558002684769</v>
      </c>
      <c r="M23" s="19">
        <f>$Q6*M6</f>
        <v>19.492661062708926</v>
      </c>
      <c r="N23" s="19">
        <f>$Q6*N6</f>
        <v>19.47907316554824</v>
      </c>
    </row>
    <row r="24" spans="1:14" x14ac:dyDescent="0.3">
      <c r="A24" s="25" t="s">
        <v>8</v>
      </c>
      <c r="B24" s="26">
        <f>$Q7*B7</f>
        <v>10.295309489952452</v>
      </c>
      <c r="C24" s="19">
        <f>$Q7*C7</f>
        <v>10.190414933634468</v>
      </c>
      <c r="D24" s="19">
        <f>$Q7*D7</f>
        <v>10.410949598979533</v>
      </c>
      <c r="E24" s="19">
        <f>$Q7*E7</f>
        <v>10.181082063147647</v>
      </c>
      <c r="F24" s="19">
        <f>$Q7*F7</f>
        <v>10.208394835619229</v>
      </c>
      <c r="G24" s="19">
        <f>$Q7*G7</f>
        <v>10.421762157910225</v>
      </c>
      <c r="H24" s="19">
        <f>$Q7*H7</f>
        <v>10.384866906156116</v>
      </c>
      <c r="I24" s="19">
        <f>$Q7*I7</f>
        <v>10.154227207898998</v>
      </c>
      <c r="J24" s="19">
        <f>$Q7*J7</f>
        <v>10.39641170461894</v>
      </c>
      <c r="K24" s="19">
        <f>$Q7*K7</f>
        <v>10.080048011014423</v>
      </c>
      <c r="L24" s="19">
        <f>$Q7*L7</f>
        <v>10.381601224739088</v>
      </c>
      <c r="M24" s="19">
        <f>$Q7*M7</f>
        <v>10.230469292016121</v>
      </c>
      <c r="N24" s="19">
        <f>$Q7*N7</f>
        <v>10.28271439872336</v>
      </c>
    </row>
    <row r="25" spans="1:14" x14ac:dyDescent="0.3">
      <c r="A25" s="25" t="s">
        <v>9</v>
      </c>
      <c r="B25" s="26">
        <f>$Q8*B8</f>
        <v>5.7910381519150889</v>
      </c>
      <c r="C25" s="19">
        <f>$Q8*C8</f>
        <v>5.8855051637820592</v>
      </c>
      <c r="D25" s="19">
        <f>$Q8*D8</f>
        <v>6.1181586798717351</v>
      </c>
      <c r="E25" s="19">
        <f>$Q8*E8</f>
        <v>5.7888454074425733</v>
      </c>
      <c r="F25" s="19">
        <f>$Q8*F8</f>
        <v>6.2352486786981602</v>
      </c>
      <c r="G25" s="19">
        <f>$Q8*G8</f>
        <v>6.130774770224015</v>
      </c>
      <c r="H25" s="19">
        <f>$Q8*H8</f>
        <v>6.1024469041480165</v>
      </c>
      <c r="I25" s="19">
        <f>$Q8*I8</f>
        <v>5.8918875247425442</v>
      </c>
      <c r="J25" s="19">
        <f>$Q8*J8</f>
        <v>6.1024772122574209</v>
      </c>
      <c r="K25" s="19">
        <f>$Q8*K8</f>
        <v>5.6065045337552464</v>
      </c>
      <c r="L25" s="19">
        <f>$Q8*L8</f>
        <v>6.3482624438625779</v>
      </c>
      <c r="M25" s="19">
        <f>$Q8*M8</f>
        <v>6.2777946972842287</v>
      </c>
      <c r="N25" s="19">
        <f>$Q8*N8</f>
        <v>6.1823720241338878</v>
      </c>
    </row>
    <row r="26" spans="1:14" x14ac:dyDescent="0.3">
      <c r="A26" s="25" t="s">
        <v>5</v>
      </c>
      <c r="B26" s="26">
        <f>$Q9*B9</f>
        <v>15.239933138888045</v>
      </c>
      <c r="C26" s="19">
        <f>$Q9*C9</f>
        <v>15.269788342445239</v>
      </c>
      <c r="D26" s="19">
        <f>$Q9*D9</f>
        <v>15.936414863054358</v>
      </c>
      <c r="E26" s="19">
        <f>$Q9*E9</f>
        <v>14.388188328184427</v>
      </c>
      <c r="F26" s="19">
        <f>$Q9*F9</f>
        <v>16.006510398084234</v>
      </c>
      <c r="G26" s="19">
        <f>$Q9*G9</f>
        <v>15.811842310863918</v>
      </c>
      <c r="H26" s="19">
        <f>$Q9*H9</f>
        <v>15.070733563883669</v>
      </c>
      <c r="I26" s="19">
        <f>$Q9*I9</f>
        <v>15.649408299693418</v>
      </c>
      <c r="J26" s="19">
        <f>$Q9*J9</f>
        <v>16.034292588212324</v>
      </c>
      <c r="K26" s="19">
        <f>$Q9*K9</f>
        <v>15.249063432783096</v>
      </c>
      <c r="L26" s="19">
        <f>$Q9*L9</f>
        <v>16.613587082588538</v>
      </c>
      <c r="M26" s="19">
        <f>$Q9*M9</f>
        <v>16.122145678109192</v>
      </c>
      <c r="N26" s="19">
        <f>$Q9*N9</f>
        <v>15.60324648505483</v>
      </c>
    </row>
    <row r="27" spans="1:14" x14ac:dyDescent="0.3">
      <c r="A27" s="25" t="s">
        <v>4</v>
      </c>
      <c r="B27" s="26">
        <f>$Q10*B10</f>
        <v>17.626818413018572</v>
      </c>
      <c r="C27" s="19">
        <f>$Q10*C10</f>
        <v>17.372973928821114</v>
      </c>
      <c r="D27" s="19">
        <f>$Q10*D10</f>
        <v>18.114170976025314</v>
      </c>
      <c r="E27" s="19">
        <f>$Q10*E10</f>
        <v>17.179361206357775</v>
      </c>
      <c r="F27" s="19">
        <f>$Q10*F10</f>
        <v>17.540808162432132</v>
      </c>
      <c r="G27" s="19">
        <f>$Q10*G10</f>
        <v>18.023690736128554</v>
      </c>
      <c r="H27" s="19">
        <f>$Q10*H10</f>
        <v>17.566509899386293</v>
      </c>
      <c r="I27" s="19">
        <f>$Q10*I10</f>
        <v>17.492589391045925</v>
      </c>
      <c r="J27" s="19">
        <f>$Q10*J10</f>
        <v>17.443282935589878</v>
      </c>
      <c r="K27" s="19">
        <f>$Q10*K10</f>
        <v>17.144725397473987</v>
      </c>
      <c r="L27" s="19">
        <f>$Q10*L10</f>
        <v>17.456447677428063</v>
      </c>
      <c r="M27" s="19">
        <f>$Q10*M10</f>
        <v>17.124306907520666</v>
      </c>
      <c r="N27" s="19">
        <f>$Q10*N10</f>
        <v>16.495303980903003</v>
      </c>
    </row>
    <row r="28" spans="1:14" x14ac:dyDescent="0.3">
      <c r="A28" s="25" t="s">
        <v>10</v>
      </c>
      <c r="B28" s="26">
        <f>$Q12</f>
        <v>-10.6893582316952</v>
      </c>
      <c r="C28" s="19">
        <f>$Q12</f>
        <v>-10.6893582316952</v>
      </c>
      <c r="D28" s="19">
        <f>$Q12</f>
        <v>-10.6893582316952</v>
      </c>
      <c r="E28" s="19">
        <f>$Q12</f>
        <v>-10.6893582316952</v>
      </c>
      <c r="F28" s="19">
        <f>$Q12</f>
        <v>-10.6893582316952</v>
      </c>
      <c r="G28" s="19">
        <f>$Q12</f>
        <v>-10.6893582316952</v>
      </c>
      <c r="H28" s="19">
        <f>$Q12</f>
        <v>-10.6893582316952</v>
      </c>
      <c r="I28" s="19">
        <f>$Q12</f>
        <v>-10.6893582316952</v>
      </c>
      <c r="J28" s="19">
        <f>$Q12</f>
        <v>-10.6893582316952</v>
      </c>
      <c r="K28" s="19">
        <f>$Q12</f>
        <v>-10.6893582316952</v>
      </c>
      <c r="L28" s="19">
        <f>$Q12</f>
        <v>-10.6893582316952</v>
      </c>
      <c r="M28" s="19">
        <f>$Q12</f>
        <v>-10.6893582316952</v>
      </c>
      <c r="N28" s="19">
        <f>$Q12</f>
        <v>-10.6893582316952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P20" sqref="P20"/>
    </sheetView>
  </sheetViews>
  <sheetFormatPr defaultRowHeight="14.4" x14ac:dyDescent="0.3"/>
  <cols>
    <col min="1" max="1" width="18.88671875" customWidth="1"/>
    <col min="15" max="15" width="3.5546875" customWidth="1"/>
    <col min="17" max="17" width="12.6640625" bestFit="1" customWidth="1"/>
    <col min="18" max="19" width="13.77734375" bestFit="1" customWidth="1"/>
  </cols>
  <sheetData>
    <row r="1" spans="1:20" x14ac:dyDescent="0.3">
      <c r="A1" t="s">
        <v>2</v>
      </c>
      <c r="B1" s="7" t="s">
        <v>29</v>
      </c>
    </row>
    <row r="2" spans="1:20" x14ac:dyDescent="0.3">
      <c r="B2" t="s">
        <v>1</v>
      </c>
      <c r="Q2" t="s">
        <v>2</v>
      </c>
    </row>
    <row r="3" spans="1:20" x14ac:dyDescent="0.3">
      <c r="A3" s="9" t="s">
        <v>0</v>
      </c>
      <c r="B3" s="7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J3" s="7" t="s">
        <v>20</v>
      </c>
      <c r="K3" s="7" t="s">
        <v>21</v>
      </c>
      <c r="L3" s="7" t="s">
        <v>22</v>
      </c>
      <c r="M3" s="7" t="s">
        <v>23</v>
      </c>
      <c r="N3" s="7" t="s">
        <v>24</v>
      </c>
      <c r="O3" s="8"/>
      <c r="P3" s="9" t="s">
        <v>0</v>
      </c>
      <c r="Q3" s="7" t="s">
        <v>29</v>
      </c>
      <c r="R3" s="7"/>
      <c r="S3" s="5"/>
      <c r="T3" s="6"/>
    </row>
    <row r="4" spans="1:20" x14ac:dyDescent="0.3">
      <c r="A4" s="10" t="s">
        <v>31</v>
      </c>
      <c r="B4">
        <v>88.558558558558559</v>
      </c>
      <c r="C4">
        <v>87.372881355932208</v>
      </c>
      <c r="D4">
        <v>91.15183246073299</v>
      </c>
      <c r="E4">
        <v>88.543689320388353</v>
      </c>
      <c r="F4">
        <v>90.398009950248763</v>
      </c>
      <c r="G4">
        <v>90.949367088607602</v>
      </c>
      <c r="H4">
        <v>90.214285714285708</v>
      </c>
      <c r="I4">
        <v>91.008771929824562</v>
      </c>
      <c r="J4">
        <v>87.818181818181813</v>
      </c>
      <c r="K4">
        <v>86.167400881057276</v>
      </c>
      <c r="L4">
        <v>90.898876404494388</v>
      </c>
      <c r="M4">
        <v>89.955752212389385</v>
      </c>
      <c r="N4">
        <v>86.050955414012734</v>
      </c>
      <c r="P4" s="10" t="s">
        <v>6</v>
      </c>
      <c r="Q4" s="15">
        <v>0.183364043574575</v>
      </c>
      <c r="R4" s="15"/>
      <c r="S4" s="11"/>
    </row>
    <row r="5" spans="1:20" x14ac:dyDescent="0.3">
      <c r="A5" s="10" t="s">
        <v>32</v>
      </c>
      <c r="B5">
        <v>85.818181818181813</v>
      </c>
      <c r="C5">
        <v>86.118143459915615</v>
      </c>
      <c r="D5">
        <v>89.333333333333329</v>
      </c>
      <c r="E5">
        <v>86.38095238095238</v>
      </c>
      <c r="F5">
        <v>87.524752475247524</v>
      </c>
      <c r="G5">
        <v>89.367088607594937</v>
      </c>
      <c r="H5">
        <v>86.875</v>
      </c>
      <c r="I5">
        <v>87.086956521739125</v>
      </c>
      <c r="J5">
        <v>87.657657657657651</v>
      </c>
      <c r="K5">
        <v>85.129310344827587</v>
      </c>
      <c r="L5">
        <v>85.469613259668506</v>
      </c>
      <c r="M5">
        <v>87.205240174672483</v>
      </c>
      <c r="N5">
        <v>86.100628930817606</v>
      </c>
      <c r="P5" s="10" t="s">
        <v>27</v>
      </c>
      <c r="Q5" s="15">
        <v>4.2745024037251299E-2</v>
      </c>
      <c r="R5" s="15"/>
      <c r="S5" s="11"/>
    </row>
    <row r="6" spans="1:20" x14ac:dyDescent="0.3">
      <c r="A6" s="10" t="s">
        <v>33</v>
      </c>
      <c r="B6">
        <v>91.578947368421055</v>
      </c>
      <c r="C6">
        <v>90.086580086580085</v>
      </c>
      <c r="D6">
        <v>91.489361702127653</v>
      </c>
      <c r="E6">
        <v>91.170731707317074</v>
      </c>
      <c r="F6">
        <v>92.410256410256409</v>
      </c>
      <c r="G6">
        <v>92.115384615384613</v>
      </c>
      <c r="H6">
        <v>91.397849462365585</v>
      </c>
      <c r="I6">
        <v>92.073732718894007</v>
      </c>
      <c r="J6">
        <v>91.598173515981742</v>
      </c>
      <c r="K6">
        <v>91.221719457013577</v>
      </c>
      <c r="L6">
        <v>91.534090909090907</v>
      </c>
      <c r="M6">
        <v>90.762331838565018</v>
      </c>
      <c r="N6">
        <v>92.352941176470594</v>
      </c>
      <c r="P6" s="10" t="s">
        <v>7</v>
      </c>
      <c r="Q6" s="15">
        <v>0.12633857856939201</v>
      </c>
      <c r="R6" s="15"/>
      <c r="S6" s="11"/>
    </row>
    <row r="7" spans="1:20" x14ac:dyDescent="0.3">
      <c r="A7" s="10" t="s">
        <v>34</v>
      </c>
      <c r="B7">
        <v>87.252252252252248</v>
      </c>
      <c r="C7">
        <v>87.280334728033466</v>
      </c>
      <c r="D7">
        <v>86.871794871794876</v>
      </c>
      <c r="E7">
        <v>84.881516587677723</v>
      </c>
      <c r="F7">
        <v>86.600985221674875</v>
      </c>
      <c r="G7">
        <v>88.3125</v>
      </c>
      <c r="H7">
        <v>87.404844290657437</v>
      </c>
      <c r="I7">
        <v>85.913043478260875</v>
      </c>
      <c r="J7">
        <v>87.207207207207205</v>
      </c>
      <c r="K7">
        <v>84.181034482758619</v>
      </c>
      <c r="L7">
        <v>85.027624309392266</v>
      </c>
      <c r="M7">
        <v>86.768558951965062</v>
      </c>
      <c r="N7">
        <v>86.708074534161497</v>
      </c>
      <c r="P7" s="10" t="s">
        <v>3</v>
      </c>
      <c r="Q7" s="15">
        <v>0.21740740932784</v>
      </c>
      <c r="R7" s="15"/>
      <c r="S7" s="11"/>
    </row>
    <row r="8" spans="1:20" x14ac:dyDescent="0.3">
      <c r="A8" s="10" t="s">
        <v>35</v>
      </c>
      <c r="B8">
        <v>85.450450450450447</v>
      </c>
      <c r="C8">
        <v>84.579831932773104</v>
      </c>
      <c r="D8">
        <v>86.410256410256409</v>
      </c>
      <c r="E8">
        <v>84.502369668246445</v>
      </c>
      <c r="F8">
        <v>84.729064039408868</v>
      </c>
      <c r="G8">
        <v>86.5</v>
      </c>
      <c r="H8">
        <v>86.193771626297575</v>
      </c>
      <c r="I8">
        <v>84.279475982532745</v>
      </c>
      <c r="J8">
        <v>86.289592760180994</v>
      </c>
      <c r="K8">
        <v>83.66379310344827</v>
      </c>
      <c r="L8">
        <v>86.166666666666671</v>
      </c>
      <c r="M8">
        <v>84.912280701754383</v>
      </c>
      <c r="N8">
        <v>85.345911949685529</v>
      </c>
      <c r="P8" s="10" t="s">
        <v>8</v>
      </c>
      <c r="Q8" s="15">
        <v>9.8031986454561307E-2</v>
      </c>
      <c r="R8" s="15"/>
      <c r="S8" s="11"/>
    </row>
    <row r="9" spans="1:20" x14ac:dyDescent="0.3">
      <c r="A9" s="10" t="s">
        <v>36</v>
      </c>
      <c r="B9">
        <v>78.684210526315795</v>
      </c>
      <c r="C9">
        <v>79.073170731707322</v>
      </c>
      <c r="D9">
        <v>81.976047904191617</v>
      </c>
      <c r="E9">
        <v>78.248587570621467</v>
      </c>
      <c r="F9">
        <v>82.52873563218391</v>
      </c>
      <c r="G9">
        <v>80.65693430656934</v>
      </c>
      <c r="H9">
        <v>78.725099601593627</v>
      </c>
      <c r="I9">
        <v>80.7035175879397</v>
      </c>
      <c r="J9">
        <v>82.65625</v>
      </c>
      <c r="K9">
        <v>77.948717948717942</v>
      </c>
      <c r="L9">
        <v>82.5625</v>
      </c>
      <c r="M9">
        <v>83.039215686274517</v>
      </c>
      <c r="N9">
        <v>79.787234042553195</v>
      </c>
      <c r="P9" s="10" t="s">
        <v>26</v>
      </c>
      <c r="Q9" s="15">
        <v>8.1943635444630999E-2</v>
      </c>
      <c r="R9" s="15"/>
      <c r="S9" s="11"/>
    </row>
    <row r="10" spans="1:20" x14ac:dyDescent="0.3">
      <c r="A10" s="10" t="s">
        <v>37</v>
      </c>
      <c r="B10">
        <v>77.583333333333329</v>
      </c>
      <c r="C10">
        <v>78.848920863309345</v>
      </c>
      <c r="D10">
        <v>81.965811965811966</v>
      </c>
      <c r="E10">
        <v>77.553956834532372</v>
      </c>
      <c r="F10">
        <v>83.534482758620683</v>
      </c>
      <c r="G10">
        <v>82.134831460674164</v>
      </c>
      <c r="H10">
        <v>81.755319148936167</v>
      </c>
      <c r="I10">
        <v>78.93442622950819</v>
      </c>
      <c r="J10">
        <v>81.755725190839698</v>
      </c>
      <c r="K10">
        <v>75.111111111111114</v>
      </c>
      <c r="L10">
        <v>85.048543689320383</v>
      </c>
      <c r="M10">
        <v>84.104477611940297</v>
      </c>
      <c r="N10">
        <v>82.826086956521735</v>
      </c>
      <c r="P10" s="10" t="s">
        <v>9</v>
      </c>
      <c r="Q10" s="15">
        <v>2.7836159276529798E-2</v>
      </c>
      <c r="R10" s="15"/>
      <c r="S10" s="11"/>
    </row>
    <row r="11" spans="1:20" x14ac:dyDescent="0.3">
      <c r="A11" s="10" t="s">
        <v>38</v>
      </c>
      <c r="B11">
        <v>82.201834862385326</v>
      </c>
      <c r="C11">
        <v>82.362869198312239</v>
      </c>
      <c r="D11">
        <v>85.958549222797927</v>
      </c>
      <c r="E11">
        <v>77.607655502392348</v>
      </c>
      <c r="F11">
        <v>86.336633663366342</v>
      </c>
      <c r="G11">
        <v>85.28662420382166</v>
      </c>
      <c r="H11">
        <v>81.289198606271782</v>
      </c>
      <c r="I11">
        <v>84.410480349344979</v>
      </c>
      <c r="J11">
        <v>86.486486486486484</v>
      </c>
      <c r="K11">
        <v>82.251082251082252</v>
      </c>
      <c r="L11">
        <v>89.611111111111114</v>
      </c>
      <c r="M11">
        <v>86.960352422907491</v>
      </c>
      <c r="N11">
        <v>84.161490683229815</v>
      </c>
      <c r="P11" s="10" t="s">
        <v>5</v>
      </c>
      <c r="Q11" s="15">
        <v>0.12918090911143801</v>
      </c>
      <c r="R11" s="15"/>
      <c r="S11" s="11"/>
    </row>
    <row r="12" spans="1:20" x14ac:dyDescent="0.3">
      <c r="A12" s="10" t="s">
        <v>39</v>
      </c>
      <c r="B12">
        <v>89.716981132075475</v>
      </c>
      <c r="C12">
        <v>89.73451327433628</v>
      </c>
      <c r="D12" s="2">
        <v>92.183908045977006</v>
      </c>
      <c r="E12" s="2">
        <v>90.301507537688437</v>
      </c>
      <c r="F12" s="2">
        <v>91.030927835051543</v>
      </c>
      <c r="G12" s="2">
        <v>90.784313725490193</v>
      </c>
      <c r="H12" s="2">
        <v>87.854545454545459</v>
      </c>
      <c r="I12" s="2">
        <v>92.062780269058294</v>
      </c>
      <c r="J12" s="2">
        <v>90.048543689320383</v>
      </c>
      <c r="K12">
        <v>89.220183486238525</v>
      </c>
      <c r="L12">
        <v>92.411764705882348</v>
      </c>
      <c r="M12">
        <v>89.954337899543376</v>
      </c>
      <c r="N12">
        <v>90.718954248366018</v>
      </c>
      <c r="P12" s="10" t="s">
        <v>28</v>
      </c>
      <c r="Q12" s="15">
        <v>-6.1951220984153003E-2</v>
      </c>
      <c r="R12" s="15"/>
      <c r="S12" s="11"/>
    </row>
    <row r="13" spans="1:20" x14ac:dyDescent="0.3">
      <c r="A13" s="10" t="s">
        <v>40</v>
      </c>
      <c r="B13">
        <v>92.407407407407405</v>
      </c>
      <c r="C13">
        <v>92.815126050420162</v>
      </c>
      <c r="D13" s="2">
        <v>94.074074074074076</v>
      </c>
      <c r="E13" s="2">
        <v>93.875598086124398</v>
      </c>
      <c r="F13" s="2">
        <v>94.059405940594061</v>
      </c>
      <c r="G13" s="2">
        <v>94.394904458598731</v>
      </c>
      <c r="H13" s="2">
        <v>93.20557491289199</v>
      </c>
      <c r="I13" s="2">
        <v>94.672489082969435</v>
      </c>
      <c r="J13" s="2">
        <v>94.751131221719461</v>
      </c>
      <c r="K13">
        <v>91.754385964912274</v>
      </c>
      <c r="L13">
        <v>93.910614525139664</v>
      </c>
      <c r="M13">
        <v>93.392070484581495</v>
      </c>
      <c r="N13">
        <v>92.3125</v>
      </c>
      <c r="P13" s="10" t="s">
        <v>25</v>
      </c>
      <c r="Q13" s="15">
        <v>0.12762448536177101</v>
      </c>
      <c r="R13" s="15"/>
      <c r="S13" s="11"/>
    </row>
    <row r="14" spans="1:20" x14ac:dyDescent="0.3">
      <c r="A14" s="10" t="s">
        <v>41</v>
      </c>
      <c r="B14">
        <v>84.819819819819813</v>
      </c>
      <c r="C14">
        <v>83.59832635983264</v>
      </c>
      <c r="D14" s="2">
        <v>87.164948453608247</v>
      </c>
      <c r="E14" s="2">
        <v>82.666666666666671</v>
      </c>
      <c r="F14" s="2">
        <v>84.405940594059402</v>
      </c>
      <c r="G14" s="2">
        <v>86.729559748427675</v>
      </c>
      <c r="H14" s="2">
        <v>84.529616724738673</v>
      </c>
      <c r="I14" s="2">
        <v>84.173913043478265</v>
      </c>
      <c r="J14" s="2">
        <v>83.9366515837104</v>
      </c>
      <c r="K14">
        <v>82.5</v>
      </c>
      <c r="L14">
        <v>84</v>
      </c>
      <c r="M14">
        <v>82.401746724890828</v>
      </c>
      <c r="N14">
        <v>79.375</v>
      </c>
      <c r="P14" s="9" t="s">
        <v>4</v>
      </c>
      <c r="Q14" s="16">
        <v>0.22552376662191001</v>
      </c>
      <c r="R14" s="14"/>
      <c r="S14" s="12"/>
    </row>
    <row r="15" spans="1:20" x14ac:dyDescent="0.3">
      <c r="A15" s="20" t="s">
        <v>43</v>
      </c>
      <c r="B15" s="21">
        <v>10.419191919191919</v>
      </c>
      <c r="C15" s="21">
        <v>8.4449541284403669</v>
      </c>
      <c r="D15" s="22">
        <v>6.8011363636363633</v>
      </c>
      <c r="E15" s="22">
        <v>14.106060606060606</v>
      </c>
      <c r="F15" s="22">
        <v>8.8486486486486484</v>
      </c>
      <c r="G15" s="22">
        <v>10.188811188811188</v>
      </c>
      <c r="H15" s="22">
        <v>9.5161290322580641</v>
      </c>
      <c r="I15" s="22">
        <v>8.0571428571428569</v>
      </c>
      <c r="J15" s="22">
        <v>6.0631067961165046</v>
      </c>
      <c r="K15" s="22">
        <v>9.1801801801801801</v>
      </c>
      <c r="L15" s="22">
        <v>1.1077844311377245</v>
      </c>
      <c r="M15" s="22">
        <v>3.7557603686635943</v>
      </c>
      <c r="N15" s="22">
        <v>6.5838926174496644</v>
      </c>
      <c r="P15" s="10" t="s">
        <v>10</v>
      </c>
      <c r="Q15">
        <v>-19.400511701267401</v>
      </c>
      <c r="S15" s="17"/>
    </row>
    <row r="16" spans="1:20" x14ac:dyDescent="0.3">
      <c r="A16" s="31" t="s">
        <v>42</v>
      </c>
      <c r="B16" s="28">
        <v>85.810810810810807</v>
      </c>
      <c r="C16" s="28">
        <v>84.66101694915254</v>
      </c>
      <c r="D16" s="32">
        <v>86.675257731958766</v>
      </c>
      <c r="E16" s="32">
        <v>83.69668246445498</v>
      </c>
      <c r="F16" s="32">
        <v>85.591133004926107</v>
      </c>
      <c r="G16" s="32">
        <v>88.09375</v>
      </c>
      <c r="H16" s="32">
        <v>85.731707317073173</v>
      </c>
      <c r="I16" s="32">
        <v>86.021739130434781</v>
      </c>
      <c r="J16" s="32">
        <v>86.968325791855207</v>
      </c>
      <c r="K16" s="28">
        <v>82.086956521739125</v>
      </c>
      <c r="L16" s="28">
        <v>85.88397790055248</v>
      </c>
      <c r="M16" s="28">
        <v>85.52401746724891</v>
      </c>
      <c r="N16" s="28">
        <v>84.844720496894411</v>
      </c>
    </row>
    <row r="17" spans="1:16" x14ac:dyDescent="0.3">
      <c r="A17" s="33" t="s">
        <v>44</v>
      </c>
      <c r="B17" s="27">
        <f>SUM(B25:B36)</f>
        <v>84.012818076938728</v>
      </c>
      <c r="C17" s="27">
        <f>SUM(C25:C36)</f>
        <v>83.403820102377054</v>
      </c>
      <c r="D17" s="27">
        <f>SUM(D25:D36)</f>
        <v>86.104438662952049</v>
      </c>
      <c r="E17" s="27">
        <f>SUM(E25:E36)</f>
        <v>82.409799328856124</v>
      </c>
      <c r="F17" s="27">
        <f>SUM(F25:F36)</f>
        <v>85.36669574101478</v>
      </c>
      <c r="G17" s="27">
        <f>SUM(G25:G36)</f>
        <v>86.309139114593521</v>
      </c>
      <c r="H17" s="27">
        <f>SUM(H25:H36)</f>
        <v>84.598142527164057</v>
      </c>
      <c r="I17" s="27">
        <f>SUM(I25:I36)</f>
        <v>84.659377392124853</v>
      </c>
      <c r="J17" s="27">
        <f>SUM(J25:J36)</f>
        <v>85.105109032327476</v>
      </c>
      <c r="K17" s="27">
        <f>SUM(K25:K36)</f>
        <v>81.958470081351223</v>
      </c>
      <c r="L17" s="27">
        <f>SUM(L25:L36)</f>
        <v>85.330696061667538</v>
      </c>
      <c r="M17" s="27">
        <f>SUM(M25:M36)</f>
        <v>84.785944410705113</v>
      </c>
      <c r="N17" s="27">
        <f>SUM(N25:N36)</f>
        <v>82.721667686996867</v>
      </c>
      <c r="P17" s="18" t="s">
        <v>48</v>
      </c>
    </row>
    <row r="18" spans="1:16" x14ac:dyDescent="0.3">
      <c r="A18" s="31" t="s">
        <v>45</v>
      </c>
      <c r="B18" s="29">
        <f>B16-B17</f>
        <v>1.7979927338720785</v>
      </c>
      <c r="C18" s="29">
        <f>C16-C17</f>
        <v>1.2571968467754857</v>
      </c>
      <c r="D18" s="29">
        <f>D16-D17</f>
        <v>0.57081906900671697</v>
      </c>
      <c r="E18" s="29">
        <f>E16-E17</f>
        <v>1.2868831355988561</v>
      </c>
      <c r="F18" s="29">
        <f>F16-F17</f>
        <v>0.22443726391132657</v>
      </c>
      <c r="G18" s="29">
        <f>G16-G17</f>
        <v>1.7846108854064795</v>
      </c>
      <c r="H18" s="29">
        <f>H16-H17</f>
        <v>1.1335647899091157</v>
      </c>
      <c r="I18" s="29">
        <f>I16-I17</f>
        <v>1.3623617383099287</v>
      </c>
      <c r="J18" s="29">
        <f>J16-J17</f>
        <v>1.8632167595277309</v>
      </c>
      <c r="K18" s="29">
        <f>K16-K17</f>
        <v>0.12848644038790269</v>
      </c>
      <c r="L18" s="29">
        <f>L16-L17</f>
        <v>0.55328183888494209</v>
      </c>
      <c r="M18" s="29">
        <f>M16-M17</f>
        <v>0.73807305654379718</v>
      </c>
      <c r="N18" s="29">
        <f>N16-N17</f>
        <v>2.1230528098975441</v>
      </c>
      <c r="P18" s="23">
        <f>AVERAGE(B18:N18)</f>
        <v>1.1403059513870697</v>
      </c>
    </row>
    <row r="19" spans="1:16" x14ac:dyDescent="0.3">
      <c r="A19" s="31" t="s">
        <v>46</v>
      </c>
      <c r="B19" s="30">
        <f>B18/B16</f>
        <v>2.0952986190005324E-2</v>
      </c>
      <c r="C19" s="30">
        <f>C18/C16</f>
        <v>1.4849772564515248E-2</v>
      </c>
      <c r="D19" s="30">
        <f>D18/D16</f>
        <v>6.5857210459294132E-3</v>
      </c>
      <c r="E19" s="30">
        <f>E18/E16</f>
        <v>1.537555728263639E-2</v>
      </c>
      <c r="F19" s="30">
        <f>F18/F16</f>
        <v>2.6222022776402473E-3</v>
      </c>
      <c r="G19" s="30">
        <f>G18/G16</f>
        <v>2.0258087383117185E-2</v>
      </c>
      <c r="H19" s="30">
        <f>H18/H16</f>
        <v>1.3222235102780582E-2</v>
      </c>
      <c r="I19" s="30">
        <f>I18/I16</f>
        <v>1.5837412171406804E-2</v>
      </c>
      <c r="J19" s="30">
        <f>J18/J16</f>
        <v>2.1424084487805854E-2</v>
      </c>
      <c r="K19" s="30">
        <f>K18/K16</f>
        <v>1.5652479496407639E-3</v>
      </c>
      <c r="L19" s="30">
        <f>L18/L16</f>
        <v>6.4422008902009983E-3</v>
      </c>
      <c r="M19" s="30">
        <f>M18/M16</f>
        <v>8.6300091880791192E-3</v>
      </c>
      <c r="N19" s="30">
        <f>N18/N16</f>
        <v>2.5022803981954948E-2</v>
      </c>
      <c r="P19" s="24">
        <f>AVERAGE(B19:N19)</f>
        <v>1.3291409270439454E-2</v>
      </c>
    </row>
    <row r="21" spans="1:16" s="1" customFormat="1" x14ac:dyDescent="0.3"/>
    <row r="23" spans="1:16" x14ac:dyDescent="0.3">
      <c r="A23" t="s">
        <v>47</v>
      </c>
    </row>
    <row r="24" spans="1:16" x14ac:dyDescent="0.3">
      <c r="A24" s="4"/>
      <c r="B24" s="4"/>
    </row>
    <row r="25" spans="1:16" x14ac:dyDescent="0.3">
      <c r="A25" s="25" t="s">
        <v>6</v>
      </c>
      <c r="B25" s="26">
        <f>$Q4*B4</f>
        <v>16.238455390433085</v>
      </c>
      <c r="C25" s="19">
        <f>$Q4*C4</f>
        <v>16.021044824185324</v>
      </c>
      <c r="D25" s="19">
        <f>$Q4*D4</f>
        <v>16.713968579232205</v>
      </c>
      <c r="E25" s="19">
        <f>$Q4*E4</f>
        <v>16.23572890679732</v>
      </c>
      <c r="F25" s="19">
        <f>$Q4*F4</f>
        <v>16.575744635572278</v>
      </c>
      <c r="G25" s="19">
        <f>$Q4*G4</f>
        <v>16.676843709915463</v>
      </c>
      <c r="H25" s="19">
        <f>$Q4*H4</f>
        <v>16.542056216763445</v>
      </c>
      <c r="I25" s="19">
        <f>$Q4*I4</f>
        <v>16.687736421808911</v>
      </c>
      <c r="J25" s="19">
        <f>$Q4*J4</f>
        <v>16.102696917549039</v>
      </c>
      <c r="K25" s="19">
        <f>$Q4*K4</f>
        <v>15.80000304986206</v>
      </c>
      <c r="L25" s="19">
        <f>$Q4*L4</f>
        <v>16.667585533913616</v>
      </c>
      <c r="M25" s="19">
        <f>$Q4*M4</f>
        <v>16.494650468456239</v>
      </c>
      <c r="N25" s="19">
        <f>$Q4*N4</f>
        <v>15.778651138168842</v>
      </c>
    </row>
    <row r="26" spans="1:16" x14ac:dyDescent="0.3">
      <c r="A26" s="25" t="s">
        <v>27</v>
      </c>
      <c r="B26" s="26">
        <f>$Q5*B5</f>
        <v>3.6683002446513839</v>
      </c>
      <c r="C26" s="19">
        <f>$Q5*C5</f>
        <v>3.6811221122375488</v>
      </c>
      <c r="D26" s="19">
        <f>$Q5*D5</f>
        <v>3.8185554806611157</v>
      </c>
      <c r="E26" s="19">
        <f>$Q5*E5</f>
        <v>3.6923558858844694</v>
      </c>
      <c r="F26" s="19">
        <f>$Q5*F5</f>
        <v>3.7412476484089257</v>
      </c>
      <c r="G26" s="19">
        <f>$Q5*G5</f>
        <v>3.8199983506708124</v>
      </c>
      <c r="H26" s="19">
        <f>$Q5*H5</f>
        <v>3.7134739632362064</v>
      </c>
      <c r="I26" s="19">
        <f>$Q5*I5</f>
        <v>3.7225340498527979</v>
      </c>
      <c r="J26" s="19">
        <f>$Q5*J5</f>
        <v>3.7469286836257218</v>
      </c>
      <c r="K26" s="19">
        <f>$Q5*K5</f>
        <v>3.6388544169642807</v>
      </c>
      <c r="L26" s="19">
        <f>$Q5*L5</f>
        <v>3.6534006732391027</v>
      </c>
      <c r="M26" s="19">
        <f>$Q5*M5</f>
        <v>3.7275900874406478</v>
      </c>
      <c r="N26" s="19">
        <f>$Q5*N5</f>
        <v>3.6803734532702532</v>
      </c>
    </row>
    <row r="27" spans="1:16" x14ac:dyDescent="0.3">
      <c r="A27" s="25" t="s">
        <v>7</v>
      </c>
      <c r="B27" s="26">
        <f>$Q6*B6</f>
        <v>11.569954037407479</v>
      </c>
      <c r="C27" s="19">
        <f>$Q6*C6</f>
        <v>11.381410476316224</v>
      </c>
      <c r="D27" s="19">
        <f>$Q6*D6</f>
        <v>11.558635911667778</v>
      </c>
      <c r="E27" s="19">
        <f>$Q6*E6</f>
        <v>11.518380651033837</v>
      </c>
      <c r="F27" s="19">
        <f>$Q6*F6</f>
        <v>11.674980440104841</v>
      </c>
      <c r="G27" s="19">
        <f>$Q6*G6</f>
        <v>11.637726756680534</v>
      </c>
      <c r="H27" s="19">
        <f>$Q6*H6</f>
        <v>11.547074385374538</v>
      </c>
      <c r="I27" s="19">
        <f>$Q6*I6</f>
        <v>11.632464515283191</v>
      </c>
      <c r="J27" s="19">
        <f>$Q6*J6</f>
        <v>11.572383041561661</v>
      </c>
      <c r="K27" s="19">
        <f>$Q6*K6</f>
        <v>11.524822370854945</v>
      </c>
      <c r="L27" s="19">
        <f>$Q6*L6</f>
        <v>11.564286936096053</v>
      </c>
      <c r="M27" s="19">
        <f>$Q6*M6</f>
        <v>11.466783992127777</v>
      </c>
      <c r="N27" s="19">
        <f>$Q6*N6</f>
        <v>11.667739314937968</v>
      </c>
    </row>
    <row r="28" spans="1:16" x14ac:dyDescent="0.3">
      <c r="A28" s="25" t="s">
        <v>3</v>
      </c>
      <c r="B28" s="26">
        <f>$Q7*B7</f>
        <v>18.969286120181355</v>
      </c>
      <c r="C28" s="19">
        <f>$Q7*C7</f>
        <v>18.97539145848846</v>
      </c>
      <c r="D28" s="19">
        <f>$Q7*D7</f>
        <v>18.88657186673646</v>
      </c>
      <c r="E28" s="19">
        <f>$Q7*E7</f>
        <v>18.453870621145093</v>
      </c>
      <c r="F28" s="19">
        <f>$Q7*F7</f>
        <v>18.827695842282893</v>
      </c>
      <c r="G28" s="19">
        <f>$Q7*G7</f>
        <v>19.199791836264872</v>
      </c>
      <c r="H28" s="19">
        <f>$Q7*H7</f>
        <v>19.002460759935079</v>
      </c>
      <c r="I28" s="19">
        <f>$Q7*I7</f>
        <v>18.678132210078775</v>
      </c>
      <c r="J28" s="19">
        <f>$Q7*J7</f>
        <v>18.959492993635056</v>
      </c>
      <c r="K28" s="19">
        <f>$Q7*K7</f>
        <v>18.301580621434116</v>
      </c>
      <c r="L28" s="19">
        <f>$Q7*L7</f>
        <v>18.485635522405843</v>
      </c>
      <c r="M28" s="19">
        <f>$Q7*M7</f>
        <v>18.864127612856684</v>
      </c>
      <c r="N28" s="19">
        <f>$Q7*N7</f>
        <v>18.850977852277307</v>
      </c>
    </row>
    <row r="29" spans="1:16" x14ac:dyDescent="0.3">
      <c r="A29" s="25" t="s">
        <v>8</v>
      </c>
      <c r="B29" s="26">
        <f>$Q8*B8</f>
        <v>8.3768774010947205</v>
      </c>
      <c r="C29" s="19">
        <f>$Q8*C8</f>
        <v>8.2915289383626849</v>
      </c>
      <c r="D29" s="19">
        <f>$Q8*D8</f>
        <v>8.4709690859454252</v>
      </c>
      <c r="E29" s="19">
        <f>$Q8*E8</f>
        <v>8.2839351586958685</v>
      </c>
      <c r="F29" s="19">
        <f>$Q8*F8</f>
        <v>8.306158458218988</v>
      </c>
      <c r="G29" s="19">
        <f>$Q8*G8</f>
        <v>8.4797668283195531</v>
      </c>
      <c r="H29" s="19">
        <f>$Q8*H8</f>
        <v>8.4497466525367546</v>
      </c>
      <c r="I29" s="19">
        <f>$Q8*I8</f>
        <v>8.2620844479171751</v>
      </c>
      <c r="J29" s="19">
        <f>$Q8*J8</f>
        <v>8.4591401886356739</v>
      </c>
      <c r="K29" s="19">
        <f>$Q8*K8</f>
        <v>8.2017278322544609</v>
      </c>
      <c r="L29" s="19">
        <f>$Q8*L8</f>
        <v>8.4470894995013666</v>
      </c>
      <c r="M29" s="19">
        <f>$Q8*M8</f>
        <v>8.3241195515802939</v>
      </c>
      <c r="N29" s="19">
        <f>$Q8*N8</f>
        <v>8.3666292842037535</v>
      </c>
    </row>
    <row r="30" spans="1:16" x14ac:dyDescent="0.3">
      <c r="A30" s="25" t="s">
        <v>26</v>
      </c>
      <c r="B30" s="26">
        <f>$Q9*B9</f>
        <v>6.4476702626170184</v>
      </c>
      <c r="C30" s="19">
        <f>$Q9*C9</f>
        <v>6.4795430758900903</v>
      </c>
      <c r="D30" s="19">
        <f>$Q9*D9</f>
        <v>6.7174153846526847</v>
      </c>
      <c r="E30" s="19">
        <f>$Q9*E9</f>
        <v>6.4119737339442899</v>
      </c>
      <c r="F30" s="19">
        <f>$Q9*F9</f>
        <v>6.7627046263500068</v>
      </c>
      <c r="G30" s="19">
        <f>$Q9*G9</f>
        <v>6.6093224208990691</v>
      </c>
      <c r="H30" s="19">
        <f>$Q9*H9</f>
        <v>6.4510208620952536</v>
      </c>
      <c r="I30" s="19">
        <f>$Q9*I9</f>
        <v>6.6131396243254965</v>
      </c>
      <c r="J30" s="19">
        <f>$Q9*J9</f>
        <v>6.7731536172202809</v>
      </c>
      <c r="K30" s="19">
        <f>$Q9*K9</f>
        <v>6.3874013269661081</v>
      </c>
      <c r="L30" s="19">
        <f>$Q9*L9</f>
        <v>6.7654714013973472</v>
      </c>
      <c r="M30" s="19">
        <f>$Q9*M9</f>
        <v>6.8045352178041627</v>
      </c>
      <c r="N30" s="19">
        <f>$Q9*N9</f>
        <v>6.5380560195184314</v>
      </c>
    </row>
    <row r="31" spans="1:16" x14ac:dyDescent="0.3">
      <c r="A31" s="25" t="s">
        <v>9</v>
      </c>
      <c r="B31" s="26">
        <f>$Q10*B10</f>
        <v>2.15962202387077</v>
      </c>
      <c r="C31" s="19">
        <f>$Q10*C10</f>
        <v>2.1948511199335723</v>
      </c>
      <c r="D31" s="19">
        <f>$Q10*D10</f>
        <v>2.281613397110434</v>
      </c>
      <c r="E31" s="19">
        <f>$Q10*E10</f>
        <v>2.1588042949711599</v>
      </c>
      <c r="F31" s="19">
        <f>$Q10*F10</f>
        <v>2.3252791671514976</v>
      </c>
      <c r="G31" s="19">
        <f>$Q10*G10</f>
        <v>2.2863182506902566</v>
      </c>
      <c r="H31" s="19">
        <f>$Q10*H10</f>
        <v>2.2757540855333138</v>
      </c>
      <c r="I31" s="19">
        <f>$Q10*I10</f>
        <v>2.1972312609260816</v>
      </c>
      <c r="J31" s="19">
        <f>$Q10*J10</f>
        <v>2.2757653881804134</v>
      </c>
      <c r="K31" s="19">
        <f>$Q10*K10</f>
        <v>2.0908048523260159</v>
      </c>
      <c r="L31" s="19">
        <f>$Q10*L10</f>
        <v>2.3674248083728253</v>
      </c>
      <c r="M31" s="19">
        <f>$Q10*M10</f>
        <v>2.3411456346753048</v>
      </c>
      <c r="N31" s="19">
        <f>$Q10*N10</f>
        <v>2.3055601487734463</v>
      </c>
    </row>
    <row r="32" spans="1:16" x14ac:dyDescent="0.3">
      <c r="A32" s="25" t="s">
        <v>5</v>
      </c>
      <c r="B32" s="26">
        <f>$Q11*B11</f>
        <v>10.618907758151234</v>
      </c>
      <c r="C32" s="19">
        <f>$Q11*C11</f>
        <v>10.639710320064431</v>
      </c>
      <c r="D32" s="19">
        <f>$Q11*D11</f>
        <v>11.104203534501329</v>
      </c>
      <c r="E32" s="19">
        <f>$Q11*E11</f>
        <v>10.025427491806338</v>
      </c>
      <c r="F32" s="19">
        <f>$Q11*F11</f>
        <v>11.153044826254847</v>
      </c>
      <c r="G32" s="19">
        <f>$Q11*G11</f>
        <v>11.017403649695256</v>
      </c>
      <c r="H32" s="19">
        <f>$Q11*H11</f>
        <v>10.501012576898429</v>
      </c>
      <c r="I32" s="19">
        <f>$Q11*I11</f>
        <v>10.904222590061558</v>
      </c>
      <c r="J32" s="19">
        <f>$Q11*J11</f>
        <v>11.172402950178421</v>
      </c>
      <c r="K32" s="19">
        <f>$Q11*K11</f>
        <v>10.625269580594468</v>
      </c>
      <c r="L32" s="19">
        <f>$Q11*L11</f>
        <v>11.576044799819417</v>
      </c>
      <c r="M32" s="19">
        <f>$Q11*M11</f>
        <v>11.23361738264223</v>
      </c>
      <c r="N32" s="19">
        <f>$Q11*N11</f>
        <v>10.872057878633447</v>
      </c>
    </row>
    <row r="33" spans="1:14" x14ac:dyDescent="0.3">
      <c r="A33" s="25" t="s">
        <v>28</v>
      </c>
      <c r="B33" s="26">
        <f>$Q12*B12</f>
        <v>-5.5580765241442931</v>
      </c>
      <c r="C33" s="19">
        <f>$Q12*C12</f>
        <v>-5.5591626617638177</v>
      </c>
      <c r="D33" s="19">
        <f>$Q12*D12</f>
        <v>-5.7109056585391613</v>
      </c>
      <c r="E33" s="19">
        <f>$Q12*E12</f>
        <v>-5.5942886486694947</v>
      </c>
      <c r="F33" s="19">
        <f>$Q12*F12</f>
        <v>-5.6394771267017632</v>
      </c>
      <c r="G33" s="19">
        <f>$Q12*G12</f>
        <v>-5.6241990815025176</v>
      </c>
      <c r="H33" s="19">
        <f>$Q12*H12</f>
        <v>-5.4426963599168605</v>
      </c>
      <c r="I33" s="19">
        <f>$Q12*I12</f>
        <v>-5.7034016448639511</v>
      </c>
      <c r="J33" s="19">
        <f>$Q12*J12</f>
        <v>-5.578617229398243</v>
      </c>
      <c r="K33" s="19">
        <f>$Q12*K12</f>
        <v>-5.527299303402641</v>
      </c>
      <c r="L33" s="19">
        <f>$Q12*L12</f>
        <v>-5.7250216568296688</v>
      </c>
      <c r="M33" s="19">
        <f>$Q12*M12</f>
        <v>-5.5727810656977814</v>
      </c>
      <c r="N33" s="19">
        <f>$Q12*N12</f>
        <v>-5.6201499820917888</v>
      </c>
    </row>
    <row r="34" spans="1:14" x14ac:dyDescent="0.3">
      <c r="A34" s="25" t="s">
        <v>25</v>
      </c>
      <c r="B34" s="26">
        <f>$Q13*B13</f>
        <v>11.793447813985876</v>
      </c>
      <c r="C34" s="19">
        <f>$Q13*C13</f>
        <v>11.845482695972779</v>
      </c>
      <c r="D34" s="19">
        <f>$Q13*D13</f>
        <v>12.006155289588829</v>
      </c>
      <c r="E34" s="19">
        <f>$Q13*E13</f>
        <v>11.980824893770082</v>
      </c>
      <c r="F34" s="19">
        <f>$Q13*F13</f>
        <v>12.004283276602225</v>
      </c>
      <c r="G34" s="19">
        <f>$Q13*G13</f>
        <v>12.047101102302207</v>
      </c>
      <c r="H34" s="19">
        <f>$Q13*H13</f>
        <v>11.895313531105835</v>
      </c>
      <c r="I34" s="19">
        <f>$Q13*I13</f>
        <v>12.082527697131859</v>
      </c>
      <c r="J34" s="19">
        <f>$Q13*J13</f>
        <v>12.09256435961758</v>
      </c>
      <c r="K34" s="19">
        <f>$Q13*K13</f>
        <v>11.710106288457235</v>
      </c>
      <c r="L34" s="19">
        <f>$Q13*L13</f>
        <v>11.985293848778607</v>
      </c>
      <c r="M34" s="19">
        <f>$Q13*M13</f>
        <v>11.919114932464957</v>
      </c>
      <c r="N34" s="19">
        <f>$Q13*N13</f>
        <v>11.781335304958487</v>
      </c>
    </row>
    <row r="35" spans="1:14" x14ac:dyDescent="0.3">
      <c r="A35" s="25" t="s">
        <v>4</v>
      </c>
      <c r="B35" s="26">
        <f>$Q14*B14</f>
        <v>19.128885249957502</v>
      </c>
      <c r="C35" s="19">
        <f>$Q14*C14</f>
        <v>18.853409443957165</v>
      </c>
      <c r="D35" s="19">
        <f>$Q14*D14</f>
        <v>19.657767492662362</v>
      </c>
      <c r="E35" s="19">
        <f>$Q14*E14</f>
        <v>18.643298040744561</v>
      </c>
      <c r="F35" s="19">
        <f>$Q14*F14</f>
        <v>19.035545648037452</v>
      </c>
      <c r="G35" s="19">
        <f>$Q14*G14</f>
        <v>19.559576991925404</v>
      </c>
      <c r="H35" s="19">
        <f>$Q14*H14</f>
        <v>19.063437554869466</v>
      </c>
      <c r="I35" s="19">
        <f>$Q14*I14</f>
        <v>18.983217920870338</v>
      </c>
      <c r="J35" s="19">
        <f>$Q14*J14</f>
        <v>18.929709822789277</v>
      </c>
      <c r="K35" s="19">
        <f>$Q14*K14</f>
        <v>18.605710746307576</v>
      </c>
      <c r="L35" s="19">
        <f>$Q14*L14</f>
        <v>18.94399639624044</v>
      </c>
      <c r="M35" s="19">
        <f>$Q14*M14</f>
        <v>18.583552297622017</v>
      </c>
      <c r="N35" s="19">
        <f>$Q14*N14</f>
        <v>17.900948975614106</v>
      </c>
    </row>
    <row r="36" spans="1:14" x14ac:dyDescent="0.3">
      <c r="A36" s="25" t="s">
        <v>10</v>
      </c>
      <c r="B36" s="26">
        <f>$Q15</f>
        <v>-19.400511701267401</v>
      </c>
      <c r="C36" s="19">
        <f>$Q15</f>
        <v>-19.400511701267401</v>
      </c>
      <c r="D36" s="19">
        <f>$Q15</f>
        <v>-19.400511701267401</v>
      </c>
      <c r="E36" s="19">
        <f>$Q15</f>
        <v>-19.400511701267401</v>
      </c>
      <c r="F36" s="19">
        <f>$Q15</f>
        <v>-19.400511701267401</v>
      </c>
      <c r="G36" s="19">
        <f>$Q15</f>
        <v>-19.400511701267401</v>
      </c>
      <c r="H36" s="19">
        <f>$Q15</f>
        <v>-19.400511701267401</v>
      </c>
      <c r="I36" s="19">
        <f>$Q15</f>
        <v>-19.400511701267401</v>
      </c>
      <c r="J36" s="19">
        <f>$Q15</f>
        <v>-19.400511701267401</v>
      </c>
      <c r="K36" s="19">
        <f>$Q15</f>
        <v>-19.400511701267401</v>
      </c>
      <c r="L36" s="19">
        <f>$Q15</f>
        <v>-19.400511701267401</v>
      </c>
      <c r="M36" s="19">
        <f>$Q15</f>
        <v>-19.400511701267401</v>
      </c>
      <c r="N36" s="19">
        <f>$Q15</f>
        <v>-19.400511701267401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P21" sqref="P21"/>
    </sheetView>
  </sheetViews>
  <sheetFormatPr defaultRowHeight="14.4" x14ac:dyDescent="0.3"/>
  <cols>
    <col min="1" max="1" width="18.88671875" customWidth="1"/>
    <col min="15" max="15" width="3.5546875" customWidth="1"/>
    <col min="17" max="17" width="12.6640625" bestFit="1" customWidth="1"/>
    <col min="18" max="19" width="13.77734375" bestFit="1" customWidth="1"/>
  </cols>
  <sheetData>
    <row r="1" spans="1:20" x14ac:dyDescent="0.3">
      <c r="A1" t="s">
        <v>2</v>
      </c>
      <c r="B1" s="5" t="s">
        <v>30</v>
      </c>
    </row>
    <row r="2" spans="1:20" x14ac:dyDescent="0.3">
      <c r="B2" t="s">
        <v>1</v>
      </c>
      <c r="Q2" t="s">
        <v>2</v>
      </c>
    </row>
    <row r="3" spans="1:20" x14ac:dyDescent="0.3">
      <c r="A3" s="9" t="s">
        <v>0</v>
      </c>
      <c r="B3" s="7" t="s">
        <v>12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J3" s="7" t="s">
        <v>20</v>
      </c>
      <c r="K3" s="7" t="s">
        <v>21</v>
      </c>
      <c r="L3" s="7" t="s">
        <v>22</v>
      </c>
      <c r="M3" s="7" t="s">
        <v>23</v>
      </c>
      <c r="N3" s="7" t="s">
        <v>24</v>
      </c>
      <c r="O3" s="8"/>
      <c r="P3" s="9" t="s">
        <v>0</v>
      </c>
      <c r="Q3" s="5" t="s">
        <v>30</v>
      </c>
      <c r="R3" s="8"/>
      <c r="S3" s="34"/>
      <c r="T3" s="6"/>
    </row>
    <row r="4" spans="1:20" x14ac:dyDescent="0.3">
      <c r="A4" s="10" t="s">
        <v>31</v>
      </c>
      <c r="B4">
        <v>88.558558558558559</v>
      </c>
      <c r="C4">
        <v>87.372881355932208</v>
      </c>
      <c r="D4">
        <v>91.15183246073299</v>
      </c>
      <c r="E4">
        <v>88.543689320388353</v>
      </c>
      <c r="F4">
        <v>90.398009950248763</v>
      </c>
      <c r="G4">
        <v>90.949367088607602</v>
      </c>
      <c r="H4">
        <v>90.214285714285708</v>
      </c>
      <c r="I4">
        <v>91.008771929824562</v>
      </c>
      <c r="J4">
        <v>87.818181818181813</v>
      </c>
      <c r="K4">
        <v>86.167400881057276</v>
      </c>
      <c r="L4">
        <v>90.898876404494388</v>
      </c>
      <c r="M4">
        <v>89.955752212389385</v>
      </c>
      <c r="N4">
        <v>86.050955414012734</v>
      </c>
      <c r="P4" s="10" t="s">
        <v>6</v>
      </c>
      <c r="Q4" s="11">
        <v>0.160078046385701</v>
      </c>
      <c r="R4" s="14"/>
      <c r="S4" s="12"/>
    </row>
    <row r="5" spans="1:20" x14ac:dyDescent="0.3">
      <c r="A5" s="10" t="s">
        <v>32</v>
      </c>
      <c r="B5">
        <v>85.818181818181813</v>
      </c>
      <c r="C5">
        <v>86.118143459915615</v>
      </c>
      <c r="D5">
        <v>89.333333333333329</v>
      </c>
      <c r="E5">
        <v>86.38095238095238</v>
      </c>
      <c r="F5">
        <v>87.524752475247524</v>
      </c>
      <c r="G5">
        <v>89.367088607594937</v>
      </c>
      <c r="H5">
        <v>86.875</v>
      </c>
      <c r="I5">
        <v>87.086956521739125</v>
      </c>
      <c r="J5">
        <v>87.657657657657651</v>
      </c>
      <c r="K5">
        <v>85.129310344827587</v>
      </c>
      <c r="L5">
        <v>85.469613259668506</v>
      </c>
      <c r="M5">
        <v>87.205240174672483</v>
      </c>
      <c r="N5">
        <v>86.100628930817606</v>
      </c>
      <c r="P5" s="10" t="s">
        <v>27</v>
      </c>
      <c r="Q5" s="11">
        <v>0.145583914523541</v>
      </c>
      <c r="R5" s="14"/>
      <c r="S5" s="12"/>
    </row>
    <row r="6" spans="1:20" x14ac:dyDescent="0.3">
      <c r="A6" s="10" t="s">
        <v>33</v>
      </c>
      <c r="B6">
        <v>91.578947368421055</v>
      </c>
      <c r="C6">
        <v>90.086580086580085</v>
      </c>
      <c r="D6">
        <v>91.489361702127653</v>
      </c>
      <c r="E6">
        <v>91.170731707317074</v>
      </c>
      <c r="F6">
        <v>92.410256410256409</v>
      </c>
      <c r="G6">
        <v>92.115384615384613</v>
      </c>
      <c r="H6">
        <v>91.397849462365585</v>
      </c>
      <c r="I6">
        <v>92.073732718894007</v>
      </c>
      <c r="J6">
        <v>91.598173515981742</v>
      </c>
      <c r="K6">
        <v>91.221719457013577</v>
      </c>
      <c r="L6">
        <v>91.534090909090907</v>
      </c>
      <c r="M6">
        <v>90.762331838565018</v>
      </c>
      <c r="N6">
        <v>92.352941176470594</v>
      </c>
      <c r="P6" s="10" t="s">
        <v>7</v>
      </c>
      <c r="Q6" s="11">
        <v>7.5753678195511598E-2</v>
      </c>
      <c r="R6" s="14"/>
      <c r="S6" s="12"/>
    </row>
    <row r="7" spans="1:20" x14ac:dyDescent="0.3">
      <c r="A7" s="10" t="s">
        <v>34</v>
      </c>
      <c r="B7">
        <v>87.252252252252248</v>
      </c>
      <c r="C7">
        <v>87.280334728033466</v>
      </c>
      <c r="D7">
        <v>86.871794871794876</v>
      </c>
      <c r="E7">
        <v>84.881516587677723</v>
      </c>
      <c r="F7">
        <v>86.600985221674875</v>
      </c>
      <c r="G7">
        <v>88.3125</v>
      </c>
      <c r="H7">
        <v>87.404844290657437</v>
      </c>
      <c r="I7">
        <v>85.913043478260875</v>
      </c>
      <c r="J7">
        <v>87.207207207207205</v>
      </c>
      <c r="K7">
        <v>84.181034482758619</v>
      </c>
      <c r="L7">
        <v>85.027624309392266</v>
      </c>
      <c r="M7">
        <v>86.768558951965062</v>
      </c>
      <c r="N7">
        <v>86.708074534161497</v>
      </c>
      <c r="P7" s="10" t="s">
        <v>3</v>
      </c>
      <c r="Q7" s="11">
        <v>0.143255019722699</v>
      </c>
      <c r="R7" s="14"/>
      <c r="S7" s="12"/>
    </row>
    <row r="8" spans="1:20" x14ac:dyDescent="0.3">
      <c r="A8" s="10" t="s">
        <v>35</v>
      </c>
      <c r="B8">
        <v>85.450450450450447</v>
      </c>
      <c r="C8">
        <v>84.579831932773104</v>
      </c>
      <c r="D8">
        <v>86.410256410256409</v>
      </c>
      <c r="E8">
        <v>84.502369668246445</v>
      </c>
      <c r="F8">
        <v>84.729064039408868</v>
      </c>
      <c r="G8">
        <v>86.5</v>
      </c>
      <c r="H8">
        <v>86.193771626297575</v>
      </c>
      <c r="I8">
        <v>84.279475982532745</v>
      </c>
      <c r="J8">
        <v>86.289592760180994</v>
      </c>
      <c r="K8">
        <v>83.66379310344827</v>
      </c>
      <c r="L8">
        <v>86.166666666666671</v>
      </c>
      <c r="M8">
        <v>84.912280701754383</v>
      </c>
      <c r="N8">
        <v>85.345911949685529</v>
      </c>
      <c r="P8" s="10" t="s">
        <v>8</v>
      </c>
      <c r="Q8" s="11">
        <v>0.20882996432703901</v>
      </c>
      <c r="R8" s="14"/>
      <c r="S8" s="12"/>
    </row>
    <row r="9" spans="1:20" x14ac:dyDescent="0.3">
      <c r="A9" s="10" t="s">
        <v>36</v>
      </c>
      <c r="B9">
        <v>78.684210526315795</v>
      </c>
      <c r="C9">
        <v>79.073170731707322</v>
      </c>
      <c r="D9">
        <v>81.976047904191617</v>
      </c>
      <c r="E9">
        <v>78.248587570621467</v>
      </c>
      <c r="F9">
        <v>82.52873563218391</v>
      </c>
      <c r="G9">
        <v>80.65693430656934</v>
      </c>
      <c r="H9">
        <v>78.725099601593627</v>
      </c>
      <c r="I9">
        <v>80.7035175879397</v>
      </c>
      <c r="J9">
        <v>82.65625</v>
      </c>
      <c r="K9">
        <v>77.948717948717942</v>
      </c>
      <c r="L9">
        <v>82.5625</v>
      </c>
      <c r="M9">
        <v>83.039215686274517</v>
      </c>
      <c r="N9">
        <v>79.787234042553195</v>
      </c>
      <c r="P9" s="10" t="s">
        <v>26</v>
      </c>
      <c r="Q9" s="11">
        <v>0</v>
      </c>
      <c r="R9" s="14"/>
      <c r="S9" s="12"/>
    </row>
    <row r="10" spans="1:20" x14ac:dyDescent="0.3">
      <c r="A10" s="10" t="s">
        <v>37</v>
      </c>
      <c r="B10">
        <v>77.583333333333329</v>
      </c>
      <c r="C10">
        <v>78.848920863309345</v>
      </c>
      <c r="D10">
        <v>81.965811965811966</v>
      </c>
      <c r="E10">
        <v>77.553956834532372</v>
      </c>
      <c r="F10">
        <v>83.534482758620683</v>
      </c>
      <c r="G10">
        <v>82.134831460674164</v>
      </c>
      <c r="H10">
        <v>81.755319148936167</v>
      </c>
      <c r="I10">
        <v>78.93442622950819</v>
      </c>
      <c r="J10">
        <v>81.755725190839698</v>
      </c>
      <c r="K10">
        <v>75.111111111111114</v>
      </c>
      <c r="L10">
        <v>85.048543689320383</v>
      </c>
      <c r="M10">
        <v>84.104477611940297</v>
      </c>
      <c r="N10">
        <v>82.826086956521735</v>
      </c>
      <c r="P10" s="10" t="s">
        <v>9</v>
      </c>
      <c r="Q10" s="11">
        <v>2.9373298211340802E-2</v>
      </c>
      <c r="R10" s="14"/>
      <c r="S10" s="12"/>
    </row>
    <row r="11" spans="1:20" x14ac:dyDescent="0.3">
      <c r="A11" s="10" t="s">
        <v>38</v>
      </c>
      <c r="B11">
        <v>82.201834862385326</v>
      </c>
      <c r="C11">
        <v>82.362869198312239</v>
      </c>
      <c r="D11">
        <v>85.958549222797927</v>
      </c>
      <c r="E11">
        <v>77.607655502392348</v>
      </c>
      <c r="F11">
        <v>86.336633663366342</v>
      </c>
      <c r="G11">
        <v>85.28662420382166</v>
      </c>
      <c r="H11">
        <v>81.289198606271782</v>
      </c>
      <c r="I11">
        <v>84.410480349344979</v>
      </c>
      <c r="J11">
        <v>86.486486486486484</v>
      </c>
      <c r="K11">
        <v>82.251082251082252</v>
      </c>
      <c r="L11">
        <v>89.611111111111114</v>
      </c>
      <c r="M11">
        <v>86.960352422907491</v>
      </c>
      <c r="N11">
        <v>84.161490683229815</v>
      </c>
      <c r="P11" s="10" t="s">
        <v>5</v>
      </c>
      <c r="Q11" s="11">
        <v>0.138657516963161</v>
      </c>
      <c r="R11" s="14"/>
      <c r="S11" s="12"/>
    </row>
    <row r="12" spans="1:20" x14ac:dyDescent="0.3">
      <c r="A12" s="10" t="s">
        <v>39</v>
      </c>
      <c r="B12">
        <v>89.716981132075475</v>
      </c>
      <c r="C12">
        <v>89.73451327433628</v>
      </c>
      <c r="D12" s="2">
        <v>92.183908045977006</v>
      </c>
      <c r="E12" s="2">
        <v>90.301507537688437</v>
      </c>
      <c r="F12" s="2">
        <v>91.030927835051543</v>
      </c>
      <c r="G12" s="2">
        <v>90.784313725490193</v>
      </c>
      <c r="H12" s="2">
        <v>87.854545454545459</v>
      </c>
      <c r="I12" s="2">
        <v>92.062780269058294</v>
      </c>
      <c r="J12" s="2">
        <v>90.048543689320383</v>
      </c>
      <c r="K12">
        <v>89.220183486238525</v>
      </c>
      <c r="L12">
        <v>92.411764705882348</v>
      </c>
      <c r="M12">
        <v>89.954337899543376</v>
      </c>
      <c r="N12">
        <v>90.718954248366018</v>
      </c>
      <c r="P12" s="10" t="s">
        <v>28</v>
      </c>
      <c r="Q12" s="11">
        <v>0</v>
      </c>
      <c r="R12" s="14"/>
      <c r="S12" s="12"/>
    </row>
    <row r="13" spans="1:20" x14ac:dyDescent="0.3">
      <c r="A13" s="10" t="s">
        <v>40</v>
      </c>
      <c r="B13">
        <v>92.407407407407405</v>
      </c>
      <c r="C13">
        <v>92.815126050420162</v>
      </c>
      <c r="D13" s="2">
        <v>94.074074074074076</v>
      </c>
      <c r="E13" s="2">
        <v>93.875598086124398</v>
      </c>
      <c r="F13" s="2">
        <v>94.059405940594061</v>
      </c>
      <c r="G13" s="2">
        <v>94.394904458598731</v>
      </c>
      <c r="H13" s="2">
        <v>93.20557491289199</v>
      </c>
      <c r="I13" s="2">
        <v>94.672489082969435</v>
      </c>
      <c r="J13" s="2">
        <v>94.751131221719461</v>
      </c>
      <c r="K13">
        <v>91.754385964912274</v>
      </c>
      <c r="L13">
        <v>93.910614525139664</v>
      </c>
      <c r="M13">
        <v>93.392070484581495</v>
      </c>
      <c r="N13">
        <v>92.3125</v>
      </c>
      <c r="P13" s="10" t="s">
        <v>25</v>
      </c>
      <c r="Q13" s="11">
        <v>3.7497313621305997E-2</v>
      </c>
      <c r="R13" s="14"/>
      <c r="S13" s="12"/>
    </row>
    <row r="14" spans="1:20" x14ac:dyDescent="0.3">
      <c r="A14" s="10" t="s">
        <v>41</v>
      </c>
      <c r="B14">
        <v>84.819819819819813</v>
      </c>
      <c r="C14">
        <v>83.59832635983264</v>
      </c>
      <c r="D14" s="2">
        <v>87.164948453608247</v>
      </c>
      <c r="E14" s="2">
        <v>82.666666666666671</v>
      </c>
      <c r="F14" s="2">
        <v>84.405940594059402</v>
      </c>
      <c r="G14" s="2">
        <v>86.729559748427675</v>
      </c>
      <c r="H14" s="2">
        <v>84.529616724738673</v>
      </c>
      <c r="I14" s="2">
        <v>84.173913043478265</v>
      </c>
      <c r="J14" s="2">
        <v>83.9366515837104</v>
      </c>
      <c r="K14">
        <v>82.5</v>
      </c>
      <c r="L14">
        <v>84</v>
      </c>
      <c r="M14">
        <v>82.401746724890828</v>
      </c>
      <c r="N14">
        <v>79.375</v>
      </c>
      <c r="P14" s="9" t="s">
        <v>4</v>
      </c>
      <c r="Q14" s="13">
        <v>0.32234696983720301</v>
      </c>
      <c r="R14" s="14"/>
      <c r="S14" s="12"/>
    </row>
    <row r="15" spans="1:20" x14ac:dyDescent="0.3">
      <c r="A15" s="20" t="s">
        <v>43</v>
      </c>
      <c r="B15" s="21">
        <v>10.419191919191919</v>
      </c>
      <c r="C15" s="21">
        <v>8.4449541284403669</v>
      </c>
      <c r="D15" s="22">
        <v>6.8011363636363633</v>
      </c>
      <c r="E15" s="22">
        <v>14.106060606060606</v>
      </c>
      <c r="F15" s="22">
        <v>8.8486486486486484</v>
      </c>
      <c r="G15" s="22">
        <v>10.188811188811188</v>
      </c>
      <c r="H15" s="22">
        <v>9.5161290322580641</v>
      </c>
      <c r="I15" s="22">
        <v>8.0571428571428569</v>
      </c>
      <c r="J15" s="22">
        <v>6.0631067961165046</v>
      </c>
      <c r="K15" s="22">
        <v>9.1801801801801801</v>
      </c>
      <c r="L15" s="22">
        <v>1.1077844311377245</v>
      </c>
      <c r="M15" s="22">
        <v>3.7557603686635943</v>
      </c>
      <c r="N15" s="22">
        <v>6.5838926174496644</v>
      </c>
      <c r="P15" s="10" t="s">
        <v>10</v>
      </c>
      <c r="Q15" s="17">
        <v>-25.5428275467908</v>
      </c>
      <c r="R15" s="4"/>
      <c r="S15" s="35"/>
    </row>
    <row r="16" spans="1:20" x14ac:dyDescent="0.3">
      <c r="A16" s="31" t="s">
        <v>42</v>
      </c>
      <c r="B16" s="28">
        <v>85.810810810810807</v>
      </c>
      <c r="C16" s="28">
        <v>84.66101694915254</v>
      </c>
      <c r="D16" s="32">
        <v>86.675257731958766</v>
      </c>
      <c r="E16" s="32">
        <v>83.69668246445498</v>
      </c>
      <c r="F16" s="32">
        <v>85.591133004926107</v>
      </c>
      <c r="G16" s="32">
        <v>88.09375</v>
      </c>
      <c r="H16" s="32">
        <v>85.731707317073173</v>
      </c>
      <c r="I16" s="32">
        <v>86.021739130434781</v>
      </c>
      <c r="J16" s="32">
        <v>86.968325791855207</v>
      </c>
      <c r="K16" s="28">
        <v>82.086956521739125</v>
      </c>
      <c r="L16" s="28">
        <v>85.88397790055248</v>
      </c>
      <c r="M16" s="28">
        <v>85.52401746724891</v>
      </c>
      <c r="N16" s="28">
        <v>84.844720496894411</v>
      </c>
    </row>
    <row r="17" spans="1:16" x14ac:dyDescent="0.3">
      <c r="A17" s="33" t="s">
        <v>44</v>
      </c>
      <c r="B17" s="27">
        <f>SUM(B25:B36)</f>
        <v>82.891802224963001</v>
      </c>
      <c r="C17" s="27">
        <f>SUM(C25:C36)</f>
        <v>82.135877074967254</v>
      </c>
      <c r="D17" s="27">
        <f>SUM(D25:D36)</f>
        <v>85.425890502369612</v>
      </c>
      <c r="E17" s="27">
        <f>SUM(E25:E36)</f>
        <v>81.125931454355509</v>
      </c>
      <c r="F17" s="27">
        <f>SUM(F25:F36)</f>
        <v>83.930396209129057</v>
      </c>
      <c r="G17" s="27">
        <f>SUM(G25:G36)</f>
        <v>85.45442864965699</v>
      </c>
      <c r="H17" s="27">
        <f>SUM(H25:H36)</f>
        <v>83.406456154128662</v>
      </c>
      <c r="I17" s="27">
        <f>SUM(I25:I36)</f>
        <v>83.29249939661689</v>
      </c>
      <c r="J17" s="27">
        <f>SUM(J25:J36)</f>
        <v>83.73117664501747</v>
      </c>
      <c r="K17" s="27">
        <f>SUM(K25:K36)</f>
        <v>80.730543249967781</v>
      </c>
      <c r="L17" s="27">
        <f>SUM(L25:L36)</f>
        <v>84.081899494840755</v>
      </c>
      <c r="M17" s="27">
        <f>SUM(M25:M36)</f>
        <v>83.18267197811177</v>
      </c>
      <c r="N17" s="27">
        <f>SUM(N25:N36)</f>
        <v>81.157393718308086</v>
      </c>
      <c r="P17" s="18" t="s">
        <v>48</v>
      </c>
    </row>
    <row r="18" spans="1:16" x14ac:dyDescent="0.3">
      <c r="A18" s="31" t="s">
        <v>45</v>
      </c>
      <c r="B18" s="29">
        <f>B16-B17</f>
        <v>2.9190085858478056</v>
      </c>
      <c r="C18" s="29">
        <f>C16-C17</f>
        <v>2.5251398741852853</v>
      </c>
      <c r="D18" s="29">
        <f>D16-D17</f>
        <v>1.2493672295891542</v>
      </c>
      <c r="E18" s="29">
        <f>E16-E17</f>
        <v>2.570751010099471</v>
      </c>
      <c r="F18" s="29">
        <f>F16-F17</f>
        <v>1.6607367957970496</v>
      </c>
      <c r="G18" s="29">
        <f>G16-G17</f>
        <v>2.6393213503430104</v>
      </c>
      <c r="H18" s="29">
        <f>H16-H17</f>
        <v>2.325251162944511</v>
      </c>
      <c r="I18" s="29">
        <f>I16-I17</f>
        <v>2.7292397338178915</v>
      </c>
      <c r="J18" s="29">
        <f>J16-J17</f>
        <v>3.2371491468377371</v>
      </c>
      <c r="K18" s="29">
        <f>K16-K17</f>
        <v>1.3564132717713449</v>
      </c>
      <c r="L18" s="29">
        <f>L16-L17</f>
        <v>1.8020784057117254</v>
      </c>
      <c r="M18" s="29">
        <f>M16-M17</f>
        <v>2.3413454891371401</v>
      </c>
      <c r="N18" s="29">
        <f>N16-N17</f>
        <v>3.6873267785863248</v>
      </c>
      <c r="P18" s="23">
        <f>AVERAGE(B18:N18)</f>
        <v>2.3879329872821886</v>
      </c>
    </row>
    <row r="19" spans="1:16" x14ac:dyDescent="0.3">
      <c r="A19" s="31" t="s">
        <v>46</v>
      </c>
      <c r="B19" s="30">
        <f>B18/B16</f>
        <v>3.4016792968935061E-2</v>
      </c>
      <c r="C19" s="30">
        <f>C18/C16</f>
        <v>2.9826476992378746E-2</v>
      </c>
      <c r="D19" s="30">
        <f>D18/D16</f>
        <v>1.4414346865316438E-2</v>
      </c>
      <c r="E19" s="30">
        <f>E18/E16</f>
        <v>3.0715088512513498E-2</v>
      </c>
      <c r="F19" s="30">
        <f>F18/F16</f>
        <v>1.9403140693341068E-2</v>
      </c>
      <c r="G19" s="30">
        <f>G18/G16</f>
        <v>2.9960370064198771E-2</v>
      </c>
      <c r="H19" s="30">
        <f>H18/H16</f>
        <v>2.712241754785916E-2</v>
      </c>
      <c r="I19" s="30">
        <f>I18/I16</f>
        <v>3.1727325690074047E-2</v>
      </c>
      <c r="J19" s="30">
        <f>J18/J16</f>
        <v>3.7222162406406863E-2</v>
      </c>
      <c r="K19" s="30">
        <f>K18/K16</f>
        <v>1.6524102357383968E-2</v>
      </c>
      <c r="L19" s="30">
        <f>L18/L16</f>
        <v>2.0982707715266793E-2</v>
      </c>
      <c r="M19" s="30">
        <f>M18/M16</f>
        <v>2.7376467552331123E-2</v>
      </c>
      <c r="N19" s="30">
        <f>N18/N16</f>
        <v>4.3459708005300024E-2</v>
      </c>
      <c r="P19" s="24">
        <f>AVERAGE(B19:N19)</f>
        <v>2.7903931336254278E-2</v>
      </c>
    </row>
    <row r="21" spans="1:16" s="1" customFormat="1" x14ac:dyDescent="0.3"/>
    <row r="23" spans="1:16" x14ac:dyDescent="0.3">
      <c r="A23" t="s">
        <v>47</v>
      </c>
    </row>
    <row r="24" spans="1:16" x14ac:dyDescent="0.3">
      <c r="A24" s="4"/>
      <c r="B24" s="4"/>
    </row>
    <row r="25" spans="1:16" x14ac:dyDescent="0.3">
      <c r="A25" s="25" t="s">
        <v>6</v>
      </c>
      <c r="B25" s="26">
        <f>$Q4*B4</f>
        <v>14.176281044787755</v>
      </c>
      <c r="C25" s="19">
        <f>$Q4*C4</f>
        <v>13.986480154547266</v>
      </c>
      <c r="D25" s="19">
        <f>$Q4*D4</f>
        <v>14.591407264790861</v>
      </c>
      <c r="E25" s="19">
        <f>$Q4*E4</f>
        <v>14.173900806190225</v>
      </c>
      <c r="F25" s="19">
        <f>$Q4*F4</f>
        <v>14.470736829990981</v>
      </c>
      <c r="G25" s="19">
        <f>$Q4*G4</f>
        <v>14.558997003560275</v>
      </c>
      <c r="H25" s="19">
        <f>$Q4*H4</f>
        <v>14.441326613224311</v>
      </c>
      <c r="I25" s="19">
        <f>$Q4*I4</f>
        <v>14.568506414488139</v>
      </c>
      <c r="J25" s="19">
        <f>$Q4*J4</f>
        <v>14.057762982598833</v>
      </c>
      <c r="K25" s="19">
        <f>$Q4*K4</f>
        <v>13.793509195173179</v>
      </c>
      <c r="L25" s="19">
        <f>$Q4*L4</f>
        <v>14.550914553486756</v>
      </c>
      <c r="M25" s="19">
        <f>$Q4*M4</f>
        <v>14.399941075315493</v>
      </c>
      <c r="N25" s="19">
        <f>$Q4*N4</f>
        <v>13.774868832298219</v>
      </c>
    </row>
    <row r="26" spans="1:16" x14ac:dyDescent="0.3">
      <c r="A26" s="25" t="s">
        <v>27</v>
      </c>
      <c r="B26" s="26">
        <f>$Q5*B5</f>
        <v>12.493746846383882</v>
      </c>
      <c r="C26" s="19">
        <f>$Q5*C5</f>
        <v>12.537416436394397</v>
      </c>
      <c r="D26" s="19">
        <f>$Q5*D5</f>
        <v>13.005496364102996</v>
      </c>
      <c r="E26" s="19">
        <f>$Q5*E5</f>
        <v>12.575677187890637</v>
      </c>
      <c r="F26" s="19">
        <f>$Q5*F5</f>
        <v>12.742196083050519</v>
      </c>
      <c r="G26" s="19">
        <f>$Q5*G5</f>
        <v>13.010410589065815</v>
      </c>
      <c r="H26" s="19">
        <f>$Q5*H5</f>
        <v>12.647602574232623</v>
      </c>
      <c r="I26" s="19">
        <f>$Q5*I5</f>
        <v>12.678460034376201</v>
      </c>
      <c r="J26" s="19">
        <f>$Q5*J5</f>
        <v>12.761544939766251</v>
      </c>
      <c r="K26" s="19">
        <f>$Q5*K5</f>
        <v>12.393458240689373</v>
      </c>
      <c r="L26" s="19">
        <f>$Q5*L5</f>
        <v>12.443000871155686</v>
      </c>
      <c r="M26" s="19">
        <f>$Q5*M5</f>
        <v>12.695680231594382</v>
      </c>
      <c r="N26" s="19">
        <f>$Q5*N5</f>
        <v>12.534866602687272</v>
      </c>
    </row>
    <row r="27" spans="1:16" x14ac:dyDescent="0.3">
      <c r="A27" s="25" t="s">
        <v>7</v>
      </c>
      <c r="B27" s="26">
        <f>$Q6*B6</f>
        <v>6.9374421084310622</v>
      </c>
      <c r="C27" s="19">
        <f>$Q6*C6</f>
        <v>6.8243897976129713</v>
      </c>
      <c r="D27" s="19">
        <f>$Q6*D6</f>
        <v>6.9306556646957418</v>
      </c>
      <c r="E27" s="19">
        <f>$Q6*E6</f>
        <v>6.9065182706054236</v>
      </c>
      <c r="F27" s="19">
        <f>$Q6*F6</f>
        <v>7.0004168260672772</v>
      </c>
      <c r="G27" s="19">
        <f>$Q6*G6</f>
        <v>6.9780792030096261</v>
      </c>
      <c r="H27" s="19">
        <f>$Q6*H6</f>
        <v>6.9237232759338552</v>
      </c>
      <c r="I27" s="19">
        <f>$Q6*I6</f>
        <v>6.9749239186466436</v>
      </c>
      <c r="J27" s="19">
        <f>$Q6*J6</f>
        <v>6.9388985598263142</v>
      </c>
      <c r="K27" s="19">
        <f>$Q6*K6</f>
        <v>6.9103807801878459</v>
      </c>
      <c r="L27" s="19">
        <f>$Q6*L6</f>
        <v>6.9340440666459759</v>
      </c>
      <c r="M27" s="19">
        <f>$Q6*M6</f>
        <v>6.8755804783728909</v>
      </c>
      <c r="N27" s="19">
        <f>$Q6*N6</f>
        <v>6.996074986291366</v>
      </c>
    </row>
    <row r="28" spans="1:16" x14ac:dyDescent="0.3">
      <c r="A28" s="25" t="s">
        <v>3</v>
      </c>
      <c r="B28" s="26">
        <f>$Q7*B7</f>
        <v>12.499323117246304</v>
      </c>
      <c r="C28" s="19">
        <f>$Q7*C7</f>
        <v>12.503346072868204</v>
      </c>
      <c r="D28" s="19">
        <f>$Q7*D7</f>
        <v>12.444820687705237</v>
      </c>
      <c r="E28" s="19">
        <f>$Q7*E7</f>
        <v>12.159703332860374</v>
      </c>
      <c r="F28" s="19">
        <f>$Q7*F7</f>
        <v>12.406025845936199</v>
      </c>
      <c r="G28" s="19">
        <f>$Q7*G7</f>
        <v>12.651208929260855</v>
      </c>
      <c r="H28" s="19">
        <f>$Q7*H7</f>
        <v>12.521182692717566</v>
      </c>
      <c r="I28" s="19">
        <f>$Q7*I7</f>
        <v>12.307474737915358</v>
      </c>
      <c r="J28" s="19">
        <f>$Q7*J7</f>
        <v>12.492870188429967</v>
      </c>
      <c r="K28" s="19">
        <f>$Q7*K7</f>
        <v>12.059355755104789</v>
      </c>
      <c r="L28" s="19">
        <f>$Q7*L7</f>
        <v>12.18063399741623</v>
      </c>
      <c r="M28" s="19">
        <f>$Q7*M7</f>
        <v>12.430031623973925</v>
      </c>
      <c r="N28" s="19">
        <f>$Q7*N7</f>
        <v>12.42136692750856</v>
      </c>
    </row>
    <row r="29" spans="1:16" x14ac:dyDescent="0.3">
      <c r="A29" s="25" t="s">
        <v>8</v>
      </c>
      <c r="B29" s="26">
        <f>$Q8*B8</f>
        <v>17.844614519296982</v>
      </c>
      <c r="C29" s="19">
        <f>$Q8*C8</f>
        <v>17.662803285307962</v>
      </c>
      <c r="D29" s="19">
        <f>$Q8*D8</f>
        <v>18.045050763644142</v>
      </c>
      <c r="E29" s="19">
        <f>$Q8*E8</f>
        <v>17.646626843370168</v>
      </c>
      <c r="F29" s="19">
        <f>$Q8*F8</f>
        <v>17.693967420813159</v>
      </c>
      <c r="G29" s="19">
        <f>$Q8*G8</f>
        <v>18.063791914288874</v>
      </c>
      <c r="H29" s="19">
        <f>$Q8*H8</f>
        <v>17.99984225393267</v>
      </c>
      <c r="I29" s="19">
        <f>$Q8*I8</f>
        <v>17.600079962933854</v>
      </c>
      <c r="J29" s="19">
        <f>$Q8*J8</f>
        <v>18.019852577903322</v>
      </c>
      <c r="K29" s="19">
        <f>$Q8*K8</f>
        <v>17.471506929257874</v>
      </c>
      <c r="L29" s="19">
        <f>$Q8*L8</f>
        <v>17.994181926179863</v>
      </c>
      <c r="M29" s="19">
        <f>$Q8*M8</f>
        <v>17.73222854987489</v>
      </c>
      <c r="N29" s="19">
        <f>$Q8*N8</f>
        <v>17.822783747911441</v>
      </c>
    </row>
    <row r="30" spans="1:16" x14ac:dyDescent="0.3">
      <c r="A30" s="25" t="s">
        <v>26</v>
      </c>
      <c r="B30" s="26">
        <f>$Q9*B9</f>
        <v>0</v>
      </c>
      <c r="C30" s="19">
        <f>$Q9*C9</f>
        <v>0</v>
      </c>
      <c r="D30" s="19">
        <f>$Q9*D9</f>
        <v>0</v>
      </c>
      <c r="E30" s="19">
        <f>$Q9*E9</f>
        <v>0</v>
      </c>
      <c r="F30" s="19">
        <f>$Q9*F9</f>
        <v>0</v>
      </c>
      <c r="G30" s="19">
        <f>$Q9*G9</f>
        <v>0</v>
      </c>
      <c r="H30" s="19">
        <f>$Q9*H9</f>
        <v>0</v>
      </c>
      <c r="I30" s="19">
        <f>$Q9*I9</f>
        <v>0</v>
      </c>
      <c r="J30" s="19">
        <f>$Q9*J9</f>
        <v>0</v>
      </c>
      <c r="K30" s="19">
        <f>$Q9*K9</f>
        <v>0</v>
      </c>
      <c r="L30" s="19">
        <f>$Q9*L9</f>
        <v>0</v>
      </c>
      <c r="M30" s="19">
        <f>$Q9*M9</f>
        <v>0</v>
      </c>
      <c r="N30" s="19">
        <f>$Q9*N9</f>
        <v>0</v>
      </c>
    </row>
    <row r="31" spans="1:16" x14ac:dyDescent="0.3">
      <c r="A31" s="25" t="s">
        <v>9</v>
      </c>
      <c r="B31" s="26">
        <f>$Q10*B10</f>
        <v>2.2788783862298572</v>
      </c>
      <c r="C31" s="19">
        <f>$Q10*C10</f>
        <v>2.3160528661603967</v>
      </c>
      <c r="D31" s="19">
        <f>$Q10*D10</f>
        <v>2.4076062380064811</v>
      </c>
      <c r="E31" s="19">
        <f>$Q10*E10</f>
        <v>2.2780155015701715</v>
      </c>
      <c r="F31" s="19">
        <f>$Q10*F10</f>
        <v>2.4536832729990721</v>
      </c>
      <c r="G31" s="19">
        <f>$Q10*G10</f>
        <v>2.4125708980325986</v>
      </c>
      <c r="H31" s="19">
        <f>$Q10*H10</f>
        <v>2.4014233697250429</v>
      </c>
      <c r="I31" s="19">
        <f>$Q10*I10</f>
        <v>2.3185644407804253</v>
      </c>
      <c r="J31" s="19">
        <f>$Q10*J10</f>
        <v>2.4014352965149617</v>
      </c>
      <c r="K31" s="19">
        <f>$Q10*K10</f>
        <v>2.2062610656518205</v>
      </c>
      <c r="L31" s="19">
        <f>$Q10*L10</f>
        <v>2.4981562362266545</v>
      </c>
      <c r="M31" s="19">
        <f>$Q10*M10</f>
        <v>2.4704259018045582</v>
      </c>
      <c r="N31" s="19">
        <f>$Q10*N10</f>
        <v>2.4328753518523576</v>
      </c>
    </row>
    <row r="32" spans="1:16" x14ac:dyDescent="0.3">
      <c r="A32" s="25" t="s">
        <v>5</v>
      </c>
      <c r="B32" s="26">
        <f>$Q11*B11</f>
        <v>11.397902311834153</v>
      </c>
      <c r="C32" s="19">
        <f>$Q11*C11</f>
        <v>11.420230932999591</v>
      </c>
      <c r="D32" s="19">
        <f>$Q11*D11</f>
        <v>11.918798996988814</v>
      </c>
      <c r="E32" s="19">
        <f>$Q11*E11</f>
        <v>10.760884809294122</v>
      </c>
      <c r="F32" s="19">
        <f>$Q11*F11</f>
        <v>11.971223246720436</v>
      </c>
      <c r="G32" s="19">
        <f>$Q11*G11</f>
        <v>11.82563154227214</v>
      </c>
      <c r="H32" s="19">
        <f>$Q11*H11</f>
        <v>11.271358434670894</v>
      </c>
      <c r="I32" s="19">
        <f>$Q11*I11</f>
        <v>11.704147610907871</v>
      </c>
      <c r="J32" s="19">
        <f>$Q11*J11</f>
        <v>11.992001467084195</v>
      </c>
      <c r="K32" s="19">
        <f>$Q11*K11</f>
        <v>11.404730832467788</v>
      </c>
      <c r="L32" s="19">
        <f>$Q11*L11</f>
        <v>12.425254158976594</v>
      </c>
      <c r="M32" s="19">
        <f>$Q11*M11</f>
        <v>12.057706541201755</v>
      </c>
      <c r="N32" s="19">
        <f>$Q11*N11</f>
        <v>11.669623322054855</v>
      </c>
    </row>
    <row r="33" spans="1:14" x14ac:dyDescent="0.3">
      <c r="A33" s="25" t="s">
        <v>28</v>
      </c>
      <c r="B33" s="26">
        <f>$Q12*B12</f>
        <v>0</v>
      </c>
      <c r="C33" s="19">
        <f>$Q12*C12</f>
        <v>0</v>
      </c>
      <c r="D33" s="19">
        <f>$Q12*D12</f>
        <v>0</v>
      </c>
      <c r="E33" s="19">
        <f>$Q12*E12</f>
        <v>0</v>
      </c>
      <c r="F33" s="19">
        <f>$Q12*F12</f>
        <v>0</v>
      </c>
      <c r="G33" s="19">
        <f>$Q12*G12</f>
        <v>0</v>
      </c>
      <c r="H33" s="19">
        <f>$Q12*H12</f>
        <v>0</v>
      </c>
      <c r="I33" s="19">
        <f>$Q12*I12</f>
        <v>0</v>
      </c>
      <c r="J33" s="19">
        <f>$Q12*J12</f>
        <v>0</v>
      </c>
      <c r="K33" s="19">
        <f>$Q12*K12</f>
        <v>0</v>
      </c>
      <c r="L33" s="19">
        <f>$Q12*L12</f>
        <v>0</v>
      </c>
      <c r="M33" s="19">
        <f>$Q12*M12</f>
        <v>0</v>
      </c>
      <c r="N33" s="19">
        <f>$Q12*N12</f>
        <v>0</v>
      </c>
    </row>
    <row r="34" spans="1:14" x14ac:dyDescent="0.3">
      <c r="A34" s="25" t="s">
        <v>25</v>
      </c>
      <c r="B34" s="26">
        <f>$Q13*B13</f>
        <v>3.4650295364873505</v>
      </c>
      <c r="C34" s="19">
        <f>$Q13*C13</f>
        <v>3.4803178903136529</v>
      </c>
      <c r="D34" s="19">
        <f>$Q13*D13</f>
        <v>3.5275250591895273</v>
      </c>
      <c r="E34" s="19">
        <f>$Q13*E13</f>
        <v>3.5200827428230794</v>
      </c>
      <c r="F34" s="19">
        <f>$Q13*F13</f>
        <v>3.5269750435881879</v>
      </c>
      <c r="G34" s="19">
        <f>$Q13*G13</f>
        <v>3.5395553367372923</v>
      </c>
      <c r="H34" s="19">
        <f>$Q13*H13</f>
        <v>3.4949586737628415</v>
      </c>
      <c r="I34" s="19">
        <f>$Q13*I13</f>
        <v>3.549964014453773</v>
      </c>
      <c r="J34" s="19">
        <f>$Q13*J13</f>
        <v>3.5529128833943333</v>
      </c>
      <c r="K34" s="19">
        <f>$Q13*K13</f>
        <v>3.440542986656673</v>
      </c>
      <c r="L34" s="19">
        <f>$Q13*L13</f>
        <v>3.5213957652187364</v>
      </c>
      <c r="M34" s="19">
        <f>$Q13*M13</f>
        <v>3.5019517567034675</v>
      </c>
      <c r="N34" s="19">
        <f>$Q13*N13</f>
        <v>3.4614707636668101</v>
      </c>
    </row>
    <row r="35" spans="1:14" x14ac:dyDescent="0.3">
      <c r="A35" s="25" t="s">
        <v>4</v>
      </c>
      <c r="B35" s="26">
        <f>$Q14*B14</f>
        <v>27.34141190105645</v>
      </c>
      <c r="C35" s="19">
        <f>$Q14*C14</f>
        <v>26.947667185553627</v>
      </c>
      <c r="D35" s="19">
        <f>$Q14*D14</f>
        <v>28.097357010036614</v>
      </c>
      <c r="E35" s="19">
        <f>$Q14*E14</f>
        <v>26.647349506542117</v>
      </c>
      <c r="F35" s="19">
        <f>$Q14*F14</f>
        <v>27.207999186754016</v>
      </c>
      <c r="G35" s="19">
        <f>$Q14*G14</f>
        <v>27.957010780220312</v>
      </c>
      <c r="H35" s="19">
        <f>$Q14*H14</f>
        <v>27.247865812719667</v>
      </c>
      <c r="I35" s="19">
        <f>$Q14*I14</f>
        <v>27.133205808905437</v>
      </c>
      <c r="J35" s="19">
        <f>$Q14*J14</f>
        <v>27.056725296290114</v>
      </c>
      <c r="K35" s="19">
        <f>$Q14*K14</f>
        <v>26.593625011569248</v>
      </c>
      <c r="L35" s="19">
        <f>$Q14*L14</f>
        <v>27.077145466325053</v>
      </c>
      <c r="M35" s="19">
        <f>$Q14*M14</f>
        <v>26.561953366061225</v>
      </c>
      <c r="N35" s="19">
        <f>$Q14*N14</f>
        <v>25.58629073082799</v>
      </c>
    </row>
    <row r="36" spans="1:14" x14ac:dyDescent="0.3">
      <c r="A36" s="25" t="s">
        <v>10</v>
      </c>
      <c r="B36" s="26">
        <f>$Q15</f>
        <v>-25.5428275467908</v>
      </c>
      <c r="C36" s="19">
        <f>$Q15</f>
        <v>-25.5428275467908</v>
      </c>
      <c r="D36" s="19">
        <f>$Q15</f>
        <v>-25.5428275467908</v>
      </c>
      <c r="E36" s="19">
        <f>$Q15</f>
        <v>-25.5428275467908</v>
      </c>
      <c r="F36" s="19">
        <f>$Q15</f>
        <v>-25.5428275467908</v>
      </c>
      <c r="G36" s="19">
        <f>$Q15</f>
        <v>-25.5428275467908</v>
      </c>
      <c r="H36" s="19">
        <f>$Q15</f>
        <v>-25.5428275467908</v>
      </c>
      <c r="I36" s="19">
        <f>$Q15</f>
        <v>-25.5428275467908</v>
      </c>
      <c r="J36" s="19">
        <f>$Q15</f>
        <v>-25.5428275467908</v>
      </c>
      <c r="K36" s="19">
        <f>$Q15</f>
        <v>-25.5428275467908</v>
      </c>
      <c r="L36" s="19">
        <f>$Q15</f>
        <v>-25.5428275467908</v>
      </c>
      <c r="M36" s="19">
        <f>$Q15</f>
        <v>-25.5428275467908</v>
      </c>
      <c r="N36" s="19">
        <f>$Q15</f>
        <v>-25.5428275467908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FY14-18 model</vt:lpstr>
      <vt:lpstr>Last 12 months model</vt:lpstr>
      <vt:lpstr>Oct17-April18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Amtrak</dc:creator>
  <cp:lastModifiedBy>McGrew, Susanna</cp:lastModifiedBy>
  <dcterms:created xsi:type="dcterms:W3CDTF">2018-07-16T18:50:37Z</dcterms:created>
  <dcterms:modified xsi:type="dcterms:W3CDTF">2018-07-17T15:37:07Z</dcterms:modified>
</cp:coreProperties>
</file>