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013520\Documents\eCSI-regressions\"/>
    </mc:Choice>
  </mc:AlternateContent>
  <bookViews>
    <workbookView xWindow="0" yWindow="0" windowWidth="19200" windowHeight="11292" activeTab="1"/>
  </bookViews>
  <sheets>
    <sheet name="monthly models" sheetId="1" r:id="rId1"/>
    <sheet name="FY14-18 model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8" i="5"/>
  <c r="N16" i="5" l="1"/>
  <c r="N17" i="5" s="1"/>
  <c r="N18" i="5" s="1"/>
  <c r="H9" i="5"/>
  <c r="H14" i="5"/>
  <c r="H12" i="5"/>
  <c r="H10" i="5"/>
  <c r="H11" i="5"/>
  <c r="H13" i="5"/>
  <c r="H8" i="5"/>
  <c r="E12" i="5"/>
  <c r="E14" i="5"/>
  <c r="E9" i="5"/>
  <c r="E13" i="5"/>
  <c r="E11" i="5"/>
  <c r="E10" i="5"/>
  <c r="E8" i="5"/>
  <c r="J13" i="5" l="1"/>
  <c r="J14" i="5"/>
  <c r="J10" i="5"/>
  <c r="J11" i="5"/>
  <c r="J9" i="5"/>
  <c r="J8" i="5"/>
  <c r="J12" i="5"/>
  <c r="E16" i="5"/>
  <c r="E17" i="5" s="1"/>
  <c r="E18" i="5" s="1"/>
  <c r="H16" i="5"/>
  <c r="J16" i="5" l="1"/>
  <c r="K11" i="5" s="1"/>
  <c r="N16" i="1"/>
  <c r="N10" i="1"/>
  <c r="N11" i="1"/>
  <c r="N12" i="1"/>
  <c r="N13" i="1"/>
  <c r="N14" i="1"/>
  <c r="N9" i="1"/>
  <c r="K13" i="5" l="1"/>
  <c r="K8" i="5"/>
  <c r="K12" i="5"/>
  <c r="K14" i="5"/>
  <c r="K9" i="5"/>
  <c r="K10" i="5"/>
  <c r="N21" i="1"/>
  <c r="N22" i="1" s="1"/>
  <c r="N23" i="1" s="1"/>
  <c r="F12" i="1"/>
  <c r="F17" i="1"/>
  <c r="F9" i="1"/>
  <c r="F18" i="1"/>
  <c r="F15" i="1"/>
  <c r="F14" i="1"/>
  <c r="F10" i="1"/>
  <c r="K16" i="5" l="1"/>
  <c r="F21" i="1"/>
  <c r="F22" i="1" s="1"/>
  <c r="F23" i="1" s="1"/>
  <c r="H17" i="5"/>
  <c r="H18" i="5" s="1"/>
</calcChain>
</file>

<file path=xl/sharedStrings.xml><?xml version="1.0" encoding="utf-8"?>
<sst xmlns="http://schemas.openxmlformats.org/spreadsheetml/2006/main" count="79" uniqueCount="37">
  <si>
    <t>Empire South</t>
  </si>
  <si>
    <t>1010: Info</t>
  </si>
  <si>
    <t>2030: Smooth*</t>
  </si>
  <si>
    <t>2050: Clean</t>
  </si>
  <si>
    <t>2120: OTP</t>
  </si>
  <si>
    <t>2126: Safe</t>
  </si>
  <si>
    <t>1110: Boarding exp.*</t>
  </si>
  <si>
    <t>2130: Friendly*</t>
  </si>
  <si>
    <t>Arrival delay (minutes)</t>
  </si>
  <si>
    <t>AVERAGE CSI SCORE</t>
  </si>
  <si>
    <t>Actual Data</t>
  </si>
  <si>
    <t>Model</t>
  </si>
  <si>
    <t>Coefficient</t>
  </si>
  <si>
    <t>Intercept</t>
  </si>
  <si>
    <t>1080: Ease boarding</t>
  </si>
  <si>
    <t>1060: Clarity info boarding</t>
  </si>
  <si>
    <t>Element</t>
  </si>
  <si>
    <t>Model Value</t>
  </si>
  <si>
    <t>Model Data</t>
  </si>
  <si>
    <t>Variance to actual score ($)</t>
  </si>
  <si>
    <t>Variance to actual score (%)</t>
  </si>
  <si>
    <t>2030: Smooth</t>
  </si>
  <si>
    <t>2050: Clean*</t>
  </si>
  <si>
    <t>2120: OTP*</t>
  </si>
  <si>
    <t>2130: Friendly</t>
  </si>
  <si>
    <t>1090: Boarding station cleanliness</t>
  </si>
  <si>
    <t>2100: Problem/ delay onboard info</t>
  </si>
  <si>
    <t>Survey Response</t>
  </si>
  <si>
    <t>1010: Pre-boarding info accuracy</t>
  </si>
  <si>
    <t>(Intercept)</t>
  </si>
  <si>
    <t>Model Coefficient</t>
  </si>
  <si>
    <t>Survey Question</t>
  </si>
  <si>
    <t>∆ (Dec - Jan)</t>
  </si>
  <si>
    <t>Model Weight</t>
  </si>
  <si>
    <t>1110: Boarding exp.</t>
  </si>
  <si>
    <t>Dec-17 - Jan-18 Score Change</t>
  </si>
  <si>
    <t>% of monthly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</si>
</sst>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\-yy;@"/>
    <numFmt numFmtId="165" formatCode="0.0"/>
    <numFmt numFmtId="166" formatCode="0.0%"/>
    <numFmt numFmtId="167" formatCode="\+0.00;0.00;&quot;-  &quot;"/>
    <numFmt numFmtId="171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Continuous"/>
    </xf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2" xfId="0" applyNumberFormat="1" applyBorder="1"/>
    <xf numFmtId="171" fontId="0" fillId="0" borderId="0" xfId="0" applyNumberFormat="1"/>
    <xf numFmtId="0" fontId="3" fillId="0" borderId="0" xfId="0" applyFont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71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0" fillId="0" borderId="0" xfId="0" applyFont="1"/>
    <xf numFmtId="9" fontId="0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1" fontId="0" fillId="0" borderId="0" xfId="0" applyNumberFormat="1" applyFont="1"/>
    <xf numFmtId="9" fontId="1" fillId="0" borderId="0" xfId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/>
    <xf numFmtId="9" fontId="3" fillId="0" borderId="0" xfId="1" applyFont="1" applyAlignment="1">
      <alignment horizontal="center"/>
    </xf>
    <xf numFmtId="9" fontId="0" fillId="0" borderId="2" xfId="0" applyNumberFormat="1" applyBorder="1"/>
    <xf numFmtId="165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21" sqref="E21"/>
    </sheetView>
  </sheetViews>
  <sheetFormatPr defaultRowHeight="14.4" x14ac:dyDescent="0.3"/>
  <cols>
    <col min="1" max="1" width="29" bestFit="1" customWidth="1"/>
    <col min="3" max="3" width="1.88671875" customWidth="1"/>
    <col min="4" max="4" width="10.88671875" bestFit="1" customWidth="1"/>
    <col min="5" max="5" width="12" bestFit="1" customWidth="1"/>
    <col min="6" max="6" width="12.33203125" bestFit="1" customWidth="1"/>
    <col min="7" max="7" width="3" customWidth="1"/>
    <col min="8" max="8" width="3.109375" customWidth="1"/>
    <col min="9" max="9" width="29" bestFit="1" customWidth="1"/>
    <col min="11" max="11" width="3.109375" customWidth="1"/>
    <col min="12" max="12" width="10" bestFit="1" customWidth="1"/>
    <col min="13" max="13" width="12.6640625" bestFit="1" customWidth="1"/>
    <col min="14" max="14" width="10.77734375" bestFit="1" customWidth="1"/>
  </cols>
  <sheetData>
    <row r="1" spans="1:14" x14ac:dyDescent="0.3">
      <c r="A1" s="3" t="s">
        <v>0</v>
      </c>
    </row>
    <row r="3" spans="1:14" x14ac:dyDescent="0.3">
      <c r="A3" s="9">
        <v>43070</v>
      </c>
    </row>
    <row r="4" spans="1:14" x14ac:dyDescent="0.3">
      <c r="D4" s="1"/>
      <c r="E4" s="5" t="s">
        <v>11</v>
      </c>
      <c r="F4" s="1"/>
      <c r="I4" s="9">
        <v>43101</v>
      </c>
      <c r="L4" s="1"/>
      <c r="M4" s="5" t="s">
        <v>11</v>
      </c>
      <c r="N4" s="1"/>
    </row>
    <row r="5" spans="1:14" x14ac:dyDescent="0.3">
      <c r="A5" s="2" t="s">
        <v>10</v>
      </c>
      <c r="B5" s="2"/>
      <c r="D5" s="5" t="s">
        <v>16</v>
      </c>
      <c r="E5" s="5" t="s">
        <v>17</v>
      </c>
      <c r="F5" s="5" t="s">
        <v>18</v>
      </c>
      <c r="I5" s="2" t="s">
        <v>10</v>
      </c>
      <c r="J5" s="2"/>
      <c r="K5" s="10"/>
      <c r="L5" s="5" t="s">
        <v>16</v>
      </c>
      <c r="M5" s="5" t="s">
        <v>17</v>
      </c>
      <c r="N5" s="5" t="s">
        <v>18</v>
      </c>
    </row>
    <row r="6" spans="1:14" x14ac:dyDescent="0.3">
      <c r="A6" s="10"/>
      <c r="B6" s="10"/>
      <c r="E6" s="11"/>
      <c r="F6" s="11"/>
      <c r="I6" s="10"/>
      <c r="J6" s="10"/>
      <c r="K6" s="10"/>
    </row>
    <row r="7" spans="1:14" x14ac:dyDescent="0.3">
      <c r="A7" s="10"/>
      <c r="B7" s="10"/>
      <c r="D7" t="s">
        <v>13</v>
      </c>
      <c r="F7" s="12">
        <v>-12.491099999999999</v>
      </c>
      <c r="K7" s="10"/>
      <c r="L7" t="s">
        <v>13</v>
      </c>
      <c r="N7">
        <v>-8.014480442</v>
      </c>
    </row>
    <row r="8" spans="1:14" x14ac:dyDescent="0.3">
      <c r="A8" s="10"/>
      <c r="B8" s="10"/>
      <c r="E8" s="11"/>
      <c r="F8" s="11"/>
      <c r="I8" s="10"/>
      <c r="J8" s="10"/>
      <c r="K8" s="10"/>
    </row>
    <row r="9" spans="1:14" x14ac:dyDescent="0.3">
      <c r="A9" t="s">
        <v>1</v>
      </c>
      <c r="B9">
        <v>87.018020000000007</v>
      </c>
      <c r="D9" t="s">
        <v>12</v>
      </c>
      <c r="E9" s="6">
        <v>4.8989999999999999E-2</v>
      </c>
      <c r="F9" s="13">
        <f>B9*E9</f>
        <v>4.2630127998000003</v>
      </c>
      <c r="I9" t="s">
        <v>1</v>
      </c>
      <c r="J9">
        <v>85.698198199999993</v>
      </c>
      <c r="L9" t="s">
        <v>12</v>
      </c>
      <c r="M9">
        <v>0.15120346900000001</v>
      </c>
      <c r="N9" s="13">
        <f t="shared" ref="N9:N14" si="0">J9*M9</f>
        <v>12.957864854889555</v>
      </c>
    </row>
    <row r="10" spans="1:14" x14ac:dyDescent="0.3">
      <c r="A10" t="s">
        <v>2</v>
      </c>
      <c r="B10">
        <v>87.207210000000003</v>
      </c>
      <c r="D10" t="s">
        <v>12</v>
      </c>
      <c r="E10" s="6">
        <v>0.33598</v>
      </c>
      <c r="F10" s="13">
        <f>B10*E10</f>
        <v>29.299878415800002</v>
      </c>
      <c r="I10" t="s">
        <v>21</v>
      </c>
      <c r="J10">
        <v>84.774774769999993</v>
      </c>
      <c r="L10" t="s">
        <v>12</v>
      </c>
      <c r="M10">
        <v>0.18116959299999999</v>
      </c>
      <c r="N10" s="13">
        <f t="shared" si="0"/>
        <v>15.358611441747566</v>
      </c>
    </row>
    <row r="11" spans="1:14" x14ac:dyDescent="0.3">
      <c r="A11" t="s">
        <v>3</v>
      </c>
      <c r="B11">
        <v>85.8964</v>
      </c>
      <c r="F11" s="13"/>
      <c r="I11" t="s">
        <v>22</v>
      </c>
      <c r="J11">
        <v>84.054054050000005</v>
      </c>
      <c r="L11" t="s">
        <v>12</v>
      </c>
      <c r="M11">
        <v>0.200323098</v>
      </c>
      <c r="N11" s="13">
        <f t="shared" si="0"/>
        <v>16.837968506755448</v>
      </c>
    </row>
    <row r="12" spans="1:14" x14ac:dyDescent="0.3">
      <c r="A12" t="s">
        <v>4</v>
      </c>
      <c r="B12">
        <v>86.486490000000003</v>
      </c>
      <c r="D12" t="s">
        <v>12</v>
      </c>
      <c r="E12" s="6">
        <v>0.16089999999999999</v>
      </c>
      <c r="F12" s="13">
        <f>B12*E12</f>
        <v>13.915676241</v>
      </c>
      <c r="I12" t="s">
        <v>23</v>
      </c>
      <c r="J12">
        <v>82.833333330000002</v>
      </c>
      <c r="L12" t="s">
        <v>12</v>
      </c>
      <c r="M12">
        <v>0.25108017999999999</v>
      </c>
      <c r="N12" s="13">
        <f t="shared" si="0"/>
        <v>20.797808242496398</v>
      </c>
    </row>
    <row r="13" spans="1:14" x14ac:dyDescent="0.3">
      <c r="A13" t="s">
        <v>5</v>
      </c>
      <c r="B13">
        <v>94.319820000000007</v>
      </c>
      <c r="F13" s="13"/>
      <c r="I13" t="s">
        <v>5</v>
      </c>
      <c r="J13">
        <v>90.657657659999998</v>
      </c>
      <c r="L13" t="s">
        <v>12</v>
      </c>
      <c r="M13">
        <v>9.060588E-2</v>
      </c>
      <c r="N13" s="13">
        <f t="shared" si="0"/>
        <v>8.2141168510230411</v>
      </c>
    </row>
    <row r="14" spans="1:14" x14ac:dyDescent="0.3">
      <c r="A14" t="s">
        <v>6</v>
      </c>
      <c r="B14">
        <v>90.346850000000003</v>
      </c>
      <c r="D14" t="s">
        <v>12</v>
      </c>
      <c r="E14" s="6">
        <v>0.17005500000000001</v>
      </c>
      <c r="F14" s="13">
        <f>B14*E14</f>
        <v>15.363933576750002</v>
      </c>
      <c r="I14" t="s">
        <v>6</v>
      </c>
      <c r="J14">
        <v>87.747747750000002</v>
      </c>
      <c r="L14" t="s">
        <v>12</v>
      </c>
      <c r="M14">
        <v>0.28881623099999998</v>
      </c>
      <c r="N14" s="13">
        <f t="shared" si="0"/>
        <v>25.342973783893729</v>
      </c>
    </row>
    <row r="15" spans="1:14" x14ac:dyDescent="0.3">
      <c r="A15" t="s">
        <v>7</v>
      </c>
      <c r="B15">
        <v>83.554050000000004</v>
      </c>
      <c r="D15" t="s">
        <v>12</v>
      </c>
      <c r="E15" s="6">
        <v>0.24652299999999999</v>
      </c>
      <c r="F15" s="13">
        <f>B15*E15</f>
        <v>20.597995068149999</v>
      </c>
      <c r="I15" t="s">
        <v>24</v>
      </c>
      <c r="J15">
        <v>83.873873869999997</v>
      </c>
    </row>
    <row r="16" spans="1:14" x14ac:dyDescent="0.3">
      <c r="A16" t="s">
        <v>25</v>
      </c>
      <c r="B16">
        <v>84.819819819819813</v>
      </c>
      <c r="F16" s="13"/>
      <c r="I16" t="s">
        <v>25</v>
      </c>
      <c r="J16">
        <v>83.879310344827587</v>
      </c>
      <c r="L16" t="s">
        <v>12</v>
      </c>
      <c r="M16">
        <v>-9.2716621999999999E-2</v>
      </c>
      <c r="N16" s="13">
        <f>J16*M16</f>
        <v>-7.7770063108620686</v>
      </c>
    </row>
    <row r="17" spans="1:14" x14ac:dyDescent="0.3">
      <c r="A17" t="s">
        <v>15</v>
      </c>
      <c r="B17">
        <v>81.430000000000007</v>
      </c>
      <c r="D17" t="s">
        <v>12</v>
      </c>
      <c r="E17" s="6">
        <v>4.7884000000000003E-2</v>
      </c>
      <c r="F17" s="13">
        <f>B17*E17</f>
        <v>3.8991941200000007</v>
      </c>
      <c r="I17" t="s">
        <v>15</v>
      </c>
      <c r="J17">
        <v>80.599137931034477</v>
      </c>
    </row>
    <row r="18" spans="1:14" x14ac:dyDescent="0.3">
      <c r="A18" t="s">
        <v>14</v>
      </c>
      <c r="B18">
        <v>87.65</v>
      </c>
      <c r="D18" t="s">
        <v>12</v>
      </c>
      <c r="E18" s="6">
        <v>0.12987000000000001</v>
      </c>
      <c r="F18" s="13">
        <f>B18*E18</f>
        <v>11.383105500000003</v>
      </c>
      <c r="I18" t="s">
        <v>14</v>
      </c>
      <c r="J18">
        <v>85.129310344827587</v>
      </c>
    </row>
    <row r="19" spans="1:14" x14ac:dyDescent="0.3">
      <c r="A19" t="s">
        <v>8</v>
      </c>
      <c r="B19">
        <v>5.2227269999999999</v>
      </c>
      <c r="F19" s="13"/>
      <c r="I19" t="s">
        <v>8</v>
      </c>
      <c r="J19">
        <v>7.0540540539999999</v>
      </c>
    </row>
    <row r="21" spans="1:14" x14ac:dyDescent="0.3">
      <c r="A21" s="4" t="s">
        <v>9</v>
      </c>
      <c r="B21" s="7">
        <v>86.71</v>
      </c>
      <c r="F21" s="8">
        <f>SUM(F7:F19)</f>
        <v>86.231695721500003</v>
      </c>
      <c r="I21" s="4" t="s">
        <v>9</v>
      </c>
      <c r="J21" s="3">
        <v>82.630630629999999</v>
      </c>
      <c r="K21" s="3"/>
      <c r="N21" s="8">
        <f>SUM(N7:N19)</f>
        <v>83.717856927943672</v>
      </c>
    </row>
    <row r="22" spans="1:14" x14ac:dyDescent="0.3">
      <c r="A22" t="s">
        <v>19</v>
      </c>
      <c r="F22" s="15">
        <f>F21-B21</f>
        <v>-0.47830427849999069</v>
      </c>
      <c r="I22" t="s">
        <v>19</v>
      </c>
      <c r="N22" s="15">
        <f>N21-J21</f>
        <v>1.0872262979436726</v>
      </c>
    </row>
    <row r="23" spans="1:14" x14ac:dyDescent="0.3">
      <c r="A23" t="s">
        <v>20</v>
      </c>
      <c r="F23" s="14">
        <f>F22/B21</f>
        <v>-5.5161374524275251E-3</v>
      </c>
      <c r="I23" t="s">
        <v>20</v>
      </c>
      <c r="N23" s="14">
        <f>N22/J21</f>
        <v>1.3157666710932044E-2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02" workbookViewId="0">
      <selection activeCell="D31" sqref="D31"/>
    </sheetView>
  </sheetViews>
  <sheetFormatPr defaultRowHeight="14.4" x14ac:dyDescent="0.3"/>
  <cols>
    <col min="1" max="1" width="30.77734375" bestFit="1" customWidth="1"/>
    <col min="2" max="2" width="16.6640625" bestFit="1" customWidth="1"/>
    <col min="3" max="3" width="1.88671875" customWidth="1"/>
    <col min="4" max="4" width="15.77734375" style="21" bestFit="1" customWidth="1"/>
    <col min="5" max="5" width="13.44140625" bestFit="1" customWidth="1"/>
    <col min="6" max="6" width="1.6640625" customWidth="1"/>
    <col min="7" max="7" width="15.77734375" style="21" bestFit="1" customWidth="1"/>
    <col min="8" max="8" width="13.44140625" bestFit="1" customWidth="1"/>
    <col min="9" max="9" width="1.5546875" customWidth="1"/>
    <col min="10" max="10" width="11.44140625" bestFit="1" customWidth="1"/>
    <col min="11" max="11" width="19.109375" bestFit="1" customWidth="1"/>
    <col min="13" max="13" width="15.77734375" bestFit="1" customWidth="1"/>
    <col min="14" max="14" width="13.44140625" bestFit="1" customWidth="1"/>
  </cols>
  <sheetData>
    <row r="1" spans="1:14" x14ac:dyDescent="0.3">
      <c r="B1" s="3"/>
    </row>
    <row r="4" spans="1:14" x14ac:dyDescent="0.3">
      <c r="A4" s="3" t="s">
        <v>0</v>
      </c>
      <c r="D4" s="22">
        <v>43070</v>
      </c>
      <c r="E4" s="1"/>
      <c r="G4" s="22">
        <v>43101</v>
      </c>
      <c r="H4" s="1"/>
      <c r="J4" s="32" t="s">
        <v>35</v>
      </c>
      <c r="K4" s="32"/>
      <c r="M4" s="22">
        <v>42979</v>
      </c>
      <c r="N4" s="1"/>
    </row>
    <row r="5" spans="1:14" x14ac:dyDescent="0.3">
      <c r="A5" s="31" t="s">
        <v>31</v>
      </c>
      <c r="B5" s="20" t="s">
        <v>30</v>
      </c>
      <c r="D5" s="23" t="s">
        <v>27</v>
      </c>
      <c r="E5" s="5" t="s">
        <v>33</v>
      </c>
      <c r="F5" s="10"/>
      <c r="G5" s="23" t="s">
        <v>27</v>
      </c>
      <c r="H5" s="5" t="s">
        <v>33</v>
      </c>
      <c r="J5" s="23" t="s">
        <v>32</v>
      </c>
      <c r="K5" s="23" t="s">
        <v>36</v>
      </c>
      <c r="M5" s="23" t="s">
        <v>27</v>
      </c>
      <c r="N5" s="5" t="s">
        <v>33</v>
      </c>
    </row>
    <row r="6" spans="1:14" x14ac:dyDescent="0.3">
      <c r="A6" s="30" t="s">
        <v>29</v>
      </c>
      <c r="B6" s="19">
        <v>-10.6893582316952</v>
      </c>
      <c r="F6" s="10"/>
      <c r="H6" s="19"/>
      <c r="M6" s="21"/>
    </row>
    <row r="7" spans="1:14" x14ac:dyDescent="0.3">
      <c r="A7" s="10"/>
      <c r="B7" s="11"/>
      <c r="E7" s="11"/>
      <c r="F7" s="10"/>
      <c r="M7" s="21"/>
      <c r="N7" s="11"/>
    </row>
    <row r="8" spans="1:14" x14ac:dyDescent="0.3">
      <c r="A8" t="s">
        <v>28</v>
      </c>
      <c r="B8" s="18">
        <v>0.14944121994493501</v>
      </c>
      <c r="D8" s="37">
        <v>87.818181818181813</v>
      </c>
      <c r="E8" s="38">
        <f>D8*B8</f>
        <v>13.1236562242552</v>
      </c>
      <c r="F8" s="39"/>
      <c r="G8" s="37">
        <v>86.167400881057276</v>
      </c>
      <c r="H8" s="13">
        <f>G8*B8</f>
        <v>12.876961507149467</v>
      </c>
      <c r="J8" s="16">
        <f>H8-E8</f>
        <v>-0.24669471710573276</v>
      </c>
      <c r="K8" s="34">
        <f>J8/J$16</f>
        <v>8.5708684835619678E-2</v>
      </c>
      <c r="M8" s="37">
        <v>90.949367088607602</v>
      </c>
      <c r="N8" s="38">
        <f>M8*B8</f>
        <v>13.591584370941241</v>
      </c>
    </row>
    <row r="9" spans="1:14" s="33" customFormat="1" x14ac:dyDescent="0.3">
      <c r="A9" s="33" t="s">
        <v>34</v>
      </c>
      <c r="B9" s="40">
        <v>0.14780552063893501</v>
      </c>
      <c r="D9" s="37">
        <v>91.598173515981742</v>
      </c>
      <c r="E9" s="38">
        <f>D9*B9</f>
        <v>13.53871572610519</v>
      </c>
      <c r="F9" s="39"/>
      <c r="G9" s="37">
        <v>91.221719457013577</v>
      </c>
      <c r="H9" s="36">
        <f>G9*B9</f>
        <v>13.48307373792276</v>
      </c>
      <c r="J9" s="16">
        <f t="shared" ref="J9:J14" si="0">H9-E9</f>
        <v>-5.5641988182429714E-2</v>
      </c>
      <c r="K9" s="41">
        <f>J9/J$16</f>
        <v>1.9331592036935109E-2</v>
      </c>
      <c r="M9" s="37">
        <v>92.115384615384613</v>
      </c>
      <c r="N9" s="38">
        <f>M9*B9</f>
        <v>13.615162381932667</v>
      </c>
    </row>
    <row r="10" spans="1:14" x14ac:dyDescent="0.3">
      <c r="A10" s="3" t="s">
        <v>21</v>
      </c>
      <c r="B10" s="29">
        <v>0.224651201980893</v>
      </c>
      <c r="C10" s="3"/>
      <c r="D10" s="25">
        <v>87.207207207207205</v>
      </c>
      <c r="E10" s="47">
        <f>D10*B10</f>
        <v>19.591203920495893</v>
      </c>
      <c r="F10" s="27"/>
      <c r="G10" s="25">
        <v>84.181034482758619</v>
      </c>
      <c r="H10" s="26">
        <f>G10*B10</f>
        <v>18.911370580546723</v>
      </c>
      <c r="I10" s="3"/>
      <c r="J10" s="28">
        <f t="shared" si="0"/>
        <v>-0.67983333994916961</v>
      </c>
      <c r="K10" s="35">
        <f>J10/J$16</f>
        <v>0.23619322763801509</v>
      </c>
      <c r="M10" s="37">
        <v>88.3125</v>
      </c>
      <c r="N10" s="38">
        <f>M10*B10</f>
        <v>19.839509274937612</v>
      </c>
    </row>
    <row r="11" spans="1:14" x14ac:dyDescent="0.3">
      <c r="A11" t="s">
        <v>3</v>
      </c>
      <c r="B11" s="18">
        <v>0.12048279951341299</v>
      </c>
      <c r="D11" s="37">
        <v>86.289592760180994</v>
      </c>
      <c r="E11" s="38">
        <f>D11*B11</f>
        <v>10.39641170461894</v>
      </c>
      <c r="F11" s="39"/>
      <c r="G11" s="37">
        <v>83.66379310344827</v>
      </c>
      <c r="H11" s="13">
        <f>G11*B11</f>
        <v>10.080048011014423</v>
      </c>
      <c r="J11" s="16">
        <f t="shared" si="0"/>
        <v>-0.31636369360451688</v>
      </c>
      <c r="K11" s="34">
        <f>J11/J$16</f>
        <v>0.10991364722642444</v>
      </c>
      <c r="M11" s="37">
        <v>86.5</v>
      </c>
      <c r="N11" s="38">
        <f>M11*B11</f>
        <v>10.421762157910225</v>
      </c>
    </row>
    <row r="12" spans="1:14" x14ac:dyDescent="0.3">
      <c r="A12" s="3" t="s">
        <v>26</v>
      </c>
      <c r="B12" s="29">
        <v>7.4642811839936707E-2</v>
      </c>
      <c r="C12" s="3"/>
      <c r="D12" s="25">
        <v>81.755725190839698</v>
      </c>
      <c r="E12" s="47">
        <f>D12*B12</f>
        <v>6.1024772122574209</v>
      </c>
      <c r="F12" s="27"/>
      <c r="G12" s="25">
        <v>75.111111111111114</v>
      </c>
      <c r="H12" s="26">
        <f>G12*B12</f>
        <v>5.6065045337552464</v>
      </c>
      <c r="I12" s="3"/>
      <c r="J12" s="28">
        <f t="shared" si="0"/>
        <v>-0.49597267850217452</v>
      </c>
      <c r="K12" s="35">
        <f>J12/J$16</f>
        <v>0.17231486141067898</v>
      </c>
      <c r="M12" s="37">
        <v>82.134831460674164</v>
      </c>
      <c r="N12" s="38">
        <f>M12*B12</f>
        <v>6.130774770224015</v>
      </c>
    </row>
    <row r="13" spans="1:14" x14ac:dyDescent="0.3">
      <c r="A13" s="3" t="s">
        <v>4</v>
      </c>
      <c r="B13" s="29">
        <v>0.185396508051205</v>
      </c>
      <c r="C13" s="3"/>
      <c r="D13" s="25">
        <v>86.486486486486484</v>
      </c>
      <c r="E13" s="47">
        <f>D13*B13</f>
        <v>16.034292588212324</v>
      </c>
      <c r="F13" s="27"/>
      <c r="G13" s="25">
        <v>82.251082251082252</v>
      </c>
      <c r="H13" s="26">
        <f>G13*B13</f>
        <v>15.249063432783096</v>
      </c>
      <c r="I13" s="3"/>
      <c r="J13" s="28">
        <f t="shared" si="0"/>
        <v>-0.78522915542922789</v>
      </c>
      <c r="K13" s="35">
        <f>J13/J$16</f>
        <v>0.27281069897244081</v>
      </c>
      <c r="M13" s="37">
        <v>85.28662420382166</v>
      </c>
      <c r="N13" s="38">
        <f>M13*B13</f>
        <v>15.811842310863918</v>
      </c>
    </row>
    <row r="14" spans="1:14" x14ac:dyDescent="0.3">
      <c r="A14" t="s">
        <v>24</v>
      </c>
      <c r="B14" s="18">
        <v>0.20781485330271501</v>
      </c>
      <c r="D14" s="37">
        <v>83.9366515837104</v>
      </c>
      <c r="E14" s="38">
        <f>D14*B14</f>
        <v>17.443282935589878</v>
      </c>
      <c r="F14" s="39"/>
      <c r="G14" s="37">
        <v>82.5</v>
      </c>
      <c r="H14" s="13">
        <f>G14*B14</f>
        <v>17.144725397473987</v>
      </c>
      <c r="J14" s="16">
        <f t="shared" si="0"/>
        <v>-0.29855753811589025</v>
      </c>
      <c r="K14" s="34">
        <f>J14/J$16</f>
        <v>0.10372728787988587</v>
      </c>
      <c r="M14" s="37">
        <v>86.729559748427675</v>
      </c>
      <c r="N14" s="38">
        <f>M14*B14</f>
        <v>18.023690736128554</v>
      </c>
    </row>
    <row r="15" spans="1:14" s="19" customFormat="1" x14ac:dyDescent="0.3">
      <c r="A15" s="19" t="s">
        <v>8</v>
      </c>
      <c r="D15" s="42">
        <v>6.0631067961165046</v>
      </c>
      <c r="E15" s="43"/>
      <c r="F15" s="43"/>
      <c r="G15" s="42">
        <v>9.1801801801801801</v>
      </c>
      <c r="J15" s="44"/>
      <c r="K15" s="45"/>
      <c r="M15" s="42">
        <v>10.188811188811188</v>
      </c>
      <c r="N15" s="43"/>
    </row>
    <row r="16" spans="1:14" x14ac:dyDescent="0.3">
      <c r="A16" s="4" t="s">
        <v>9</v>
      </c>
      <c r="B16" s="4"/>
      <c r="D16" s="24">
        <v>86.71</v>
      </c>
      <c r="E16" s="8">
        <f>SUM(E8:E14)+B6</f>
        <v>85.540682079839655</v>
      </c>
      <c r="F16" s="3"/>
      <c r="G16" s="24">
        <v>82.086956521739125</v>
      </c>
      <c r="H16" s="8">
        <f>SUM(H8:H15)+B6</f>
        <v>82.662388968950509</v>
      </c>
      <c r="J16" s="17">
        <f>SUM(J8:J15)</f>
        <v>-2.8782931108891416</v>
      </c>
      <c r="K16" s="46">
        <f>SUM(K8:K14)</f>
        <v>1</v>
      </c>
      <c r="M16" s="24">
        <v>88.09375</v>
      </c>
      <c r="N16" s="8">
        <f>SUM(N8:N14)+B6</f>
        <v>86.74496777124304</v>
      </c>
    </row>
    <row r="17" spans="1:14" x14ac:dyDescent="0.3">
      <c r="A17" t="s">
        <v>19</v>
      </c>
      <c r="E17" s="15">
        <f>E16-D16</f>
        <v>-1.1693179201603385</v>
      </c>
      <c r="H17" s="15">
        <f>H16-G16</f>
        <v>0.57543244721138365</v>
      </c>
      <c r="M17" s="21"/>
      <c r="N17" s="15">
        <f>N16-M16</f>
        <v>-1.34878222875696</v>
      </c>
    </row>
    <row r="18" spans="1:14" x14ac:dyDescent="0.3">
      <c r="A18" t="s">
        <v>20</v>
      </c>
      <c r="E18" s="14">
        <f>E17/D16</f>
        <v>-1.3485387154426693E-2</v>
      </c>
      <c r="H18" s="14">
        <f>H17/G16</f>
        <v>7.0100351090369838E-3</v>
      </c>
      <c r="M18" s="21"/>
      <c r="N18" s="14">
        <f>N17/M16</f>
        <v>-1.5310759602774998E-2</v>
      </c>
    </row>
  </sheetData>
  <mergeCells count="1"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models</vt:lpstr>
      <vt:lpstr>FY14-18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Amtrak</dc:creator>
  <cp:lastModifiedBy>McGrew, Susanna</cp:lastModifiedBy>
  <dcterms:created xsi:type="dcterms:W3CDTF">2018-07-13T14:04:38Z</dcterms:created>
  <dcterms:modified xsi:type="dcterms:W3CDTF">2018-07-17T16:10:53Z</dcterms:modified>
</cp:coreProperties>
</file>