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/Desktop/GT Bootscamp/my working enviroment/Homework01/"/>
    </mc:Choice>
  </mc:AlternateContent>
  <xr:revisionPtr revIDLastSave="0" documentId="13_ncr:1_{75B2AEA6-AF8E-E54F-BB19-981FB93F2E38}" xr6:coauthVersionLast="45" xr6:coauthVersionMax="45" xr10:uidLastSave="{00000000-0000-0000-0000-000000000000}"/>
  <bookViews>
    <workbookView xWindow="0" yWindow="460" windowWidth="28800" windowHeight="16240" activeTab="1" xr2:uid="{00000000-000D-0000-FFFF-FFFF00000000}"/>
  </bookViews>
  <sheets>
    <sheet name="Sheet1" sheetId="1" r:id="rId1"/>
    <sheet name="CategoryState" sheetId="3" r:id="rId2"/>
    <sheet name="Sub-CategoryState" sheetId="4" r:id="rId3"/>
    <sheet name="LaunchDateOutcomes" sheetId="5" r:id="rId4"/>
    <sheet name="Goal Outcomes" sheetId="6" r:id="rId5"/>
    <sheet name="Statistical Analysis" sheetId="8" r:id="rId6"/>
  </sheets>
  <definedNames>
    <definedName name="_xlnm._FilterDatabase" localSheetId="0" hidden="1">Sheet1!$A$1:$U$4115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8" l="1"/>
  <c r="P2" i="1"/>
  <c r="O2" i="1"/>
  <c r="I7" i="8" l="1"/>
  <c r="I6" i="8"/>
  <c r="J5" i="8"/>
  <c r="J4" i="8"/>
  <c r="J3" i="8"/>
  <c r="J7" i="8"/>
  <c r="I3" i="8"/>
  <c r="I5" i="8"/>
  <c r="I4" i="8"/>
  <c r="J2" i="8"/>
  <c r="I2" i="8"/>
  <c r="D12" i="6" l="1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E6" i="6"/>
  <c r="F6" i="6" s="1"/>
  <c r="E7" i="6"/>
  <c r="F7" i="6" s="1"/>
  <c r="E8" i="6"/>
  <c r="G8" i="6" s="1"/>
  <c r="E9" i="6"/>
  <c r="H9" i="6" s="1"/>
  <c r="E10" i="6"/>
  <c r="F10" i="6" s="1"/>
  <c r="E11" i="6"/>
  <c r="F11" i="6" s="1"/>
  <c r="E12" i="6"/>
  <c r="G12" i="6" s="1"/>
  <c r="D13" i="6"/>
  <c r="C13" i="6"/>
  <c r="B1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5" i="6" l="1"/>
  <c r="G9" i="6"/>
  <c r="G2" i="6"/>
  <c r="G10" i="6"/>
  <c r="G6" i="6"/>
  <c r="E2" i="6"/>
  <c r="F2" i="6" s="1"/>
  <c r="E13" i="6"/>
  <c r="H13" i="6" s="1"/>
  <c r="F9" i="6"/>
  <c r="H12" i="6"/>
  <c r="H8" i="6"/>
  <c r="H5" i="6"/>
  <c r="F5" i="6"/>
  <c r="G5" i="6"/>
  <c r="E4" i="6"/>
  <c r="H4" i="6" s="1"/>
  <c r="F12" i="6"/>
  <c r="H10" i="6"/>
  <c r="F8" i="6"/>
  <c r="H6" i="6"/>
  <c r="H11" i="6"/>
  <c r="H7" i="6"/>
  <c r="G11" i="6"/>
  <c r="G7" i="6"/>
  <c r="E3" i="6"/>
  <c r="G3" i="6" s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22" i="1"/>
  <c r="F13" i="6" l="1"/>
  <c r="G13" i="6"/>
  <c r="F4" i="6"/>
  <c r="H2" i="6"/>
  <c r="G4" i="6"/>
  <c r="F3" i="6"/>
  <c r="H3" i="6"/>
</calcChain>
</file>

<file path=xl/sharedStrings.xml><?xml version="1.0" encoding="utf-8"?>
<sst xmlns="http://schemas.openxmlformats.org/spreadsheetml/2006/main" count="28549" uniqueCount="8408">
  <si>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</si>
  <si>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</si>
  <si>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</si>
  <si>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</si>
  <si>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</si>
  <si>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</si>
  <si>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</si>
  <si>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</si>
  <si>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</si>
  <si>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</si>
  <si>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</si>
  <si>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</si>
  <si>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</si>
  <si>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</si>
  <si>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</si>
  <si>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</si>
  <si>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</si>
  <si>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</si>
  <si>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</si>
  <si>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</si>
  <si>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</si>
  <si>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</si>
  <si>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</si>
  <si>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</si>
  <si>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</si>
  <si>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</si>
  <si>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</si>
  <si>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</si>
  <si>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</si>
  <si>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</si>
  <si>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</si>
  <si>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</si>
  <si>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</si>
  <si>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</si>
  <si>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</si>
  <si>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</si>
  <si>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</si>
  <si>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</si>
  <si>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</si>
  <si>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</si>
  <si>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</si>
  <si>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</si>
  <si>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</si>
  <si>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</si>
  <si>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</si>
  <si>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</si>
  <si>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</si>
  <si>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</si>
  <si>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</si>
  <si>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</si>
  <si>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</si>
  <si>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</si>
  <si>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</si>
  <si>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</si>
  <si>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</si>
  <si>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</si>
  <si>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</si>
  <si>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</si>
  <si>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</si>
  <si>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</si>
  <si>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</si>
  <si>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</si>
  <si>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</si>
  <si>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</si>
  <si>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</si>
  <si>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</si>
  <si>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</si>
  <si>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</si>
  <si>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</si>
  <si>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</si>
  <si>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</si>
  <si>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</si>
  <si>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</si>
  <si>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</si>
  <si>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</si>
  <si>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</si>
  <si>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</si>
  <si>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</si>
  <si>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</si>
  <si>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</si>
  <si>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</si>
  <si>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</si>
  <si>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</si>
  <si>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</si>
  <si>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</si>
  <si>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</si>
  <si>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</si>
  <si>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</si>
  <si>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</si>
  <si>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</si>
  <si>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</si>
  <si>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</si>
  <si>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</si>
  <si>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</si>
  <si>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</si>
  <si>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</si>
  <si>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</si>
  <si>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</si>
  <si>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</si>
  <si>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</si>
  <si>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</si>
  <si>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</si>
  <si>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</si>
  <si>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</si>
  <si>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</si>
  <si>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</si>
  <si>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</si>
  <si>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</si>
  <si>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</si>
  <si>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</si>
  <si>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</si>
  <si>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</si>
  <si>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</si>
  <si>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</si>
  <si>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</si>
  <si>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</si>
  <si>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</si>
  <si>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</si>
  <si>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</si>
  <si>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</si>
  <si>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</si>
  <si>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</si>
  <si>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</si>
  <si>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</si>
  <si>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</si>
  <si>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</si>
  <si>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</si>
  <si>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</si>
  <si>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</si>
  <si>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</si>
  <si>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</si>
  <si>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</si>
  <si>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</si>
  <si>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</si>
  <si>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</si>
  <si>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</si>
  <si>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</si>
  <si>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</si>
  <si>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</si>
  <si>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</si>
  <si>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</si>
  <si>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</si>
  <si>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</si>
  <si>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</si>
  <si>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</si>
  <si>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</si>
  <si>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</si>
  <si>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</si>
  <si>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</si>
  <si>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</si>
  <si>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</si>
  <si>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</si>
  <si>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</si>
  <si>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</si>
  <si>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</si>
  <si>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</si>
  <si>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</si>
  <si>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</si>
  <si>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</si>
  <si>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</si>
  <si>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</si>
  <si>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</si>
  <si>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</si>
  <si>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</si>
  <si>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</si>
  <si>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</si>
  <si>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</si>
  <si>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</si>
  <si>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</si>
  <si>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</si>
  <si>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</si>
  <si>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</si>
  <si>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</si>
  <si>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</si>
  <si>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</si>
  <si>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</si>
  <si>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</si>
  <si>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</si>
  <si>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</si>
  <si>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</si>
  <si>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</si>
  <si>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</si>
  <si>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</si>
  <si>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</si>
  <si>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</si>
  <si>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</si>
  <si>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</si>
  <si>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</si>
  <si>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</si>
  <si>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</si>
  <si>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</si>
  <si>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</si>
  <si>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</si>
  <si>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</si>
  <si>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</si>
  <si>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</si>
  <si>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</si>
  <si>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</si>
  <si>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</si>
  <si>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</si>
  <si>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</si>
  <si>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</si>
  <si>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</si>
  <si>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</si>
  <si>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</si>
  <si>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</si>
  <si>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</si>
  <si>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</si>
  <si>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</si>
  <si>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</si>
  <si>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</si>
  <si>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</si>
  <si>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</si>
  <si>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</si>
  <si>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</si>
  <si>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</si>
  <si>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</si>
  <si>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</si>
  <si>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</si>
  <si>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</si>
  <si>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</si>
  <si>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</si>
  <si>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</si>
  <si>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</si>
  <si>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</si>
  <si>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</si>
  <si>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</si>
  <si>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</si>
  <si>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</si>
  <si>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</si>
  <si>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</si>
  <si>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</si>
  <si>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</si>
  <si>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</si>
  <si>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</si>
  <si>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</si>
  <si>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</si>
  <si>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</si>
  <si>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</si>
  <si>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</si>
  <si>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</si>
  <si>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</si>
  <si>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</si>
  <si>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</si>
  <si>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</si>
  <si>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</si>
  <si>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</si>
  <si>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</si>
  <si>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</si>
  <si>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</si>
  <si>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</si>
  <si>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</si>
  <si>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</si>
  <si>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</si>
  <si>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</si>
  <si>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</si>
  <si>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</si>
  <si>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</si>
  <si>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</si>
  <si>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</si>
  <si>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</si>
  <si>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</si>
  <si>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</si>
  <si>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</si>
  <si>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</si>
  <si>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</si>
  <si>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</si>
  <si>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</si>
  <si>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</si>
  <si>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</si>
  <si>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</si>
  <si>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</si>
  <si>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</si>
  <si>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</si>
  <si>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</si>
  <si>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</si>
  <si>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</si>
  <si>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</si>
  <si>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</si>
  <si>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</si>
  <si>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</si>
  <si>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</si>
  <si>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</si>
  <si>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</si>
  <si>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</si>
  <si>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</si>
  <si>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</si>
  <si>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</si>
  <si>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</si>
  <si>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</si>
  <si>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</si>
  <si>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</si>
  <si>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</si>
  <si>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</si>
  <si>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</si>
  <si>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</si>
  <si>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</si>
  <si>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</si>
  <si>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</si>
  <si>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</si>
  <si>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</si>
  <si>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</si>
  <si>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</si>
  <si>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</si>
  <si>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</si>
  <si>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</si>
  <si>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</si>
  <si>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</si>
  <si>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</si>
  <si>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</si>
  <si>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</si>
  <si>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</si>
  <si>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</si>
  <si>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</si>
  <si>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</si>
  <si>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</si>
  <si>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</si>
  <si>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</si>
  <si>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</si>
  <si>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</si>
  <si>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</si>
  <si>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</si>
  <si>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</si>
  <si>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</si>
  <si>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</si>
  <si>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</si>
  <si>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</si>
  <si>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</si>
  <si>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</si>
  <si>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</si>
  <si>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</si>
  <si>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</si>
  <si>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</si>
  <si>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</si>
  <si>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</si>
  <si>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</si>
  <si>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</si>
  <si>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</si>
  <si>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</si>
  <si>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</si>
  <si>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</si>
  <si>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</si>
  <si>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</si>
  <si>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</si>
  <si>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</si>
  <si>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</si>
  <si>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</si>
  <si>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</si>
  <si>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</si>
  <si>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</si>
  <si>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</si>
  <si>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</si>
  <si>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</si>
  <si>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</si>
  <si>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</si>
  <si>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</si>
  <si>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</si>
  <si>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</si>
  <si>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</si>
  <si>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</si>
  <si>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</si>
  <si>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</si>
  <si>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</si>
  <si>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</si>
  <si>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</si>
  <si>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</si>
  <si>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</si>
  <si>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</si>
  <si>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</si>
  <si>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</si>
  <si>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</si>
  <si>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</si>
  <si>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</si>
  <si>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</si>
  <si>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</si>
  <si>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</si>
  <si>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</si>
  <si>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</si>
  <si>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</si>
  <si>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</si>
  <si>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</si>
  <si>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</si>
  <si>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</si>
  <si>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</si>
  <si>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</si>
  <si>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</si>
  <si>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</si>
  <si>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</si>
  <si>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</si>
  <si>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</si>
  <si>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</si>
  <si>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</si>
  <si>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</si>
  <si>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</si>
  <si>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</si>
  <si>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</si>
  <si>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</si>
  <si>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</si>
  <si>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</si>
  <si>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</si>
  <si>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</si>
  <si>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</si>
  <si>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</si>
  <si>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</si>
  <si>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</si>
  <si>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</si>
  <si>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</si>
  <si>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</si>
  <si>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</si>
  <si>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</si>
  <si>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</si>
  <si>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</si>
  <si>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</si>
  <si>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</si>
  <si>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</si>
  <si>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</si>
  <si>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</si>
  <si>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</si>
  <si>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</si>
  <si>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</si>
  <si>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</si>
  <si>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</si>
  <si>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</si>
  <si>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</si>
  <si>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</si>
  <si>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</si>
  <si>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</si>
  <si>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</si>
  <si>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</si>
  <si>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</si>
  <si>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</si>
  <si>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</si>
  <si>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</si>
  <si>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</si>
  <si>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</si>
  <si>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</si>
  <si>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</si>
  <si>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</si>
  <si>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</si>
  <si>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</si>
  <si>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</si>
  <si>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</si>
  <si>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</si>
  <si>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</si>
  <si>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</si>
  <si>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</si>
  <si>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</si>
  <si>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</si>
  <si>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</si>
  <si>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</si>
  <si>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</si>
  <si>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</si>
  <si>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</si>
  <si>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</si>
  <si>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</si>
  <si>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</si>
  <si>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</si>
  <si>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</si>
  <si>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</si>
  <si>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</si>
  <si>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</si>
  <si>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</si>
  <si>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</si>
  <si>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</si>
  <si>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</si>
  <si>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</si>
  <si>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</si>
  <si>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</si>
  <si>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</si>
  <si>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</si>
  <si>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</si>
  <si>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</si>
  <si>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</si>
  <si>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</si>
  <si>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</si>
  <si>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</si>
  <si>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</si>
  <si>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</si>
  <si>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</si>
  <si>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</si>
  <si>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</si>
  <si>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</si>
  <si>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</si>
  <si>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</si>
  <si>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</si>
  <si>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</si>
  <si>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</si>
  <si>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</si>
  <si>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</si>
  <si>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</si>
  <si>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</si>
  <si>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</si>
  <si>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</si>
  <si>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</si>
  <si>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</si>
  <si>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</si>
  <si>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</si>
  <si>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</si>
  <si>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</si>
  <si>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</si>
  <si>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</si>
  <si>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</si>
  <si>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</si>
  <si>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</si>
  <si>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</si>
  <si>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</si>
  <si>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</si>
  <si>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</si>
  <si>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</si>
  <si>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</si>
  <si>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</si>
  <si>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</si>
  <si>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</si>
  <si>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</si>
  <si>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</si>
  <si>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</si>
  <si>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</si>
  <si>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</si>
  <si>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</si>
  <si>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</si>
  <si>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</si>
  <si>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</si>
  <si>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</si>
  <si>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</si>
  <si>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</si>
  <si>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</si>
  <si>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</si>
  <si>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</si>
  <si>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</si>
  <si>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</si>
  <si>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</si>
  <si>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</si>
  <si>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</si>
  <si>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</si>
  <si>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</si>
  <si>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</si>
  <si>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</si>
  <si>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</si>
  <si>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</si>
  <si>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</si>
  <si>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</si>
  <si>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</si>
  <si>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</si>
  <si>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</si>
  <si>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</si>
  <si>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</si>
  <si>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</si>
  <si>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</si>
  <si>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</si>
  <si>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</si>
  <si>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</si>
  <si>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</si>
  <si>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</si>
  <si>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</si>
  <si>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</si>
  <si>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</si>
  <si>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</si>
  <si>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</si>
  <si>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</si>
  <si>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</si>
  <si>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</si>
  <si>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</si>
  <si>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</si>
  <si>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</si>
  <si>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</si>
  <si>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</si>
  <si>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</si>
  <si>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</si>
  <si>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</si>
  <si>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</si>
  <si>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</si>
  <si>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</si>
  <si>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</si>
  <si>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</si>
  <si>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</si>
  <si>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</si>
  <si>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</si>
  <si>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</si>
  <si>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</si>
  <si>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</si>
  <si>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</si>
  <si>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</si>
  <si>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</si>
  <si>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</si>
  <si>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</si>
  <si>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</si>
  <si>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</si>
  <si>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</si>
  <si>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</si>
  <si>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</si>
  <si>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</si>
  <si>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</si>
  <si>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</si>
  <si>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</si>
  <si>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</si>
  <si>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</si>
  <si>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</si>
  <si>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</si>
  <si>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</si>
  <si>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</si>
  <si>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</si>
  <si>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</si>
  <si>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</si>
  <si>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</si>
  <si>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</si>
  <si>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</si>
  <si>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</si>
  <si>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</si>
  <si>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</si>
  <si>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</si>
  <si>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</si>
  <si>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</si>
  <si>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</si>
  <si>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</si>
  <si>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</si>
  <si>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</si>
  <si>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</si>
  <si>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</si>
  <si>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</si>
  <si>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</si>
  <si>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</si>
  <si>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</si>
  <si>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</si>
  <si>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</si>
  <si>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</si>
  <si>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</si>
  <si>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</si>
  <si>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</si>
  <si>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</si>
  <si>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</si>
  <si>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</si>
  <si>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</si>
  <si>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</si>
  <si>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</si>
  <si>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</si>
  <si>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</si>
  <si>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</si>
  <si>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</si>
  <si>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</si>
  <si>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</si>
  <si>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</si>
  <si>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</si>
  <si>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</si>
  <si>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</si>
  <si>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</si>
  <si>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</si>
  <si>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</si>
  <si>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</si>
  <si>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</si>
  <si>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</si>
  <si>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</si>
  <si>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</si>
  <si>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</si>
  <si>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</si>
  <si>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</si>
  <si>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</si>
  <si>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</si>
  <si>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</si>
  <si>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</si>
  <si>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</si>
  <si>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</si>
  <si>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</si>
  <si>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</si>
  <si>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</si>
  <si>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</si>
  <si>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</si>
  <si>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</si>
  <si>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</si>
  <si>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</si>
  <si>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</si>
  <si>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</si>
  <si>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</si>
  <si>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</si>
  <si>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</si>
  <si>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</si>
  <si>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</si>
  <si>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</si>
  <si>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</si>
  <si>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</si>
  <si>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</si>
  <si>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</si>
  <si>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</si>
  <si>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</si>
  <si>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</si>
  <si>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</si>
  <si>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</si>
  <si>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</si>
  <si>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</si>
  <si>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</si>
  <si>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</si>
  <si>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</si>
  <si>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</si>
  <si>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</si>
  <si>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</si>
  <si>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</si>
  <si>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</si>
  <si>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</si>
  <si>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</si>
  <si>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</si>
  <si>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</si>
  <si>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</si>
  <si>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</si>
  <si>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</si>
  <si>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</si>
  <si>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</si>
  <si>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</si>
  <si>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</si>
  <si>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</si>
  <si>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</si>
  <si>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</si>
  <si>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</si>
  <si>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</si>
  <si>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</si>
  <si>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</si>
  <si>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</si>
  <si>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</si>
  <si>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</si>
  <si>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</si>
  <si>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</si>
  <si>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</si>
  <si>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</si>
  <si>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</si>
  <si>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</si>
  <si>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</si>
  <si>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</si>
  <si>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</si>
  <si>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</si>
  <si>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</si>
  <si>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</si>
  <si>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</si>
  <si>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</si>
  <si>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</si>
  <si>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</si>
  <si>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</si>
  <si>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</si>
  <si>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</si>
  <si>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</si>
  <si>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</si>
  <si>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</si>
  <si>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</si>
  <si>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</si>
  <si>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</si>
  <si>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</si>
  <si>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</si>
  <si>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</si>
  <si>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</si>
  <si>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</si>
  <si>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</si>
  <si>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</si>
  <si>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</si>
  <si>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</si>
  <si>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</si>
  <si>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</si>
  <si>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</si>
  <si>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</si>
  <si>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</si>
  <si>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</si>
  <si>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</si>
  <si>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</si>
  <si>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</si>
  <si>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</si>
  <si>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</si>
  <si>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</si>
  <si>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</si>
  <si>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</si>
  <si>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</si>
  <si>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</si>
  <si>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</si>
  <si>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</si>
  <si>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</si>
  <si>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</si>
  <si>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</si>
  <si>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</si>
  <si>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</si>
  <si>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</si>
  <si>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</si>
  <si>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</si>
  <si>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</si>
  <si>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</si>
  <si>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</si>
  <si>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</si>
  <si>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</si>
  <si>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</si>
  <si>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</si>
  <si>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</si>
  <si>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</si>
  <si>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</si>
  <si>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</si>
  <si>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</si>
  <si>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</si>
  <si>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</si>
  <si>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</si>
  <si>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</si>
  <si>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</si>
  <si>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</si>
  <si>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</si>
  <si>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</si>
  <si>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</si>
  <si>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</si>
  <si>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</si>
  <si>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</si>
  <si>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</si>
  <si>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</si>
  <si>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</si>
  <si>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</si>
  <si>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</si>
  <si>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</si>
  <si>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</si>
  <si>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</si>
  <si>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</si>
  <si>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</si>
  <si>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</si>
  <si>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</si>
  <si>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</si>
  <si>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</si>
  <si>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</si>
  <si>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</si>
  <si>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</si>
  <si>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</si>
  <si>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</si>
  <si>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</si>
  <si>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</si>
  <si>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</si>
  <si>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</si>
  <si>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</si>
  <si>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</si>
  <si>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</si>
  <si>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</si>
  <si>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</si>
  <si>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</si>
  <si>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</si>
  <si>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</si>
  <si>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</si>
  <si>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</si>
  <si>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</si>
  <si>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</si>
  <si>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</si>
  <si>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</si>
  <si>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</si>
  <si>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</si>
  <si>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</si>
  <si>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</si>
  <si>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</si>
  <si>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</si>
  <si>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</si>
  <si>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</si>
  <si>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</si>
  <si>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</si>
  <si>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</si>
  <si>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</si>
  <si>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</si>
  <si>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</si>
  <si>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</si>
  <si>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</si>
  <si>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</si>
  <si>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</si>
  <si>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</si>
  <si>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</si>
  <si>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</si>
  <si>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</si>
  <si>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</si>
  <si>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</si>
  <si>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</si>
  <si>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</si>
  <si>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</si>
  <si>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</si>
  <si>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</si>
  <si>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</si>
  <si>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</si>
  <si>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</si>
  <si>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</si>
  <si>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</si>
  <si>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</si>
  <si>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</si>
  <si>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</si>
  <si>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</si>
  <si>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</si>
  <si>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</si>
  <si>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</si>
  <si>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</si>
  <si>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</si>
  <si>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</si>
  <si>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</si>
  <si>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</si>
  <si>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</si>
  <si>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</si>
  <si>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</si>
  <si>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</si>
  <si>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</si>
  <si>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</si>
  <si>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</si>
  <si>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</si>
  <si>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</si>
  <si>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</si>
  <si>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</si>
  <si>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</si>
  <si>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</si>
  <si>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</si>
  <si>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</si>
  <si>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</si>
  <si>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</si>
  <si>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</si>
  <si>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</si>
  <si>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</si>
  <si>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</si>
  <si>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</si>
  <si>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</si>
  <si>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</si>
  <si>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</si>
  <si>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</si>
  <si>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</si>
  <si>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</si>
  <si>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</si>
  <si>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</si>
  <si>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</si>
  <si>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</si>
  <si>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</si>
  <si>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</si>
  <si>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</si>
  <si>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</si>
  <si>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</si>
  <si>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</si>
  <si>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</si>
  <si>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</si>
  <si>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</si>
  <si>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</si>
  <si>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</si>
  <si>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</si>
  <si>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</si>
  <si>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</si>
  <si>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</si>
  <si>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</si>
  <si>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</si>
  <si>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</si>
  <si>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</si>
  <si>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</si>
  <si>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</si>
  <si>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</si>
  <si>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</si>
  <si>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</si>
  <si>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</si>
  <si>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</si>
  <si>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</si>
  <si>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</si>
  <si>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</si>
  <si>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</si>
  <si>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</si>
  <si>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</si>
  <si>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</si>
  <si>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</si>
  <si>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</si>
  <si>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</si>
  <si>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</si>
  <si>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</si>
  <si>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</si>
  <si>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</si>
  <si>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</si>
  <si>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</si>
  <si>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</si>
  <si>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</si>
  <si>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</si>
  <si>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</si>
  <si>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</si>
  <si>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</si>
  <si>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</si>
  <si>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</si>
  <si>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</si>
  <si>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</si>
  <si>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</si>
  <si>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</si>
  <si>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</si>
  <si>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</si>
  <si>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</si>
  <si>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</si>
  <si>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</si>
  <si>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</si>
  <si>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</si>
  <si>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</si>
  <si>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</si>
  <si>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</si>
  <si>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</si>
  <si>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</si>
  <si>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</si>
  <si>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</si>
  <si>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</si>
  <si>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</si>
  <si>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</si>
  <si>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</si>
  <si>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</si>
  <si>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</si>
  <si>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</si>
  <si>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</si>
  <si>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</si>
  <si>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</si>
  <si>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</si>
  <si>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</si>
  <si>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</si>
  <si>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</si>
  <si>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</si>
  <si>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</si>
  <si>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</si>
  <si>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</si>
  <si>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</si>
  <si>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</si>
  <si>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</si>
  <si>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</si>
  <si>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</si>
  <si>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</si>
  <si>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</si>
  <si>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</si>
  <si>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</si>
  <si>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</si>
  <si>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</si>
  <si>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</si>
  <si>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</si>
  <si>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</si>
  <si>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</si>
  <si>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</si>
  <si>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</si>
  <si>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</si>
  <si>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</si>
  <si>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</si>
  <si>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</si>
  <si>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</si>
  <si>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</si>
  <si>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</si>
  <si>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</si>
  <si>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</si>
  <si>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</si>
  <si>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</si>
  <si>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</si>
  <si>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</si>
  <si>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</si>
  <si>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</si>
  <si>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</si>
  <si>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</si>
  <si>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</si>
  <si>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</si>
  <si>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</si>
  <si>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</si>
  <si>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</si>
  <si>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</si>
  <si>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</si>
  <si>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</si>
  <si>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</si>
  <si>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</si>
  <si>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</si>
  <si>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</si>
  <si>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</si>
  <si>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</si>
  <si>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</si>
  <si>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</si>
  <si>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</si>
  <si>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</si>
  <si>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</si>
  <si>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</si>
  <si>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</si>
  <si>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</si>
  <si>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</si>
  <si>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</si>
  <si>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</si>
  <si>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</si>
  <si>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</si>
  <si>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</si>
  <si>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</si>
  <si>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</si>
  <si>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</si>
  <si>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</si>
  <si>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</si>
  <si>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</si>
  <si>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</si>
  <si>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</si>
  <si>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</si>
  <si>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</si>
  <si>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</si>
  <si>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</si>
  <si>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</si>
  <si>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</si>
  <si>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</si>
  <si>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</si>
  <si>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</si>
  <si>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</si>
  <si>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</si>
  <si>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</si>
  <si>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</si>
  <si>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</si>
  <si>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</si>
  <si>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</si>
  <si>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</si>
  <si>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</si>
  <si>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</si>
  <si>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</si>
  <si>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</si>
  <si>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</si>
  <si>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</si>
  <si>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</si>
  <si>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</si>
  <si>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</si>
  <si>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</si>
  <si>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</si>
  <si>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</si>
  <si>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</si>
  <si>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</si>
  <si>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</si>
  <si>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</si>
  <si>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</si>
  <si>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</si>
  <si>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</si>
  <si>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</si>
  <si>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</si>
  <si>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</si>
  <si>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</si>
  <si>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</si>
  <si>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</si>
  <si>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</si>
  <si>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</si>
  <si>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</si>
  <si>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</si>
  <si>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</si>
  <si>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</si>
  <si>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</si>
  <si>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</si>
  <si>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</si>
  <si>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</si>
  <si>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</si>
  <si>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</si>
  <si>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</si>
  <si>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</si>
  <si>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</si>
  <si>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</si>
  <si>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</si>
  <si>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</si>
  <si>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</si>
  <si>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</si>
  <si>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</si>
  <si>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</si>
  <si>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</si>
  <si>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</si>
  <si>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</si>
  <si>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</si>
  <si>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</si>
  <si>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</si>
  <si>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</si>
  <si>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</si>
  <si>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</si>
  <si>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</si>
  <si>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</si>
  <si>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</si>
  <si>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</si>
  <si>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</si>
  <si>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</si>
  <si>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</si>
  <si>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</si>
  <si>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</si>
  <si>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</si>
  <si>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</si>
  <si>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</si>
  <si>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</si>
  <si>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</si>
  <si>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</si>
  <si>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</si>
  <si>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</si>
  <si>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</si>
  <si>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</si>
  <si>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</si>
  <si>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</si>
  <si>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</si>
  <si>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</si>
  <si>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</si>
  <si>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</si>
  <si>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</si>
  <si>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</si>
  <si>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</si>
  <si>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</si>
  <si>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</si>
  <si>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</si>
  <si>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</si>
  <si>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</si>
  <si>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</si>
  <si>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</si>
  <si>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</si>
  <si>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</si>
  <si>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</si>
  <si>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</si>
  <si>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</si>
  <si>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</si>
  <si>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</si>
  <si>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</si>
  <si>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</si>
  <si>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</si>
  <si>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</si>
  <si>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</si>
  <si>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</si>
  <si>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</si>
  <si>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</si>
  <si>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</si>
  <si>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</si>
  <si>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</si>
  <si>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</si>
  <si>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</si>
  <si>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</si>
  <si>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</si>
  <si>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</si>
  <si>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</si>
  <si>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</si>
  <si>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</si>
  <si>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</si>
  <si>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</si>
  <si>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</si>
  <si>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</si>
  <si>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</si>
  <si>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</si>
  <si>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</si>
  <si>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</si>
  <si>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</si>
  <si>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</si>
  <si>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</si>
  <si>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</si>
  <si>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</si>
  <si>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</si>
  <si>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</si>
  <si>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</si>
  <si>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</si>
  <si>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</si>
  <si>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</si>
  <si>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</si>
  <si>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</si>
  <si>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</si>
  <si>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</si>
  <si>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</si>
  <si>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</si>
  <si>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</si>
  <si>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</si>
  <si>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</si>
  <si>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</si>
  <si>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</si>
  <si>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</si>
  <si>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</si>
  <si>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</si>
  <si>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</si>
  <si>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</si>
  <si>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</si>
  <si>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</si>
  <si>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</si>
  <si>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</si>
  <si>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</si>
  <si>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</si>
  <si>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</si>
  <si>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</si>
  <si>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</si>
  <si>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</si>
  <si>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</si>
  <si>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</si>
  <si>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</si>
  <si>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</si>
  <si>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</si>
  <si>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</si>
  <si>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</si>
  <si>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</si>
  <si>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</si>
  <si>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</si>
  <si>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</si>
  <si>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</si>
  <si>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</si>
  <si>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</si>
  <si>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</si>
  <si>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</si>
  <si>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</si>
  <si>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</si>
  <si>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</si>
  <si>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</si>
  <si>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</si>
  <si>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</si>
  <si>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</si>
  <si>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</si>
  <si>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</si>
  <si>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</si>
  <si>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</si>
  <si>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</si>
  <si>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</si>
  <si>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</si>
  <si>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</si>
  <si>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</si>
  <si>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</si>
  <si>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</si>
  <si>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</si>
  <si>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</si>
  <si>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</si>
  <si>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</si>
  <si>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</si>
  <si>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</si>
  <si>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</si>
  <si>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</si>
  <si>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</si>
  <si>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</si>
  <si>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</si>
  <si>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</si>
  <si>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</si>
  <si>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</si>
  <si>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</si>
  <si>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</si>
  <si>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</si>
  <si>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</si>
  <si>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</si>
  <si>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</si>
  <si>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</si>
  <si>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</si>
  <si>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</si>
  <si>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</si>
  <si>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</si>
  <si>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</si>
  <si>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</si>
  <si>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</si>
  <si>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</si>
  <si>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</si>
  <si>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</si>
  <si>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</si>
  <si>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</si>
  <si>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</si>
  <si>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</si>
  <si>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</si>
  <si>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</si>
  <si>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</si>
  <si>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</si>
  <si>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</si>
  <si>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</si>
  <si>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</si>
  <si>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</si>
  <si>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</si>
  <si>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</si>
  <si>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</si>
  <si>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</si>
  <si>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</si>
  <si>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</si>
  <si>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</si>
  <si>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</si>
  <si>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</si>
  <si>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</si>
  <si>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</si>
  <si>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</si>
  <si>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</si>
  <si>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</si>
  <si>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</si>
  <si>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</si>
  <si>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</si>
  <si>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</si>
  <si>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</si>
  <si>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</si>
  <si>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</si>
  <si>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</si>
  <si>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</si>
  <si>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</si>
  <si>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</si>
  <si>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</si>
  <si>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</si>
  <si>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</si>
  <si>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</si>
  <si>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</si>
  <si>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</si>
  <si>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</si>
  <si>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</si>
  <si>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</si>
  <si>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</si>
  <si>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</si>
  <si>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</si>
  <si>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</si>
  <si>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</si>
  <si>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</si>
  <si>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</si>
  <si>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</si>
  <si>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</si>
  <si>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</si>
  <si>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</si>
  <si>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</si>
  <si>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</si>
  <si>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</si>
  <si>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</si>
  <si>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</si>
  <si>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</si>
  <si>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</si>
  <si>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</si>
  <si>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</si>
  <si>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</si>
  <si>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</si>
  <si>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</si>
  <si>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</si>
  <si>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</si>
  <si>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</si>
  <si>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</si>
  <si>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</si>
  <si>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</si>
  <si>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</si>
  <si>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</si>
  <si>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</si>
  <si>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</si>
  <si>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</si>
  <si>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</si>
  <si>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</si>
  <si>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</si>
  <si>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</si>
  <si>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</si>
  <si>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</si>
  <si>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</si>
  <si>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</si>
  <si>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</si>
  <si>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</si>
  <si>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</si>
  <si>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</si>
  <si>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</si>
  <si>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</si>
  <si>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</si>
  <si>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</si>
  <si>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</si>
  <si>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</si>
  <si>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</si>
  <si>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</si>
  <si>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</si>
  <si>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</si>
  <si>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</si>
  <si>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</si>
  <si>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</si>
  <si>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</si>
  <si>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</si>
  <si>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</si>
  <si>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</si>
  <si>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</si>
  <si>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</si>
  <si>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</si>
  <si>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</si>
  <si>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</si>
  <si>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</si>
  <si>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</si>
  <si>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</si>
  <si>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</si>
  <si>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</si>
  <si>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</si>
  <si>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</si>
  <si>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</si>
  <si>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</si>
  <si>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</si>
  <si>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</si>
  <si>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</si>
  <si>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</si>
  <si>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</si>
  <si>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</si>
  <si>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</si>
  <si>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</si>
  <si>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</si>
  <si>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</si>
  <si>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</si>
  <si>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</si>
  <si>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</si>
  <si>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</si>
  <si>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</si>
  <si>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</si>
  <si>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</si>
  <si>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</si>
  <si>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</si>
  <si>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</si>
  <si>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</si>
  <si>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</si>
  <si>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</si>
  <si>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</si>
  <si>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</si>
  <si>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</si>
  <si>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</si>
  <si>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</si>
  <si>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</si>
  <si>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</si>
  <si>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</si>
  <si>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</si>
  <si>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</si>
  <si>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</si>
  <si>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</si>
  <si>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</si>
  <si>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</si>
  <si>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</si>
  <si>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</si>
  <si>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</si>
  <si>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</si>
  <si>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</si>
  <si>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</si>
  <si>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</si>
  <si>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</si>
  <si>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</si>
  <si>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</si>
  <si>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</si>
  <si>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</si>
  <si>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</si>
  <si>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</si>
  <si>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</si>
  <si>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</si>
  <si>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</si>
  <si>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</si>
  <si>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</si>
  <si>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</si>
  <si>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</si>
  <si>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</si>
  <si>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</si>
  <si>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</si>
  <si>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</si>
  <si>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</si>
  <si>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</si>
  <si>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</si>
  <si>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</si>
  <si>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</si>
  <si>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</si>
  <si>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</si>
  <si>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</si>
  <si>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</si>
  <si>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</si>
  <si>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</si>
  <si>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</si>
  <si>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</si>
  <si>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</si>
  <si>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</si>
  <si>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</si>
  <si>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</si>
  <si>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</si>
  <si>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</si>
  <si>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</si>
  <si>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</si>
  <si>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</si>
  <si>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</si>
  <si>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</si>
  <si>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</si>
  <si>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</si>
  <si>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</si>
  <si>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</si>
  <si>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</si>
  <si>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</si>
  <si>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</si>
  <si>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</si>
  <si>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</si>
  <si>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</si>
  <si>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</si>
  <si>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</si>
  <si>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</si>
  <si>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</si>
  <si>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</si>
  <si>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</si>
  <si>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</si>
  <si>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</si>
  <si>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</si>
  <si>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</si>
  <si>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</si>
  <si>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</si>
  <si>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</si>
  <si>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</si>
  <si>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</si>
  <si>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</si>
  <si>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</si>
  <si>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</si>
  <si>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</si>
  <si>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</si>
  <si>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</si>
  <si>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</si>
  <si>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</si>
  <si>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</si>
  <si>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</si>
  <si>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</si>
  <si>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</si>
  <si>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</si>
  <si>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</si>
  <si>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</si>
  <si>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</si>
  <si>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</si>
  <si>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</si>
  <si>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</si>
  <si>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</si>
  <si>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</si>
  <si>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</si>
  <si>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</si>
  <si>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</si>
  <si>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</si>
  <si>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</si>
  <si>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</si>
  <si>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</si>
  <si>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</si>
  <si>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</si>
  <si>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</si>
  <si>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</si>
  <si>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</si>
  <si>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</si>
  <si>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</si>
  <si>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</si>
  <si>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</si>
  <si>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</si>
  <si>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</si>
  <si>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</si>
  <si>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</si>
  <si>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</si>
  <si>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</si>
  <si>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</si>
  <si>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</si>
  <si>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</si>
  <si>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</si>
  <si>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</si>
  <si>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</si>
  <si>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</si>
  <si>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</si>
  <si>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</si>
  <si>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</si>
  <si>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</si>
  <si>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</si>
  <si>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</si>
  <si>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</si>
  <si>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</si>
  <si>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</si>
  <si>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</si>
  <si>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</si>
  <si>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</si>
  <si>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</si>
  <si>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</si>
  <si>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</si>
  <si>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</si>
  <si>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</si>
  <si>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</si>
  <si>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</si>
  <si>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</si>
  <si>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</si>
  <si>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</si>
  <si>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</si>
  <si>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</si>
  <si>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</si>
  <si>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</si>
  <si>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</si>
  <si>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</si>
  <si>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</si>
  <si>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</si>
  <si>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</si>
  <si>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</si>
  <si>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</si>
  <si>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</si>
  <si>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</si>
  <si>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</si>
  <si>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</si>
  <si>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</si>
  <si>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</si>
  <si>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</si>
  <si>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</si>
  <si>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</si>
  <si>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</si>
  <si>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</si>
  <si>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</si>
  <si>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</si>
  <si>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</si>
  <si>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</si>
  <si>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</si>
  <si>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</si>
  <si>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</si>
  <si>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</si>
  <si>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</si>
  <si>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</si>
  <si>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</si>
  <si>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</si>
  <si>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</si>
  <si>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</si>
  <si>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</si>
  <si>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</si>
  <si>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</si>
  <si>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</si>
  <si>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</si>
  <si>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</si>
  <si>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</si>
  <si>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</si>
  <si>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</si>
  <si>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</si>
  <si>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</si>
  <si>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</si>
  <si>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</si>
  <si>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</si>
  <si>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</si>
  <si>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</si>
  <si>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</si>
  <si>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</si>
  <si>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</si>
  <si>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</si>
  <si>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</si>
  <si>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</si>
  <si>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</si>
  <si>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</si>
  <si>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</si>
  <si>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</si>
  <si>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</si>
  <si>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</si>
  <si>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</si>
  <si>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</si>
  <si>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</si>
  <si>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</si>
  <si>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</si>
  <si>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</si>
  <si>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</si>
  <si>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</si>
  <si>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</si>
  <si>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</si>
  <si>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</si>
  <si>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</si>
  <si>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</si>
  <si>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</si>
  <si>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</si>
  <si>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</si>
  <si>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</si>
  <si>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</si>
  <si>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</si>
  <si>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</si>
  <si>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</si>
  <si>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</si>
  <si>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</si>
  <si>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</si>
  <si>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</si>
  <si>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</si>
  <si>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</si>
  <si>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</si>
  <si>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</si>
  <si>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</si>
  <si>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</si>
  <si>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</si>
  <si>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</si>
  <si>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</si>
  <si>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</si>
  <si>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</si>
  <si>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</si>
  <si>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</si>
  <si>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</si>
  <si>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</si>
  <si>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</si>
  <si>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</si>
  <si>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</si>
  <si>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</si>
  <si>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</si>
  <si>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</si>
  <si>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</si>
  <si>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</si>
  <si>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</si>
  <si>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</si>
  <si>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</si>
  <si>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</si>
  <si>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</si>
  <si>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</si>
  <si>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</si>
  <si>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</si>
  <si>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</si>
  <si>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</si>
  <si>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</si>
  <si>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</si>
  <si>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</si>
  <si>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</si>
  <si>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</si>
  <si>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</si>
  <si>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</si>
  <si>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</si>
  <si>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</si>
  <si>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</si>
  <si>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</si>
  <si>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</si>
  <si>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</si>
  <si>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</si>
  <si>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</si>
  <si>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</si>
  <si>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</si>
  <si>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</si>
  <si>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</si>
  <si>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</si>
  <si>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</si>
  <si>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</si>
  <si>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</si>
  <si>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</si>
  <si>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</si>
  <si>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</si>
  <si>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</si>
  <si>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</si>
  <si>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</si>
  <si>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</si>
  <si>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</si>
  <si>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</si>
  <si>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</si>
  <si>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</si>
  <si>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</si>
  <si>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</si>
  <si>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</si>
  <si>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</si>
  <si>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</si>
  <si>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</si>
  <si>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</si>
  <si>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</si>
  <si>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</si>
  <si>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</si>
  <si>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</si>
  <si>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</si>
  <si>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</si>
  <si>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</si>
  <si>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</si>
  <si>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</si>
  <si>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</si>
  <si>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</si>
  <si>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</si>
  <si>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</si>
  <si>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</si>
  <si>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</si>
  <si>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</si>
  <si>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</si>
  <si>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</si>
  <si>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</si>
  <si>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</si>
  <si>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</si>
  <si>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</si>
  <si>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</si>
  <si>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</si>
  <si>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</si>
  <si>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</si>
  <si>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</si>
  <si>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</si>
  <si>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</si>
  <si>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</si>
  <si>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</si>
  <si>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</si>
  <si>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</si>
  <si>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</si>
  <si>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</si>
  <si>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</si>
  <si>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</si>
  <si>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</si>
  <si>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</si>
  <si>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</si>
  <si>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</si>
  <si>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</si>
  <si>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</si>
  <si>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</si>
  <si>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</si>
  <si>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</si>
  <si>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</si>
  <si>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</si>
  <si>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</si>
  <si>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</si>
  <si>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</si>
  <si>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</si>
  <si>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</si>
  <si>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</si>
  <si>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</si>
  <si>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</si>
  <si>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</si>
  <si>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</si>
  <si>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</si>
  <si>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</si>
  <si>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</si>
  <si>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</si>
  <si>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</si>
  <si>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</si>
  <si>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</si>
  <si>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</si>
  <si>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</si>
  <si>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</si>
  <si>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</si>
  <si>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</si>
  <si>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</si>
  <si>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</si>
  <si>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</si>
  <si>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</si>
  <si>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</si>
  <si>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</si>
  <si>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</si>
  <si>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</si>
  <si>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</si>
  <si>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</si>
  <si>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</si>
  <si>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</si>
  <si>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</si>
  <si>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</si>
  <si>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</si>
  <si>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</si>
  <si>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</si>
  <si>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</si>
  <si>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</si>
  <si>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</si>
  <si>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</si>
  <si>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</si>
  <si>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</si>
  <si>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</si>
  <si>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</si>
  <si>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</si>
  <si>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</si>
  <si>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</si>
  <si>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</si>
  <si>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</si>
  <si>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</si>
  <si>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</si>
  <si>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</si>
  <si>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</si>
  <si>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</si>
  <si>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</si>
  <si>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</si>
  <si>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</si>
  <si>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</si>
  <si>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</si>
  <si>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</si>
  <si>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</si>
  <si>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</si>
  <si>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</si>
  <si>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</si>
  <si>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</si>
  <si>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</si>
  <si>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</si>
  <si>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</si>
  <si>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</si>
  <si>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</si>
  <si>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</si>
  <si>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</si>
  <si>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</si>
  <si>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</si>
  <si>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</si>
  <si>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</si>
  <si>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</si>
  <si>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</si>
  <si>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</si>
  <si>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</si>
  <si>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</si>
  <si>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</si>
  <si>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</si>
  <si>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</si>
  <si>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</si>
  <si>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</si>
  <si>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</si>
  <si>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</si>
  <si>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</si>
  <si>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</si>
  <si>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</si>
  <si>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</si>
  <si>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</si>
  <si>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</si>
  <si>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</si>
  <si>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</si>
  <si>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</si>
  <si>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</si>
  <si>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</si>
  <si>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</si>
  <si>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</si>
  <si>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</si>
  <si>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</si>
  <si>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</si>
  <si>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</si>
  <si>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</si>
  <si>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</si>
  <si>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</si>
  <si>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</si>
  <si>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</si>
  <si>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</si>
  <si>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</si>
  <si>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</si>
  <si>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</si>
  <si>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</si>
  <si>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</si>
  <si>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</si>
  <si>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</si>
  <si>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</si>
  <si>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</si>
  <si>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</si>
  <si>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</si>
  <si>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</si>
  <si>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</si>
  <si>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</si>
  <si>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</si>
  <si>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</si>
  <si>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</si>
  <si>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</si>
  <si>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</si>
  <si>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</si>
  <si>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</si>
  <si>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</si>
  <si>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</si>
  <si>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</si>
  <si>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</si>
  <si>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</si>
  <si>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</si>
  <si>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</si>
  <si>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</si>
  <si>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</si>
  <si>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</si>
  <si>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</si>
  <si>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</si>
  <si>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</si>
  <si>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</si>
  <si>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</si>
  <si>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</si>
  <si>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</si>
  <si>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</si>
  <si>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</si>
  <si>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</si>
  <si>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</si>
  <si>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</si>
  <si>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</si>
  <si>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</si>
  <si>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</si>
  <si>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</si>
  <si>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</si>
  <si>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</si>
  <si>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</si>
  <si>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</si>
  <si>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</si>
  <si>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</si>
  <si>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</si>
  <si>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</si>
  <si>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</si>
  <si>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</si>
  <si>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</si>
  <si>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</si>
  <si>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</si>
  <si>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</si>
  <si>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</si>
  <si>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</si>
  <si>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</si>
  <si>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</si>
  <si>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</si>
  <si>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</si>
  <si>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</si>
  <si>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</si>
  <si>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</si>
  <si>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</si>
  <si>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</si>
  <si>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</si>
  <si>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</si>
  <si>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</si>
  <si>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</si>
  <si>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</si>
  <si>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</si>
  <si>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</si>
  <si>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</si>
  <si>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</si>
  <si>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</si>
  <si>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</si>
  <si>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</si>
  <si>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</si>
  <si>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</si>
  <si>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</si>
  <si>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</si>
  <si>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</si>
  <si>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</si>
  <si>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</si>
  <si>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</si>
  <si>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</si>
  <si>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</si>
  <si>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</si>
  <si>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</si>
  <si>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</si>
  <si>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</si>
  <si>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</si>
  <si>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</si>
  <si>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</si>
  <si>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</si>
  <si>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</si>
  <si>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</si>
  <si>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</si>
  <si>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</si>
  <si>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</si>
  <si>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</si>
  <si>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</si>
  <si>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</si>
  <si>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</si>
  <si>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</si>
  <si>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</si>
  <si>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</si>
  <si>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</si>
  <si>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</si>
  <si>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</si>
  <si>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</si>
  <si>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</si>
  <si>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</si>
  <si>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</si>
  <si>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</si>
  <si>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</si>
  <si>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</si>
  <si>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</si>
  <si>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</si>
  <si>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</si>
  <si>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</si>
  <si>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</si>
  <si>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</si>
  <si>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</si>
  <si>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</si>
  <si>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</si>
  <si>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</si>
  <si>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</si>
  <si>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</si>
  <si>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</si>
  <si>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</si>
  <si>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</si>
  <si>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</si>
  <si>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</si>
  <si>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</si>
  <si>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</si>
  <si>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</si>
  <si>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</si>
  <si>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</si>
  <si>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</si>
  <si>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</si>
  <si>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</si>
  <si>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</si>
  <si>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</si>
  <si>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</si>
  <si>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</si>
  <si>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</si>
  <si>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</si>
  <si>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</si>
  <si>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</si>
  <si>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</si>
  <si>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</si>
  <si>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</si>
  <si>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</si>
  <si>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</si>
  <si>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</si>
  <si>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</si>
  <si>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</si>
  <si>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</si>
  <si>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</si>
  <si>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</si>
  <si>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</si>
  <si>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</si>
  <si>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</si>
  <si>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</si>
  <si>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</si>
  <si>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</si>
  <si>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</si>
  <si>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</si>
  <si>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</si>
  <si>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</si>
  <si>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</si>
  <si>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</si>
  <si>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</si>
  <si>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</si>
  <si>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</si>
  <si>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</si>
  <si>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</si>
  <si>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</si>
  <si>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</si>
  <si>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</si>
  <si>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</si>
  <si>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</si>
  <si>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</si>
  <si>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</si>
  <si>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</si>
  <si>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</si>
  <si>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</si>
  <si>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</si>
  <si>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</si>
  <si>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</si>
  <si>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</si>
  <si>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</si>
  <si>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</si>
  <si>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</si>
  <si>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</si>
  <si>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</si>
  <si>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</si>
  <si>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</si>
  <si>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</si>
  <si>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</si>
  <si>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</si>
  <si>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</si>
  <si>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</si>
  <si>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</si>
  <si>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</si>
  <si>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</si>
  <si>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</si>
  <si>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</si>
  <si>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</si>
  <si>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</si>
  <si>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</si>
  <si>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</si>
  <si>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</si>
  <si>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</si>
  <si>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</si>
  <si>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</si>
  <si>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</si>
  <si>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</si>
  <si>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</si>
  <si>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</si>
  <si>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</si>
  <si>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</si>
  <si>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</si>
  <si>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</si>
  <si>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</si>
  <si>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</si>
  <si>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</si>
  <si>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</si>
  <si>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</si>
  <si>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</si>
  <si>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</si>
  <si>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</si>
  <si>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</si>
  <si>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</si>
  <si>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</si>
  <si>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</si>
  <si>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</si>
  <si>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</si>
  <si>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</si>
  <si>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</si>
  <si>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</si>
  <si>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</si>
  <si>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</si>
  <si>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</si>
  <si>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</si>
  <si>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</si>
  <si>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</si>
  <si>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</si>
  <si>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</si>
  <si>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</si>
  <si>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</si>
  <si>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</si>
  <si>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</si>
  <si>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</si>
  <si>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</si>
  <si>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</si>
  <si>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</si>
  <si>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</si>
  <si>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</si>
  <si>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</si>
  <si>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</si>
  <si>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</si>
  <si>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</si>
  <si>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</si>
  <si>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</si>
  <si>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</si>
  <si>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</si>
  <si>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</si>
  <si>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</si>
  <si>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</si>
  <si>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</si>
  <si>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</si>
  <si>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</si>
  <si>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</si>
  <si>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</si>
  <si>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</si>
  <si>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</si>
  <si>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</si>
  <si>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</si>
  <si>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</si>
  <si>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</si>
  <si>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</si>
  <si>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</si>
  <si>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</si>
  <si>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</si>
  <si>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</si>
  <si>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</si>
  <si>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</si>
  <si>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</si>
  <si>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</si>
  <si>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</si>
  <si>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</si>
  <si>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</si>
  <si>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</si>
  <si>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</si>
  <si>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</si>
  <si>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</si>
  <si>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</si>
  <si>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</si>
  <si>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</si>
  <si>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</si>
  <si>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</si>
  <si>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</si>
  <si>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</si>
  <si>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</si>
  <si>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</si>
  <si>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</si>
  <si>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</si>
  <si>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</si>
  <si>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</si>
  <si>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</si>
  <si>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</si>
  <si>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</si>
  <si>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</si>
  <si>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</si>
  <si>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</si>
  <si>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</si>
  <si>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</si>
  <si>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</si>
  <si>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</si>
  <si>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</si>
  <si>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</si>
  <si>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</si>
  <si>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</si>
  <si>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</si>
  <si>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</si>
  <si>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</si>
  <si>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</si>
  <si>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</si>
  <si>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</si>
  <si>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</si>
  <si>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</si>
  <si>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</si>
  <si>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</si>
  <si>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</si>
  <si>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</si>
  <si>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</si>
  <si>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</si>
  <si>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</si>
  <si>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</si>
  <si>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</si>
  <si>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</si>
  <si>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</si>
  <si>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</si>
  <si>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</si>
  <si>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</si>
  <si>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</si>
  <si>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</si>
  <si>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</si>
  <si>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</si>
  <si>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</si>
  <si>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</si>
  <si>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</si>
  <si>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</si>
  <si>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</si>
  <si>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</si>
  <si>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</si>
  <si>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</si>
  <si>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</si>
  <si>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</si>
  <si>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</si>
  <si>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</si>
  <si>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</si>
  <si>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</si>
  <si>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</si>
  <si>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</si>
  <si>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</si>
  <si>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</si>
  <si>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</si>
  <si>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</si>
  <si>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</si>
  <si>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</si>
  <si>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</si>
  <si>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</si>
  <si>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</si>
  <si>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</si>
  <si>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</si>
  <si>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</si>
  <si>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</si>
  <si>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</si>
  <si>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</si>
  <si>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</si>
  <si>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</si>
  <si>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</si>
  <si>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</si>
  <si>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</si>
  <si>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</si>
  <si>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</si>
  <si>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</si>
  <si>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</si>
  <si>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</si>
  <si>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</si>
  <si>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</si>
  <si>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</si>
  <si>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</si>
  <si>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</si>
  <si>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</si>
  <si>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</si>
  <si>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</si>
  <si>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</si>
  <si>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</si>
  <si>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</si>
  <si>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</si>
  <si>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</si>
  <si>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</si>
  <si>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</si>
  <si>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</si>
  <si>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</si>
  <si>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</si>
  <si>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</si>
  <si>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</si>
  <si>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</si>
  <si>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</si>
  <si>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</si>
  <si>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</si>
  <si>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</si>
  <si>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</si>
  <si>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</si>
  <si>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</si>
  <si>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</si>
  <si>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</si>
  <si>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</si>
  <si>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</si>
  <si>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</si>
  <si>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</si>
  <si>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</si>
  <si>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</si>
  <si>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</si>
  <si>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</si>
  <si>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</si>
  <si>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</si>
  <si>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</si>
  <si>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</si>
  <si>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</si>
  <si>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</si>
  <si>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</si>
  <si>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</si>
  <si>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</si>
  <si>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</si>
  <si>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</si>
  <si>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</si>
  <si>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</si>
  <si>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</si>
  <si>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</si>
  <si>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</si>
  <si>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</si>
  <si>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</si>
  <si>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</si>
  <si>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</si>
  <si>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</si>
  <si>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</si>
  <si>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</si>
  <si>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</si>
  <si>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</si>
  <si>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</si>
  <si>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</si>
  <si>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</si>
  <si>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</si>
  <si>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</si>
  <si>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</si>
  <si>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</si>
  <si>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</si>
  <si>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</si>
  <si>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</si>
  <si>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</si>
  <si>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</si>
  <si>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</si>
  <si>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</si>
  <si>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</si>
  <si>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</si>
  <si>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</si>
  <si>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</si>
  <si>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</si>
  <si>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</si>
  <si>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</si>
  <si>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</si>
  <si>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</si>
  <si>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</si>
  <si>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</si>
  <si>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</si>
  <si>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</si>
  <si>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</si>
  <si>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</si>
  <si>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</si>
  <si>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</si>
  <si>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</si>
  <si>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</si>
  <si>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</si>
  <si>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</si>
  <si>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</si>
  <si>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</si>
  <si>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</si>
  <si>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</si>
  <si>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</si>
  <si>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</si>
  <si>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</si>
  <si>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</si>
  <si>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</si>
  <si>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</si>
  <si>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</si>
  <si>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</si>
  <si>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</si>
  <si>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</si>
  <si>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</si>
  <si>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</si>
  <si>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</si>
  <si>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</si>
  <si>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</si>
  <si>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</si>
  <si>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</si>
  <si>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</si>
  <si>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</si>
  <si>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</si>
  <si>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</si>
  <si>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</si>
  <si>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</si>
  <si>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</si>
  <si>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</si>
  <si>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</si>
  <si>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</si>
  <si>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</si>
  <si>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</si>
  <si>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</si>
  <si>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</si>
  <si>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</si>
  <si>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</si>
  <si>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</si>
  <si>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</si>
  <si>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</si>
  <si>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</si>
  <si>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</si>
  <si>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</si>
  <si>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</si>
  <si>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</si>
  <si>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</si>
  <si>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</si>
  <si>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</si>
  <si>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</si>
  <si>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</si>
  <si>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</si>
  <si>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</si>
  <si>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</si>
  <si>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</si>
  <si>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</si>
  <si>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</si>
  <si>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</si>
  <si>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</si>
  <si>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</si>
  <si>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</si>
  <si>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</si>
  <si>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</si>
  <si>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</si>
  <si>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</si>
  <si>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</si>
  <si>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</si>
  <si>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</si>
  <si>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</si>
  <si>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</si>
  <si>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</si>
  <si>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</si>
  <si>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</si>
  <si>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</si>
  <si>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</si>
  <si>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</si>
  <si>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</si>
  <si>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</si>
  <si>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</si>
  <si>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</si>
  <si>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</si>
  <si>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</si>
  <si>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</si>
  <si>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</si>
  <si>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</si>
  <si>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</si>
  <si>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</si>
  <si>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</si>
  <si>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</si>
  <si>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</si>
  <si>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</si>
  <si>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</si>
  <si>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</si>
  <si>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</si>
  <si>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</si>
  <si>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</si>
  <si>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</si>
  <si>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</si>
  <si>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</si>
  <si>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</si>
  <si>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</si>
  <si>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</si>
  <si>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</si>
  <si>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</si>
  <si>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</si>
  <si>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</si>
  <si>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</si>
  <si>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</si>
  <si>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</si>
  <si>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</si>
  <si>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</si>
  <si>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</si>
  <si>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</si>
  <si>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</si>
  <si>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</si>
  <si>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</si>
  <si>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</si>
  <si>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</si>
  <si>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</si>
  <si>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</si>
  <si>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</si>
  <si>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</si>
  <si>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</si>
  <si>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</si>
  <si>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</si>
  <si>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</si>
  <si>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</si>
  <si>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</si>
  <si>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</si>
  <si>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</si>
  <si>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</si>
  <si>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</si>
  <si>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</si>
  <si>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</si>
  <si>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</si>
  <si>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</si>
  <si>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</si>
  <si>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</si>
  <si>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</si>
  <si>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</si>
  <si>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</si>
  <si>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</si>
  <si>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</si>
  <si>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</si>
  <si>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</si>
  <si>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</si>
  <si>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</si>
  <si>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</si>
  <si>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</si>
  <si>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</si>
  <si>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</si>
  <si>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</si>
  <si>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</si>
  <si>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</si>
  <si>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</si>
  <si>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</si>
  <si>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</si>
  <si>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</si>
  <si>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</si>
  <si>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</si>
  <si>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</si>
  <si>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</si>
  <si>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</si>
  <si>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</si>
  <si>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</si>
  <si>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</si>
  <si>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</si>
  <si>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</si>
  <si>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</si>
  <si>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</si>
  <si>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</si>
  <si>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</si>
  <si>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</si>
  <si>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</si>
  <si>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</si>
  <si>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</si>
  <si>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</si>
  <si>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</si>
  <si>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</si>
  <si>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</si>
  <si>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</si>
  <si>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</si>
  <si>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</si>
  <si>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</si>
  <si>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</si>
  <si>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</si>
  <si>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</si>
  <si>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</si>
  <si>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</si>
  <si>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</si>
  <si>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</si>
  <si>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</si>
  <si>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</si>
  <si>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</si>
  <si>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</si>
  <si>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</si>
  <si>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</si>
  <si>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</si>
  <si>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</si>
  <si>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</si>
  <si>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</si>
  <si>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</si>
  <si>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</si>
  <si>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</si>
  <si>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</si>
  <si>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</si>
  <si>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</si>
  <si>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</si>
  <si>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</si>
  <si>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</si>
  <si>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</si>
  <si>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</si>
  <si>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</si>
  <si>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</si>
  <si>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</si>
  <si>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</si>
  <si>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</si>
  <si>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</si>
  <si>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</si>
  <si>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</si>
  <si>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</si>
  <si>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</si>
  <si>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</si>
  <si>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</si>
  <si>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</si>
  <si>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</si>
  <si>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</si>
  <si>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</si>
  <si>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</si>
  <si>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</si>
  <si>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</si>
  <si>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</si>
  <si>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</si>
  <si>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</si>
  <si>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</si>
  <si>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</si>
  <si>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</si>
  <si>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</si>
  <si>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</si>
  <si>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</si>
  <si>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</si>
  <si>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</si>
  <si>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</si>
  <si>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</si>
  <si>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</si>
  <si>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</si>
  <si>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</si>
  <si>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</si>
  <si>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</si>
  <si>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</si>
  <si>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</si>
  <si>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</si>
  <si>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</si>
  <si>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</si>
  <si>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</si>
  <si>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</si>
  <si>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</si>
  <si>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</si>
  <si>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</si>
  <si>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</si>
  <si>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</si>
  <si>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</si>
  <si>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</si>
  <si>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</si>
  <si>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</si>
  <si>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</si>
  <si>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</si>
  <si>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</si>
  <si>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</si>
  <si>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</si>
  <si>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</si>
  <si>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</si>
  <si>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</si>
  <si>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</si>
  <si>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</si>
  <si>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</si>
  <si>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</si>
  <si>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</si>
  <si>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</si>
  <si>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</si>
  <si>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</si>
  <si>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</si>
  <si>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</si>
  <si>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</si>
  <si>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</si>
  <si>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</si>
  <si>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</si>
  <si>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</si>
  <si>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</si>
  <si>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</si>
  <si>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</si>
  <si>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</si>
  <si>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</si>
  <si>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</si>
  <si>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</si>
  <si>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</si>
  <si>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</si>
  <si>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</si>
  <si>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</si>
  <si>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</si>
  <si>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</si>
  <si>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</si>
  <si>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</si>
  <si>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</si>
  <si>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</si>
  <si>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</si>
  <si>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</si>
  <si>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</si>
  <si>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</si>
  <si>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</si>
  <si>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</si>
  <si>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</si>
  <si>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</si>
  <si>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</si>
  <si>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</si>
  <si>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</si>
  <si>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</si>
  <si>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</si>
  <si>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</si>
  <si>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</si>
  <si>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</si>
  <si>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</si>
  <si>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</si>
  <si>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</si>
  <si>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</si>
  <si>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</si>
  <si>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</si>
  <si>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</si>
  <si>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</si>
  <si>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</si>
  <si>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</si>
  <si>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</si>
  <si>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</si>
  <si>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</si>
  <si>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</si>
  <si>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</si>
  <si>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</si>
  <si>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</si>
  <si>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</si>
  <si>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</si>
  <si>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</si>
  <si>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</si>
  <si>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</si>
  <si>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</si>
  <si>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</si>
  <si>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</si>
  <si>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</si>
  <si>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</si>
  <si>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</si>
  <si>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</si>
  <si>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</si>
  <si>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</si>
  <si>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</si>
  <si>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</si>
  <si>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</si>
  <si>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</si>
  <si>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</si>
  <si>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</si>
  <si>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</si>
  <si>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</si>
  <si>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</si>
  <si>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</si>
  <si>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</si>
  <si>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</si>
  <si>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</si>
  <si>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</si>
  <si>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</si>
  <si>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</si>
  <si>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</si>
  <si>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</si>
  <si>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</si>
  <si>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</si>
  <si>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</si>
  <si>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</si>
  <si>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</si>
  <si>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</si>
  <si>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</si>
  <si>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</si>
  <si>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</si>
  <si>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</si>
  <si>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</si>
  <si>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</si>
  <si>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</si>
  <si>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</si>
  <si>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</si>
  <si>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</si>
  <si>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</si>
  <si>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</si>
  <si>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</si>
  <si>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</si>
  <si>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</si>
  <si>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</si>
  <si>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</si>
  <si>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</si>
  <si>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</si>
  <si>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</si>
  <si>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</si>
  <si>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</si>
  <si>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</si>
  <si>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</si>
  <si>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</si>
  <si>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</si>
  <si>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</si>
  <si>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</si>
  <si>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</si>
  <si>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</si>
  <si>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</si>
  <si>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</si>
  <si>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</si>
  <si>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</si>
  <si>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</si>
  <si>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</si>
  <si>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</si>
  <si>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</si>
  <si>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</si>
  <si>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</si>
  <si>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</si>
  <si>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</si>
  <si>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</si>
  <si>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</si>
  <si>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</si>
  <si>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</si>
  <si>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</si>
  <si>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</si>
  <si>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</si>
  <si>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</si>
  <si>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</si>
  <si>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</si>
  <si>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</si>
  <si>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</si>
  <si>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</si>
  <si>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</si>
  <si>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</si>
  <si>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</si>
  <si>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</si>
  <si>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</si>
  <si>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</si>
  <si>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</si>
  <si>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</si>
  <si>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</si>
  <si>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</si>
  <si>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</si>
  <si>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</si>
  <si>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</si>
  <si>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</si>
  <si>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</si>
  <si>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</si>
  <si>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</si>
  <si>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</si>
  <si>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</si>
  <si>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</si>
  <si>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</si>
  <si>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</si>
  <si>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</si>
  <si>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</si>
  <si>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</si>
  <si>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</si>
  <si>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</si>
  <si>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</si>
  <si>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</si>
  <si>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</si>
  <si>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</si>
  <si>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</si>
  <si>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</si>
  <si>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</si>
  <si>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</si>
  <si>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</si>
  <si>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</si>
  <si>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</si>
  <si>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</si>
  <si>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</si>
  <si>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</si>
  <si>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</si>
  <si>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</si>
  <si>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</si>
  <si>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</si>
  <si>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</si>
  <si>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</si>
  <si>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</si>
  <si>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</si>
  <si>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</si>
  <si>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</si>
  <si>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</si>
  <si>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</si>
  <si>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</si>
  <si>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</si>
  <si>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</si>
  <si>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</si>
  <si>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</si>
  <si>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</si>
  <si>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</si>
  <si>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</si>
  <si>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</si>
  <si>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</si>
  <si>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</si>
  <si>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</si>
  <si>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</si>
  <si>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</si>
  <si>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</si>
  <si>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</si>
  <si>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</si>
  <si>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</si>
  <si>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</si>
  <si>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</si>
  <si>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</si>
  <si>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</si>
  <si>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</si>
  <si>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</si>
  <si>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</si>
  <si>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</si>
  <si>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</si>
  <si>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</si>
  <si>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</si>
  <si>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</si>
  <si>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</si>
  <si>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</si>
  <si>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</si>
  <si>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</si>
  <si>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</si>
  <si>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</si>
  <si>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</si>
  <si>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</si>
  <si>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</si>
  <si>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</si>
  <si>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</si>
  <si>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</si>
  <si>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</si>
  <si>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</si>
  <si>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</si>
  <si>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</si>
  <si>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</si>
  <si>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</si>
  <si>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</si>
  <si>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</si>
  <si>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</si>
  <si>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</si>
  <si>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</si>
  <si>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</si>
  <si>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</si>
  <si>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</si>
  <si>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</si>
  <si>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</si>
  <si>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</si>
  <si>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</si>
  <si>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</si>
  <si>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</si>
  <si>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</si>
  <si>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</si>
  <si>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</si>
  <si>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</si>
  <si>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</si>
  <si>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</si>
  <si>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</si>
  <si>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</si>
  <si>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</si>
  <si>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</si>
  <si>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</si>
  <si>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</si>
  <si>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</si>
  <si>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</si>
  <si>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</si>
  <si>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</si>
  <si>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</si>
  <si>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</si>
  <si>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</si>
  <si>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</si>
  <si>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</si>
  <si>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</si>
  <si>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</si>
  <si>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</si>
  <si>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</si>
  <si>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</si>
  <si>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</si>
  <si>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</si>
  <si>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</si>
  <si>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</si>
  <si>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</si>
  <si>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</si>
  <si>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</si>
  <si>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</si>
  <si>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</si>
  <si>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</si>
  <si>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</si>
  <si>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</si>
  <si>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</si>
  <si>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</si>
  <si>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</si>
  <si>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</si>
  <si>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</si>
  <si>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</si>
  <si>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</si>
  <si>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</si>
  <si>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</si>
  <si>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</si>
  <si>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</si>
  <si>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</si>
  <si>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</si>
  <si>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</si>
  <si>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</si>
  <si>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</si>
  <si>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</si>
  <si>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</si>
  <si>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</si>
  <si>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</si>
  <si>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</si>
  <si>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</si>
  <si>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</si>
  <si>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</si>
  <si>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</si>
  <si>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</si>
  <si>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</si>
  <si>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</si>
  <si>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</si>
  <si>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</si>
  <si>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</si>
  <si>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</si>
  <si>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</si>
  <si>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</si>
  <si>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</si>
  <si>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</si>
  <si>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</si>
  <si>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</si>
  <si>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</si>
  <si>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</si>
  <si>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</si>
  <si>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</si>
  <si>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</si>
  <si>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</si>
  <si>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</si>
  <si>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</si>
  <si>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</si>
  <si>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</si>
  <si>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</si>
  <si>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</si>
  <si>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</si>
  <si>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</si>
  <si>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</si>
  <si>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</si>
  <si>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</si>
  <si>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</si>
  <si>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</si>
  <si>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</si>
  <si>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</si>
  <si>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</si>
  <si>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</si>
  <si>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</si>
  <si>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</si>
  <si>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</si>
  <si>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</si>
  <si>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</si>
  <si>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</si>
  <si>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</si>
  <si>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</si>
  <si>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</si>
  <si>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</si>
  <si>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</si>
  <si>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</si>
  <si>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</si>
  <si>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</si>
  <si>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</si>
  <si>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</si>
  <si>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</si>
  <si>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</si>
  <si>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</si>
  <si>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</si>
  <si>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</si>
  <si>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</si>
  <si>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</si>
  <si>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</si>
  <si>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</si>
  <si>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</si>
  <si>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</si>
  <si>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</si>
  <si>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</si>
  <si>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</si>
  <si>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</si>
  <si>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</si>
  <si>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</si>
  <si>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</si>
  <si>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</si>
  <si>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</si>
  <si>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</si>
  <si>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</si>
  <si>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</si>
  <si>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</si>
  <si>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</si>
  <si>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</si>
  <si>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</si>
  <si>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</si>
  <si>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</si>
  <si>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</si>
  <si>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</si>
  <si>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</si>
  <si>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</si>
  <si>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</si>
  <si>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</si>
  <si>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</si>
  <si>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</si>
  <si>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</si>
  <si>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</si>
  <si>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</si>
  <si>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</si>
  <si>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</si>
  <si>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</si>
  <si>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</si>
  <si>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</si>
  <si>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</si>
  <si>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</si>
  <si>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</si>
  <si>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</si>
  <si>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</si>
  <si>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</si>
  <si>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</si>
  <si>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</si>
  <si>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</si>
  <si>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</si>
  <si>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</si>
  <si>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</si>
  <si>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</si>
  <si>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</si>
  <si>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</si>
  <si>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</si>
  <si>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</si>
  <si>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</si>
  <si>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</si>
  <si>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</si>
  <si>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</si>
  <si>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</si>
  <si>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</si>
  <si>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</si>
  <si>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</si>
  <si>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</si>
  <si>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</si>
  <si>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</si>
  <si>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</si>
  <si>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</si>
  <si>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</si>
  <si>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</si>
  <si>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</si>
  <si>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</si>
  <si>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</si>
  <si>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</si>
  <si>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</si>
  <si>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</si>
  <si>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</si>
  <si>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</si>
  <si>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</si>
  <si>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</si>
  <si>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</si>
  <si>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</si>
  <si>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</si>
  <si>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</si>
  <si>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</si>
  <si>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</si>
  <si>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</si>
  <si>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</si>
  <si>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</si>
  <si>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</si>
  <si>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</si>
  <si>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</si>
  <si>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</si>
  <si>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</si>
  <si>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</si>
  <si>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</si>
  <si>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</si>
  <si>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</si>
  <si>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</si>
  <si>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</si>
  <si>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</si>
  <si>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</si>
  <si>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</si>
  <si>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</si>
  <si>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</si>
  <si>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</si>
  <si>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</si>
  <si>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</si>
  <si>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</si>
  <si>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</si>
  <si>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</si>
  <si>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</si>
  <si>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</si>
  <si>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</si>
  <si>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</si>
  <si>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</si>
  <si>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</si>
  <si>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</si>
  <si>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</si>
  <si>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</si>
  <si>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</si>
  <si>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</si>
  <si>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</si>
  <si>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</si>
  <si>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</si>
  <si>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</si>
  <si>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</si>
  <si>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</si>
  <si>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</si>
  <si>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</si>
  <si>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</si>
  <si>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</si>
  <si>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</si>
  <si>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</si>
  <si>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</si>
  <si>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</si>
  <si>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</si>
  <si>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</si>
  <si>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</si>
  <si>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</si>
  <si>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</si>
  <si>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</si>
  <si>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</si>
  <si>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</si>
  <si>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</si>
  <si>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</si>
  <si>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</si>
  <si>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</si>
  <si>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</si>
  <si>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</si>
  <si>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</si>
  <si>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</si>
  <si>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</si>
  <si>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</si>
  <si>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</si>
  <si>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</si>
  <si>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</si>
  <si>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</si>
  <si>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</si>
  <si>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</si>
  <si>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</si>
  <si>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</si>
  <si>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</si>
  <si>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</si>
  <si>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</si>
  <si>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</si>
  <si>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</si>
  <si>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</si>
  <si>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</si>
  <si>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</si>
  <si>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</si>
  <si>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</si>
  <si>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</si>
  <si>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</si>
  <si>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</si>
  <si>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</si>
  <si>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</si>
  <si>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</si>
  <si>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</si>
  <si>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</si>
  <si>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</si>
  <si>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</si>
  <si>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</si>
  <si>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</si>
  <si>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</si>
  <si>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</si>
  <si>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</si>
  <si>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</si>
  <si>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</si>
  <si>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</si>
  <si>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</si>
  <si>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</si>
  <si>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</si>
  <si>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</si>
  <si>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</si>
  <si>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</si>
  <si>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</si>
  <si>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</si>
  <si>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</si>
  <si>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</si>
  <si>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</si>
  <si>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</si>
  <si>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</si>
  <si>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</si>
  <si>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</si>
  <si>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</si>
  <si>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</si>
  <si>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</si>
  <si>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</si>
  <si>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</si>
  <si>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</si>
  <si>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</si>
  <si>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</si>
  <si>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</si>
  <si>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</si>
  <si>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</si>
  <si>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</si>
  <si>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</si>
  <si>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</si>
  <si>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</si>
  <si>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</si>
  <si>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</si>
  <si>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</si>
  <si>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</si>
  <si>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</si>
  <si>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</si>
  <si>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</si>
  <si>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</si>
  <si>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</si>
  <si>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</si>
  <si>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</si>
  <si>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</si>
  <si>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</si>
  <si>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</si>
  <si>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</si>
  <si>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</si>
  <si>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</si>
  <si>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</si>
  <si>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</si>
  <si>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</si>
  <si>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</si>
  <si>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</si>
  <si>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</si>
  <si>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</si>
  <si>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</si>
  <si>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</si>
  <si>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</si>
  <si>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</si>
  <si>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</si>
  <si>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</si>
  <si>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</si>
  <si>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</si>
  <si>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</si>
  <si>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</si>
  <si>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</si>
  <si>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</si>
  <si>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</si>
  <si>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</si>
  <si>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</si>
  <si>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</si>
  <si>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</si>
  <si>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</si>
  <si>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</si>
  <si>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</si>
  <si>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</si>
  <si>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</si>
  <si>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</si>
  <si>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</si>
  <si>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</si>
  <si>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</si>
  <si>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</si>
  <si>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</si>
  <si>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</si>
  <si>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</si>
  <si>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</si>
  <si>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</si>
  <si>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</si>
  <si>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</si>
  <si>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</si>
  <si>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</si>
  <si>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</si>
  <si>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</si>
  <si>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</si>
  <si>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</si>
  <si>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</si>
  <si>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</si>
  <si>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</si>
  <si>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</si>
  <si>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</si>
  <si>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</si>
  <si>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</si>
  <si>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</si>
  <si>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</si>
  <si>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</si>
  <si>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</si>
  <si>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</si>
  <si>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</si>
  <si>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</si>
  <si>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</si>
  <si>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</si>
  <si>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</si>
  <si>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</si>
  <si>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</si>
  <si>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</si>
  <si>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</si>
  <si>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</si>
  <si>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</si>
  <si>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</si>
  <si>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</si>
  <si>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</si>
  <si>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</si>
  <si>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</si>
  <si>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</si>
  <si>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</si>
  <si>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</si>
  <si>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</si>
  <si>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</si>
  <si>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</si>
  <si>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</si>
  <si>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</si>
  <si>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</si>
  <si>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</si>
  <si>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</si>
  <si>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</si>
  <si>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</si>
  <si>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</si>
  <si>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</si>
  <si>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</si>
  <si>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</si>
  <si>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</si>
  <si>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</si>
  <si>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</si>
  <si>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</si>
  <si>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</si>
  <si>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</si>
  <si>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</si>
  <si>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</si>
  <si>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</si>
  <si>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</si>
  <si>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</si>
  <si>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</si>
  <si>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</si>
  <si>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</si>
  <si>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</si>
  <si>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</si>
  <si>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</si>
  <si>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</si>
  <si>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</si>
  <si>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</si>
  <si>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</si>
  <si>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</si>
  <si>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</si>
  <si>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</si>
  <si>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</si>
  <si>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</si>
  <si>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</si>
  <si>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</si>
  <si>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</si>
  <si>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</si>
  <si>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</si>
  <si>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</si>
  <si>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</si>
  <si>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</si>
  <si>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</si>
  <si>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</si>
  <si>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</si>
  <si>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</si>
  <si>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</si>
  <si>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</si>
  <si>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</si>
  <si>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</si>
  <si>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</si>
  <si>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</si>
  <si>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</si>
  <si>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</si>
  <si>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</si>
  <si>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</si>
  <si>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</si>
  <si>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</si>
  <si>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</si>
  <si>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</si>
  <si>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</si>
  <si>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</si>
  <si>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</si>
  <si>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</si>
  <si>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</si>
  <si>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</si>
  <si>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</si>
  <si>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</si>
  <si>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</si>
  <si>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</si>
  <si>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</si>
  <si>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</si>
  <si>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</si>
  <si>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</si>
  <si>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</si>
  <si>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</si>
  <si>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</si>
  <si>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</si>
  <si>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</si>
  <si>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</si>
  <si>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</si>
  <si>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</si>
  <si>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</si>
  <si>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</si>
  <si>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</si>
  <si>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</si>
  <si>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</si>
  <si>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</si>
  <si>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</si>
  <si>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</si>
  <si>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</si>
  <si>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</si>
  <si>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</si>
  <si>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</si>
  <si>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</si>
  <si>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</si>
  <si>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</si>
  <si>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</si>
  <si>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</si>
  <si>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</si>
  <si>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</si>
  <si>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</si>
  <si>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</si>
  <si>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</si>
  <si>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</si>
  <si>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</si>
  <si>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</si>
  <si>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</si>
  <si>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</si>
  <si>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</si>
  <si>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</si>
  <si>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</si>
  <si>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</si>
  <si>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</si>
  <si>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</si>
  <si>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</si>
  <si>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</si>
  <si>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</si>
  <si>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</si>
  <si>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</si>
  <si>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</si>
  <si>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</si>
  <si>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</si>
  <si>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</si>
  <si>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</si>
  <si>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</si>
  <si>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</si>
  <si>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</si>
  <si>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</si>
  <si>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</si>
  <si>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</si>
  <si>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</si>
  <si>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</si>
  <si>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</si>
  <si>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</si>
  <si>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</si>
  <si>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</si>
  <si>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</si>
  <si>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</si>
  <si>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</si>
  <si>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</si>
  <si>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</si>
  <si>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</si>
  <si>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</si>
  <si>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</si>
  <si>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</si>
  <si>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</si>
  <si>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</si>
  <si>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</si>
  <si>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</si>
  <si>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</si>
  <si>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</si>
  <si>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</si>
  <si>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</si>
  <si>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</si>
  <si>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</si>
  <si>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</si>
  <si>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</si>
  <si>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</si>
  <si>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</si>
  <si>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</si>
  <si>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</si>
  <si>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</si>
  <si>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</si>
  <si>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</si>
  <si>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</si>
  <si>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</si>
  <si>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</si>
  <si>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</si>
  <si>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</si>
  <si>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</si>
  <si>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</si>
  <si>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</si>
  <si>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</si>
  <si>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</si>
  <si>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</si>
  <si>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</si>
  <si>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</si>
  <si>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</si>
  <si>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</si>
  <si>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</si>
  <si>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</si>
  <si>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</si>
  <si>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</si>
  <si>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</si>
  <si>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</si>
  <si>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</si>
  <si>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</si>
  <si>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</si>
  <si>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</si>
  <si>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</si>
  <si>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</si>
  <si>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</si>
  <si>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</si>
  <si>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</si>
  <si>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</si>
  <si>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</si>
  <si>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</si>
  <si>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</si>
  <si>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</si>
  <si>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</si>
  <si>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</si>
  <si>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</si>
  <si>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</si>
  <si>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</si>
  <si>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</si>
  <si>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</si>
  <si>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</si>
  <si>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</si>
  <si>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</si>
  <si>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</si>
  <si>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</si>
  <si>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</si>
  <si>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</si>
  <si>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</si>
  <si>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</si>
  <si>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</si>
  <si>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</si>
  <si>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</si>
  <si>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</si>
  <si>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</si>
  <si>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</si>
  <si>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</si>
  <si>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</si>
  <si>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</si>
  <si>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</si>
  <si>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</si>
  <si>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</si>
  <si>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</si>
  <si>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</si>
  <si>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</si>
  <si>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</si>
  <si>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</si>
  <si>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</si>
  <si>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</si>
  <si>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</si>
  <si>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</si>
  <si>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</si>
  <si>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</si>
  <si>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</si>
  <si>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</si>
  <si>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</si>
  <si>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</si>
  <si>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</si>
  <si>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</si>
  <si>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</si>
  <si>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</si>
  <si>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</si>
  <si>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</si>
  <si>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</si>
  <si>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</si>
  <si>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</si>
  <si>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</si>
  <si>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</si>
  <si>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</si>
  <si>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</si>
  <si>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</si>
  <si>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</si>
  <si>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</si>
  <si>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</si>
  <si>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</si>
  <si>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</si>
  <si>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</si>
  <si>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</si>
  <si>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</si>
  <si>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</si>
  <si>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</si>
  <si>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</si>
  <si>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</si>
  <si>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</si>
  <si>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</si>
  <si>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</si>
  <si>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</si>
  <si>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</si>
  <si>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</si>
  <si>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</si>
  <si>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</si>
  <si>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</si>
  <si>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</si>
  <si>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</si>
  <si>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</si>
  <si>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</si>
  <si>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</si>
  <si>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</si>
  <si>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</si>
  <si>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</si>
  <si>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</si>
  <si>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</si>
  <si>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</si>
  <si>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</si>
  <si>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</si>
  <si>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</si>
  <si>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</si>
  <si>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</si>
  <si>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</si>
  <si>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</si>
  <si>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</si>
  <si>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</si>
  <si>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</si>
  <si>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</si>
  <si>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</si>
  <si>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</si>
  <si>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</si>
  <si>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</si>
  <si>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</si>
  <si>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</si>
  <si>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</si>
  <si>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</si>
  <si>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</si>
  <si>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</si>
  <si>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</si>
  <si>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</si>
  <si>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</si>
  <si>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</si>
  <si>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</si>
  <si>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</si>
  <si>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</si>
  <si>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</si>
  <si>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</si>
  <si>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</si>
  <si>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</si>
  <si>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</si>
  <si>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</si>
  <si>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</si>
  <si>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</si>
  <si>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</si>
  <si>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</si>
  <si>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</si>
  <si>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</si>
  <si>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</si>
  <si>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</si>
  <si>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</si>
  <si>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</si>
  <si>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</si>
  <si>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</si>
  <si>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</si>
  <si>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</si>
  <si>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</si>
  <si>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</si>
  <si>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</si>
  <si>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</si>
  <si>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</si>
  <si>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</si>
  <si>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</si>
  <si>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</si>
  <si>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</si>
  <si>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</si>
  <si>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</si>
  <si>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</si>
  <si>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</si>
  <si>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</si>
  <si>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</si>
  <si>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</si>
  <si>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</si>
  <si>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</si>
  <si>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</si>
  <si>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</si>
  <si>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</si>
  <si>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</si>
  <si>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</si>
  <si>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</si>
  <si>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</si>
  <si>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</si>
  <si>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</si>
  <si>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</si>
  <si>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</si>
  <si>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</si>
  <si>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</si>
  <si>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</si>
  <si>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</si>
  <si>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</si>
  <si>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</si>
  <si>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</si>
  <si>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</si>
  <si>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</si>
  <si>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</si>
  <si>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</si>
  <si>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</si>
  <si>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</si>
  <si>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</si>
  <si>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</si>
  <si>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</si>
  <si>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</si>
  <si>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</si>
  <si>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</si>
  <si>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</si>
  <si>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</si>
  <si>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</si>
  <si>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</si>
  <si>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</si>
  <si>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</si>
  <si>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</si>
  <si>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</si>
  <si>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</si>
  <si>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</si>
  <si>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</si>
  <si>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</si>
  <si>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</si>
  <si>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</si>
  <si>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</si>
  <si>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</si>
  <si>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</si>
  <si>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</si>
  <si>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</si>
  <si>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</si>
  <si>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</si>
  <si>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</si>
  <si>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</si>
  <si>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</si>
  <si>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</si>
  <si>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</si>
  <si>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</si>
  <si>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</si>
  <si>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</si>
  <si>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</si>
  <si>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</si>
  <si>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</si>
  <si>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</si>
  <si>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</si>
  <si>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</si>
  <si>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</si>
  <si>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</si>
  <si>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</si>
  <si>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</si>
  <si>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</si>
  <si>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</si>
  <si>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</si>
  <si>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</si>
  <si>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</si>
  <si>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</si>
  <si>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</si>
  <si>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</si>
  <si>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</si>
  <si>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</si>
  <si>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</si>
  <si>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</si>
  <si>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</si>
  <si>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</si>
  <si>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</si>
  <si>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</si>
  <si>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</si>
  <si>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</si>
  <si>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</si>
  <si>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</si>
  <si>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</si>
  <si>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</si>
  <si>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</si>
  <si>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</si>
  <si>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</si>
  <si>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</si>
  <si>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</si>
  <si>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</si>
  <si>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</si>
  <si>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</si>
  <si>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</si>
  <si>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</si>
  <si>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</si>
  <si>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</si>
  <si>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</si>
  <si>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</si>
  <si>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</si>
  <si>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</si>
  <si>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</si>
  <si>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</si>
  <si>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</si>
  <si>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</si>
  <si>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</si>
  <si>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</si>
  <si>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</si>
  <si>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</si>
  <si>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</si>
  <si>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</si>
  <si>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</si>
  <si>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</si>
  <si>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</si>
  <si>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</si>
  <si>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</si>
  <si>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</si>
  <si>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</si>
  <si>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</si>
  <si>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</si>
  <si>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</si>
  <si>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</si>
  <si>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</si>
  <si>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</si>
  <si>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</si>
  <si>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</si>
  <si>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</si>
  <si>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</si>
  <si>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</si>
  <si>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</si>
  <si>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</si>
  <si>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</si>
  <si>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</si>
  <si>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</si>
  <si>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</si>
  <si>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</si>
  <si>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</si>
  <si>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</si>
  <si>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</si>
  <si>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</si>
  <si>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</si>
  <si>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</si>
  <si>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</si>
  <si>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</si>
  <si>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</si>
  <si>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</si>
  <si>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</si>
  <si>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</si>
  <si>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</si>
  <si>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</si>
  <si>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</si>
  <si>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</si>
  <si>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</si>
  <si>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</si>
  <si>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</si>
  <si>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</si>
  <si>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</si>
  <si>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</si>
  <si>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</si>
  <si>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</si>
  <si>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</si>
  <si>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</si>
  <si>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</si>
  <si>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</si>
  <si>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</si>
  <si>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</si>
  <si>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</si>
  <si>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</si>
  <si>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</si>
  <si>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</si>
  <si>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</si>
  <si>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</si>
  <si>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</si>
  <si>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</si>
  <si>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</si>
  <si>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</si>
  <si>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</si>
  <si>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</si>
  <si>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</si>
  <si>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</si>
  <si>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</si>
  <si>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</si>
  <si>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</si>
  <si>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</si>
  <si>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</si>
  <si>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</si>
  <si>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</si>
  <si>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</si>
  <si>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</si>
  <si>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</si>
  <si>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</si>
  <si>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</si>
  <si>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</si>
  <si>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</si>
  <si>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</si>
  <si>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</si>
  <si>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</si>
  <si>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</si>
  <si>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</si>
  <si>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</si>
  <si>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</si>
  <si>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</si>
  <si>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</si>
  <si>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</si>
  <si>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</si>
  <si>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</si>
  <si>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</si>
  <si>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</si>
  <si>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</si>
  <si>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</si>
  <si>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</si>
  <si>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</si>
  <si>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</si>
  <si>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</si>
  <si>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</si>
  <si>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</si>
  <si>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</si>
  <si>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</si>
  <si>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</si>
  <si>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</si>
  <si>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</si>
  <si>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</si>
  <si>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</si>
  <si>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</si>
  <si>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</si>
  <si>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</si>
  <si>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</si>
  <si>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</si>
  <si>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</si>
  <si>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</si>
  <si>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</si>
  <si>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</si>
  <si>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</si>
  <si>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</si>
  <si>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</si>
  <si>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</si>
  <si>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</si>
  <si>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</si>
  <si>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</si>
  <si>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</si>
  <si>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</si>
  <si>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</si>
  <si>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</si>
  <si>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</si>
  <si>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</si>
  <si>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</si>
  <si>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</si>
  <si>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</si>
  <si>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</si>
  <si>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</si>
  <si>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</si>
  <si>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</si>
  <si>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</si>
  <si>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</si>
  <si>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</si>
  <si>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</si>
  <si>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</si>
  <si>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</si>
  <si>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</si>
  <si>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</si>
  <si>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</si>
  <si>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</si>
  <si>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</si>
  <si>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</si>
  <si>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</si>
  <si>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</si>
  <si>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</si>
  <si>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</si>
  <si>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</si>
  <si>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</si>
  <si>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</si>
  <si>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</si>
  <si>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</si>
  <si>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</si>
  <si>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</si>
  <si>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</si>
  <si>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</si>
  <si>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</si>
  <si>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</si>
  <si>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</si>
  <si>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</si>
  <si>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</si>
  <si>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</si>
  <si>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</si>
  <si>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</si>
  <si>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</si>
  <si>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</si>
  <si>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</si>
  <si>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</si>
  <si>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</si>
  <si>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</si>
  <si>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</si>
  <si>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</si>
  <si>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</si>
  <si>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</si>
  <si>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</si>
  <si>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</si>
  <si>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</si>
  <si>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</si>
  <si>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</si>
  <si>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</si>
  <si>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</si>
  <si>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</si>
  <si>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</si>
  <si>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</si>
  <si>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</si>
  <si>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</si>
  <si>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</si>
  <si>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</si>
  <si>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</si>
  <si>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</si>
  <si>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</si>
  <si>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</si>
  <si>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</si>
  <si>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</si>
  <si>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</si>
  <si>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</si>
  <si>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</si>
  <si>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</si>
  <si>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</si>
  <si>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</si>
  <si>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</si>
  <si>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</si>
  <si>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</si>
  <si>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</si>
  <si>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</si>
  <si>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</si>
  <si>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</si>
  <si>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</si>
  <si>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</si>
  <si>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</si>
  <si>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</si>
  <si>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</si>
  <si>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</si>
  <si>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</si>
  <si>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</si>
  <si>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</si>
  <si>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</si>
  <si>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</si>
  <si>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</si>
  <si>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</si>
  <si>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</si>
  <si>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</si>
  <si>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</si>
  <si>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</si>
  <si>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</si>
  <si>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</si>
  <si>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</si>
  <si>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</si>
  <si>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</si>
  <si>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</si>
  <si>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</si>
  <si>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</si>
  <si>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</si>
  <si>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</si>
  <si>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</si>
  <si>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</si>
  <si>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</si>
  <si>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</si>
  <si>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</si>
  <si>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</si>
  <si>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</si>
  <si>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</si>
  <si>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</si>
  <si>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</si>
  <si>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</si>
  <si>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</si>
  <si>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</si>
  <si>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</si>
  <si>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</si>
  <si>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</si>
  <si>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</si>
  <si>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</si>
  <si>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</si>
  <si>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</si>
  <si>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</si>
  <si>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</si>
  <si>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</si>
  <si>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</si>
  <si>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</si>
  <si>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</si>
  <si>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</si>
  <si>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</si>
  <si>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</si>
  <si>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</si>
  <si>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</si>
  <si>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</si>
  <si>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</si>
  <si>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</si>
  <si>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</si>
  <si>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</si>
  <si>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</si>
  <si>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</si>
  <si>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</si>
  <si>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</si>
  <si>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</si>
  <si>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</si>
  <si>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</si>
  <si>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</si>
  <si>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</si>
  <si>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</si>
  <si>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</si>
  <si>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</si>
  <si>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</si>
  <si>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</si>
  <si>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</si>
  <si>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</si>
  <si>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</si>
  <si>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</si>
  <si>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</si>
  <si>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</si>
  <si>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</si>
  <si>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</si>
  <si>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</si>
  <si>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</si>
  <si>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</si>
  <si>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</si>
  <si>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</si>
  <si>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</si>
  <si>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</si>
  <si>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</si>
  <si>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</si>
  <si>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</si>
  <si>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</si>
  <si>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</si>
  <si>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</si>
  <si>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</si>
  <si>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</si>
  <si>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</si>
  <si>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</si>
  <si>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</si>
  <si>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</si>
  <si>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</si>
  <si>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</si>
  <si>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</si>
  <si>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</si>
  <si>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</si>
  <si>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</si>
  <si>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</si>
  <si>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</si>
  <si>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</si>
  <si>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</si>
  <si>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</si>
  <si>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</si>
  <si>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</si>
  <si>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</si>
  <si>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</si>
  <si>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</si>
  <si>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</si>
  <si>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</si>
  <si>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</si>
  <si>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</si>
  <si>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</si>
  <si>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</si>
  <si>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</si>
  <si>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</si>
  <si>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</si>
  <si>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</si>
  <si>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</si>
  <si>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</si>
  <si>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</si>
  <si>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</si>
  <si>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</si>
  <si>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</si>
  <si>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</si>
  <si>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</si>
  <si>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</si>
  <si>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</si>
  <si>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</si>
  <si>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</si>
  <si>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</si>
  <si>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</si>
  <si>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</si>
  <si>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</si>
  <si>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</si>
  <si>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</si>
  <si>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</si>
  <si>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</si>
  <si>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</si>
  <si>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</si>
  <si>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</si>
  <si>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</si>
  <si>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</si>
  <si>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</si>
  <si>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</si>
  <si>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</si>
  <si>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</si>
  <si>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</si>
  <si>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</si>
  <si>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</si>
  <si>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</si>
  <si>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</si>
  <si>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</si>
  <si>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</si>
  <si>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</si>
  <si>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</si>
  <si>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</si>
  <si>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</si>
  <si>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</si>
  <si>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</si>
  <si>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</si>
  <si>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</si>
  <si>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</si>
  <si>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</si>
  <si>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</si>
  <si>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</si>
  <si>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</si>
  <si>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</si>
  <si>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</si>
  <si>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</si>
  <si>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</si>
  <si>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</si>
  <si>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</si>
  <si>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</si>
  <si>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</si>
  <si>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</si>
  <si>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</si>
  <si>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</si>
  <si>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</si>
  <si>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</si>
  <si>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</si>
  <si>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</si>
  <si>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</si>
  <si>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</si>
  <si>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</si>
  <si>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</si>
  <si>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</si>
  <si>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</si>
  <si>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</si>
  <si>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</si>
  <si>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</si>
  <si>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</si>
  <si>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</si>
  <si>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</si>
  <si>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</si>
  <si>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</si>
  <si>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</si>
  <si>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</si>
  <si>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</si>
  <si>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</si>
  <si>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</si>
  <si>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</si>
  <si>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</si>
  <si>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</si>
  <si>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</si>
  <si>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</si>
  <si>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</si>
  <si>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</si>
  <si>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</si>
  <si>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</si>
  <si>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</si>
  <si>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</si>
  <si>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</si>
  <si>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</si>
  <si>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</si>
  <si>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</si>
  <si>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</si>
  <si>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</si>
  <si>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</si>
  <si>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</si>
  <si>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</si>
  <si>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</si>
  <si>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</si>
  <si>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</si>
  <si>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</si>
  <si>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</si>
  <si>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</si>
  <si>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</si>
  <si>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</si>
  <si>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</si>
  <si>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</si>
  <si>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</si>
  <si>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</si>
  <si>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</si>
  <si>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</si>
  <si>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</si>
  <si>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</si>
  <si>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</si>
  <si>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</si>
  <si>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</si>
  <si>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</si>
  <si>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</si>
  <si>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</si>
  <si>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</si>
  <si>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</si>
  <si>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</si>
  <si>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</si>
  <si>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</si>
  <si>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</si>
  <si>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</si>
  <si>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</si>
  <si>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</si>
  <si>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</si>
  <si>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</si>
  <si>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</si>
  <si>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</si>
  <si>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</si>
  <si>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</si>
  <si>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</si>
  <si>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</si>
  <si>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</si>
  <si>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</si>
  <si>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</si>
  <si>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</si>
  <si>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</si>
  <si>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</si>
  <si>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</si>
  <si>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</si>
  <si>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</si>
  <si>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</si>
  <si>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</si>
  <si>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</si>
  <si>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</si>
  <si>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</si>
  <si>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</si>
  <si>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</si>
  <si>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</si>
  <si>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</si>
  <si>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</si>
  <si>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</si>
  <si>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</si>
  <si>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</si>
  <si>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</si>
  <si>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</si>
  <si>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</si>
  <si>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</si>
  <si>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</si>
  <si>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</si>
  <si>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</si>
  <si>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</si>
  <si>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</si>
  <si>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</si>
  <si>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</si>
  <si>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</si>
  <si>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</si>
  <si>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</si>
  <si>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</si>
  <si>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</si>
  <si>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</si>
  <si>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</si>
  <si>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</si>
  <si>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</si>
  <si>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</si>
  <si>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</si>
  <si>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</si>
  <si>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</si>
  <si>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</si>
  <si>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</si>
  <si>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</si>
  <si>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</si>
  <si>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</si>
  <si>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</si>
  <si>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</si>
  <si>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</si>
  <si>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</si>
  <si>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</si>
  <si>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</si>
  <si>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</si>
  <si>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</si>
  <si>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</si>
  <si>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</si>
  <si>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</si>
  <si>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</si>
  <si>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</si>
  <si>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</si>
  <si>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</si>
  <si>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</si>
  <si>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</si>
  <si>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</si>
  <si>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</si>
  <si>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</si>
  <si>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</si>
  <si>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</si>
  <si>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</si>
  <si>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</si>
  <si>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</si>
  <si>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</si>
  <si>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</si>
  <si>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</si>
  <si>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</si>
  <si>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</si>
  <si>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</si>
  <si>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</si>
  <si>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</si>
  <si>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</si>
  <si>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</si>
  <si>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</si>
  <si>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</si>
  <si>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</si>
  <si>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</si>
  <si>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</si>
  <si>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</si>
  <si>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</si>
  <si>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</si>
  <si>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</si>
  <si>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</si>
  <si>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</si>
  <si>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</si>
  <si>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</si>
  <si>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</si>
  <si>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</si>
  <si>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</si>
  <si>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</si>
  <si>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</si>
  <si>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</si>
  <si>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</si>
  <si>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</si>
  <si>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</si>
  <si>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</si>
  <si>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</si>
  <si>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</si>
  <si>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</si>
  <si>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</si>
  <si>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</si>
  <si>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</si>
  <si>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</si>
  <si>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</si>
  <si>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</si>
  <si>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</si>
  <si>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</si>
  <si>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</si>
  <si>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</si>
  <si>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</si>
  <si>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</si>
  <si>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</si>
  <si>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</si>
  <si>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</si>
  <si>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</si>
  <si>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</si>
  <si>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</si>
  <si>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</si>
  <si>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</si>
  <si>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</si>
  <si>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</si>
  <si>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</si>
  <si>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</si>
  <si>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</si>
  <si>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</si>
  <si>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</si>
  <si>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</si>
  <si>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</si>
  <si>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</si>
  <si>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</si>
  <si>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</si>
  <si>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</si>
  <si>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</si>
  <si>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</si>
  <si>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</si>
  <si>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</si>
  <si>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</si>
  <si>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</si>
  <si>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</si>
  <si>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</si>
  <si>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</si>
  <si>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</si>
  <si>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</si>
  <si>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</si>
  <si>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</si>
  <si>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</si>
  <si>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</si>
  <si>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</si>
  <si>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</si>
  <si>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</si>
  <si>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</si>
  <si>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</si>
  <si>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</si>
  <si>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</si>
  <si>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</si>
  <si>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</si>
  <si>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</si>
  <si>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</si>
  <si>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</si>
  <si>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</si>
  <si>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</si>
  <si>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</si>
  <si>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</si>
  <si>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</si>
  <si>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</si>
  <si>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</si>
  <si>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</si>
  <si>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</si>
  <si>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</si>
  <si>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</si>
  <si>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</si>
  <si>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</si>
  <si>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</si>
  <si>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</si>
  <si>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</si>
  <si>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</si>
  <si>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</si>
  <si>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</si>
  <si>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</si>
  <si>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</si>
  <si>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</si>
  <si>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</si>
  <si>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</si>
  <si>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</si>
  <si>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</si>
  <si>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</si>
  <si>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</si>
  <si>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</si>
  <si>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</si>
  <si>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</si>
  <si>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</si>
  <si>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</si>
  <si>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</si>
  <si>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</si>
  <si>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</si>
  <si>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</si>
  <si>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</si>
  <si>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</si>
  <si>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</si>
  <si>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</si>
  <si>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</si>
  <si>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</si>
  <si>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</si>
  <si>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</si>
  <si>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</si>
  <si>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</si>
  <si>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</si>
  <si>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</si>
  <si>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</si>
  <si>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</si>
  <si>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</si>
  <si>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</si>
  <si>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</si>
  <si>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</si>
  <si>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</si>
  <si>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</si>
  <si>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</si>
  <si>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</si>
  <si>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</si>
  <si>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</si>
  <si>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</si>
  <si>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</si>
  <si>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</si>
  <si>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</si>
  <si>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</si>
  <si>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</si>
  <si>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</si>
  <si>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</si>
  <si>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</si>
  <si>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</si>
  <si>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</si>
  <si>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</si>
  <si>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</si>
  <si>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</si>
  <si>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</si>
  <si>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</si>
  <si>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</si>
  <si>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</si>
  <si>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</si>
  <si>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</si>
  <si>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</si>
  <si>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</si>
  <si>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</si>
  <si>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</si>
  <si>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</si>
  <si>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</si>
  <si>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</si>
  <si>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</si>
  <si>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</si>
  <si>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</si>
  <si>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</si>
  <si>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</si>
  <si>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</si>
  <si>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</si>
  <si>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</si>
  <si>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</si>
  <si>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</si>
  <si>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</si>
  <si>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</si>
  <si>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</si>
  <si>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</si>
  <si>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</si>
  <si>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</si>
  <si>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</si>
  <si>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</si>
  <si>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</si>
  <si>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</si>
  <si>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</si>
  <si>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</si>
  <si>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</si>
  <si>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</si>
  <si>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</si>
  <si>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</si>
  <si>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</si>
  <si>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</si>
  <si>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</si>
  <si>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</si>
  <si>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</si>
  <si>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</si>
  <si>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</si>
  <si>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</si>
  <si>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</si>
  <si>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</si>
  <si>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</si>
  <si>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</si>
  <si>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</si>
  <si>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</si>
  <si>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</si>
  <si>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</si>
  <si>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</si>
  <si>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</si>
  <si>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</si>
  <si>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</si>
  <si>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</si>
  <si>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</si>
  <si>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</si>
  <si>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</si>
  <si>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</si>
  <si>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</si>
  <si>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</si>
  <si>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</si>
  <si>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</si>
  <si>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</si>
  <si>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</si>
  <si>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</si>
  <si>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</si>
  <si>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</si>
  <si>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</si>
  <si>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</si>
  <si>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</si>
  <si>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</si>
  <si>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</si>
  <si>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</si>
  <si>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</si>
  <si>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</si>
  <si>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</si>
  <si>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</si>
  <si>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</si>
  <si>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</si>
  <si>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</si>
  <si>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</si>
  <si>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</si>
  <si>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</si>
  <si>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</si>
  <si>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</si>
  <si>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</si>
  <si>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</si>
  <si>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</si>
  <si>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</si>
  <si>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</si>
  <si>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</si>
  <si>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</si>
  <si>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</si>
  <si>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</si>
  <si>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</si>
  <si>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</si>
  <si>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</si>
  <si>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</si>
  <si>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</si>
  <si>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</si>
  <si>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</si>
  <si>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</si>
  <si>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</si>
  <si>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</si>
  <si>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</si>
  <si>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</si>
  <si>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</si>
  <si>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</si>
  <si>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</si>
  <si>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</si>
  <si>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</si>
  <si>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</si>
  <si>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</si>
  <si>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</si>
  <si>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</si>
  <si>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</si>
  <si>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</si>
  <si>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</si>
  <si>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</si>
  <si>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</si>
  <si>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</si>
  <si>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</si>
  <si>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</si>
  <si>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</si>
  <si>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</si>
  <si>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</si>
  <si>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</si>
  <si>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</si>
  <si>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</si>
  <si>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</si>
  <si>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</si>
  <si>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</si>
  <si>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</si>
  <si>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</si>
  <si>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</si>
  <si>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</si>
  <si>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</si>
  <si>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</si>
  <si>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</si>
  <si>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</si>
  <si>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</si>
  <si>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</si>
  <si>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</si>
  <si>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</si>
  <si>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</si>
  <si>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</si>
  <si>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</si>
  <si>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</si>
  <si>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</si>
  <si>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</si>
  <si>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</si>
  <si>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</si>
  <si>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</si>
  <si>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</si>
  <si>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</si>
  <si>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</si>
  <si>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</si>
  <si>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</si>
  <si>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</si>
  <si>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</si>
  <si>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</si>
  <si>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</si>
  <si>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</si>
  <si>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</si>
  <si>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</si>
  <si>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</si>
  <si>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</si>
  <si>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</si>
  <si>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</si>
  <si>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</si>
  <si>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</si>
  <si>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</si>
  <si>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</si>
  <si>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</si>
  <si>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</si>
  <si>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</si>
  <si>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</si>
  <si>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</si>
  <si>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</si>
  <si>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</si>
  <si>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</si>
  <si>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</si>
  <si>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</si>
  <si>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</si>
  <si>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</si>
  <si>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</si>
  <si>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</si>
  <si>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</si>
  <si>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</si>
  <si>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</si>
  <si>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</si>
  <si>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</si>
  <si>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</si>
  <si>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</si>
  <si>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</si>
  <si>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</si>
  <si>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</si>
  <si>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</si>
  <si>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</si>
  <si>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</si>
  <si>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</si>
  <si>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</si>
  <si>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</si>
  <si>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</si>
  <si>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</si>
  <si>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</si>
  <si>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</si>
  <si>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</si>
  <si>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</si>
  <si>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</si>
  <si>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</si>
  <si>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</si>
  <si>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</si>
  <si>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</si>
  <si>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</si>
  <si>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</si>
  <si>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</si>
  <si>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</si>
  <si>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</si>
  <si>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</si>
  <si>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</si>
  <si>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</si>
  <si>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</si>
  <si>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</si>
  <si>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</si>
  <si>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</si>
  <si>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</si>
  <si>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</si>
  <si>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</si>
  <si>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</si>
  <si>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</si>
  <si>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</si>
  <si>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</si>
  <si>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</si>
  <si>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</si>
  <si>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</si>
  <si>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</si>
  <si>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</si>
  <si>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</si>
  <si>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</si>
  <si>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</si>
  <si>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</si>
  <si>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</si>
  <si>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</si>
  <si>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</si>
  <si>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</si>
  <si>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</si>
  <si>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</si>
  <si>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</si>
  <si>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</si>
  <si>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</si>
  <si>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</si>
  <si>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</si>
  <si>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</si>
  <si>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</si>
  <si>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</si>
  <si>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</si>
  <si>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</si>
  <si>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</si>
  <si>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</si>
  <si>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</si>
  <si>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</si>
  <si>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</si>
  <si>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</si>
  <si>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</si>
  <si>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</si>
  <si>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</si>
  <si>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</si>
  <si>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</si>
  <si>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</si>
  <si>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</si>
  <si>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</si>
  <si>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</si>
  <si>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</si>
  <si>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</si>
  <si>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</si>
  <si>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</si>
  <si>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</si>
  <si>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</si>
  <si>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</si>
  <si>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</si>
  <si>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</si>
  <si>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</si>
  <si>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</si>
  <si>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</si>
  <si>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</si>
  <si>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</si>
  <si>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</si>
  <si>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</si>
  <si>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</si>
  <si>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</si>
  <si>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</si>
  <si>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</si>
  <si>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</si>
  <si>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</si>
  <si>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</si>
  <si>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</si>
  <si>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</si>
  <si>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</si>
  <si>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</si>
  <si>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</si>
  <si>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</si>
  <si>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</si>
  <si>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</si>
  <si>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</si>
  <si>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</si>
  <si>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</si>
  <si>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</si>
  <si>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</si>
  <si>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</si>
  <si>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</si>
  <si>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</si>
  <si>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</si>
  <si>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</si>
  <si>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</si>
  <si>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</si>
  <si>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</si>
  <si>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</si>
  <si>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</si>
  <si>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</si>
  <si>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</si>
  <si>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</si>
  <si>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</si>
  <si>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</si>
  <si>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</si>
  <si>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</si>
  <si>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</si>
  <si>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</si>
  <si>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</si>
  <si>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</si>
  <si>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</si>
  <si>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</si>
  <si>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</si>
  <si>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</si>
  <si>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</si>
  <si>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</si>
  <si>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</si>
  <si>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</si>
  <si>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</si>
  <si>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</si>
  <si>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</si>
  <si>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</si>
  <si>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</si>
  <si>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</si>
  <si>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</si>
  <si>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</si>
  <si>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</si>
  <si>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</si>
  <si>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</si>
  <si>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</si>
  <si>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</si>
  <si>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</si>
  <si>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</si>
  <si>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</si>
  <si>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</si>
  <si>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</si>
  <si>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</si>
  <si>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</si>
  <si>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</si>
  <si>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</si>
  <si>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</si>
  <si>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</si>
  <si>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</si>
  <si>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</si>
  <si>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</si>
  <si>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</si>
  <si>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</si>
  <si>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</si>
  <si>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</si>
  <si>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</si>
  <si>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</si>
  <si>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</si>
  <si>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</si>
  <si>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</si>
  <si>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</si>
  <si>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</si>
  <si>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</si>
  <si>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</si>
  <si>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</si>
  <si>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</si>
  <si>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</si>
  <si>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</si>
  <si>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</si>
  <si>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</si>
  <si>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</si>
  <si>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</si>
  <si>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</si>
  <si>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</si>
  <si>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</si>
  <si>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</si>
  <si>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</si>
  <si>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</si>
  <si>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</si>
  <si>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</si>
  <si>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</si>
  <si>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</si>
  <si>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</si>
  <si>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</si>
  <si>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</si>
  <si>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</si>
  <si>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</si>
  <si>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</si>
  <si>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</si>
  <si>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</si>
  <si>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</si>
  <si>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</si>
  <si>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</si>
  <si>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</si>
  <si>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</si>
  <si>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</si>
  <si>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</si>
  <si>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</si>
  <si>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</si>
  <si>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</si>
  <si>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</si>
  <si>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</si>
  <si>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</si>
  <si>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</si>
  <si>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</si>
  <si>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</si>
  <si>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</si>
  <si>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</si>
  <si>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</si>
  <si>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</si>
  <si>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</si>
  <si>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</si>
  <si>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</si>
  <si>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</si>
  <si>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</si>
  <si>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</si>
  <si>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</si>
  <si>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</si>
  <si>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</si>
  <si>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</si>
  <si>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</si>
  <si>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</si>
  <si>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</si>
  <si>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</si>
  <si>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</si>
  <si>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</si>
  <si>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</si>
  <si>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</si>
  <si>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</si>
  <si>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</si>
  <si>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</si>
  <si>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</si>
  <si>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</si>
  <si>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</si>
  <si>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</si>
  <si>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</si>
  <si>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</si>
  <si>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</si>
  <si>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</si>
  <si>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</si>
  <si>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</si>
  <si>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</si>
  <si>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</si>
  <si>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</si>
  <si>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</si>
  <si>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</si>
  <si>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</si>
  <si>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</si>
  <si>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</si>
  <si>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</si>
  <si>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</si>
  <si>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</si>
  <si>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</si>
  <si>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</si>
  <si>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</si>
  <si>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</si>
  <si>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</si>
  <si>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</si>
  <si>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</si>
  <si>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</si>
  <si>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</si>
  <si>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</si>
  <si>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</si>
  <si>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</si>
  <si>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</si>
  <si>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</si>
  <si>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</si>
  <si>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</si>
  <si>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</si>
  <si>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</si>
  <si>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</si>
  <si>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</si>
  <si>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</si>
  <si>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</si>
  <si>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</si>
  <si>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</si>
  <si>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</si>
  <si>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</si>
  <si>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</si>
  <si>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</si>
  <si>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</si>
  <si>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</si>
  <si>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</si>
  <si>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</si>
  <si>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</si>
  <si>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</si>
  <si>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</si>
  <si>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</si>
  <si>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</si>
  <si>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</si>
  <si>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</si>
  <si>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</si>
  <si>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</si>
  <si>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</si>
  <si>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</si>
  <si>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</si>
  <si>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</si>
  <si>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</si>
  <si>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</si>
  <si>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</si>
  <si>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</si>
  <si>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</si>
  <si>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</si>
  <si>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</si>
  <si>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</si>
  <si>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</si>
  <si>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</si>
  <si>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</si>
  <si>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</si>
  <si>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</si>
  <si>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</si>
  <si>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</si>
  <si>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</si>
  <si>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</si>
  <si>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</si>
  <si>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</si>
  <si>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</si>
  <si>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</si>
  <si>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</si>
  <si>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</si>
  <si>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</si>
  <si>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</si>
  <si>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</si>
  <si>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</si>
  <si>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</si>
  <si>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</si>
  <si>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</si>
  <si>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</si>
  <si>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</si>
  <si>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</si>
  <si>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</si>
  <si>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</si>
  <si>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</si>
  <si>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</si>
  <si>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</si>
  <si>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</si>
  <si>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</si>
  <si>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</si>
  <si>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</si>
  <si>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</si>
  <si>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</si>
  <si>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</si>
  <si>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</si>
  <si>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</si>
  <si>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</si>
  <si>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</si>
  <si>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</si>
  <si>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</si>
  <si>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</si>
  <si>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</si>
  <si>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</si>
  <si>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</si>
  <si>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</si>
  <si>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</si>
  <si>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</si>
  <si>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</si>
  <si>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</si>
  <si>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</si>
  <si>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</si>
  <si>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</si>
  <si>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</si>
  <si>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</si>
  <si>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</si>
  <si>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</si>
  <si>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</si>
  <si>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</si>
  <si>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</si>
  <si>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</si>
  <si>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</si>
  <si>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</si>
  <si>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</si>
  <si>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</si>
  <si>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</si>
  <si>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</si>
  <si>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</si>
  <si>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</si>
  <si>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</si>
  <si>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</si>
  <si>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</si>
  <si>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</si>
  <si>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</si>
  <si>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</si>
  <si>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</si>
  <si>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</si>
  <si>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</si>
  <si>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</si>
  <si>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</si>
  <si>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</si>
  <si>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</si>
  <si>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</si>
  <si>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</si>
  <si>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</si>
  <si>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</si>
  <si>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</si>
  <si>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</si>
  <si>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</si>
  <si>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</si>
  <si>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</si>
  <si>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</si>
  <si>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</si>
  <si>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</si>
  <si>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</si>
  <si>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</si>
  <si>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</si>
  <si>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</si>
  <si>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</si>
  <si>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</si>
  <si>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</si>
  <si>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</si>
  <si>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</si>
  <si>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</si>
  <si>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</si>
  <si>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</si>
  <si>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</si>
  <si>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</si>
  <si>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</si>
  <si>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</si>
  <si>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</si>
  <si>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</si>
  <si>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</si>
  <si>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</si>
  <si>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</si>
  <si>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</si>
  <si>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</si>
  <si>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</si>
  <si>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</si>
  <si>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</si>
  <si>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</si>
  <si>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</si>
  <si>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</si>
  <si>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</si>
  <si>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</si>
  <si>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</si>
  <si>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</si>
  <si>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</si>
  <si>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</si>
  <si>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</si>
  <si>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</si>
  <si>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</si>
  <si>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</si>
  <si>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</si>
  <si>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</si>
  <si>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</si>
  <si>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</si>
  <si>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</si>
  <si>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</si>
  <si>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</si>
  <si>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</si>
  <si>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</si>
  <si>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</si>
  <si>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</si>
  <si>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</si>
  <si>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</si>
  <si>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</si>
  <si>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</si>
  <si>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</si>
  <si>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</si>
  <si>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</si>
  <si>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</si>
  <si>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</si>
  <si>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</si>
  <si>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</si>
  <si>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</si>
  <si>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</si>
  <si>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</si>
  <si>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</si>
  <si>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</si>
  <si>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</si>
  <si>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</si>
  <si>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</si>
  <si>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</si>
  <si>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</si>
  <si>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</si>
  <si>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</si>
  <si>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</si>
  <si>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</si>
  <si>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</si>
  <si>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</si>
  <si>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</si>
  <si>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</si>
  <si>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</si>
  <si>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</si>
  <si>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</si>
  <si>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</si>
  <si>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</si>
  <si>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</si>
  <si>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</si>
  <si>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</si>
  <si>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</si>
  <si>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</si>
  <si>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</si>
  <si>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</si>
  <si>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</si>
  <si>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</si>
  <si>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</si>
  <si>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</si>
  <si>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</si>
  <si>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</si>
  <si>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</si>
  <si>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</si>
  <si>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</si>
  <si>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</si>
  <si>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</si>
  <si>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</si>
  <si>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</si>
  <si>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</si>
  <si>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</si>
  <si>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</si>
  <si>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</si>
  <si>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</si>
  <si>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</si>
  <si>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</si>
  <si>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</si>
  <si>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</si>
  <si>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</si>
  <si>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</si>
  <si>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</si>
  <si>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</si>
  <si>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</si>
  <si>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</si>
  <si>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</si>
  <si>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</si>
  <si>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</si>
  <si>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</si>
  <si>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</si>
  <si>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</si>
  <si>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</si>
  <si>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</si>
  <si>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</si>
  <si>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</si>
  <si>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</si>
  <si>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</si>
  <si>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</si>
  <si>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</si>
  <si>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</si>
  <si>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</si>
  <si>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</si>
  <si>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</si>
  <si>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</si>
  <si>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</si>
  <si>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</si>
  <si>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</si>
  <si>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</si>
  <si>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</si>
  <si>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</si>
  <si>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</si>
  <si>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</si>
  <si>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</si>
  <si>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</si>
  <si>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</si>
  <si>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</si>
  <si>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</si>
  <si>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</si>
  <si>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</si>
  <si>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</si>
  <si>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</si>
  <si>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</si>
  <si>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</si>
  <si>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</si>
  <si>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</si>
  <si>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</si>
  <si>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</si>
  <si>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</si>
  <si>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</si>
  <si>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</si>
  <si>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</si>
  <si>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</si>
  <si>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</si>
  <si>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</si>
  <si>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</si>
  <si>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</si>
  <si>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</si>
  <si>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</si>
  <si>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</si>
  <si>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</si>
  <si>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</si>
  <si>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</si>
  <si>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</si>
  <si>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</si>
  <si>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</si>
  <si>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</si>
  <si>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</si>
  <si>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</si>
  <si>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</si>
  <si>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</si>
  <si>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</si>
  <si>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</si>
  <si>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</si>
  <si>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</si>
  <si>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</si>
  <si>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</si>
  <si>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</si>
  <si>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</si>
  <si>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</si>
  <si>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</si>
  <si>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</si>
  <si>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</si>
  <si>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</si>
  <si>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</si>
  <si>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</si>
  <si>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</si>
  <si>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</si>
  <si>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</si>
  <si>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</si>
  <si>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</si>
  <si>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</si>
  <si>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</si>
  <si>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</si>
  <si>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</si>
  <si>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</si>
  <si>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</si>
  <si>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</si>
  <si>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</si>
  <si>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</si>
  <si>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</si>
  <si>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</si>
  <si>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</si>
  <si>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</si>
  <si>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</si>
  <si>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</si>
  <si>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</si>
  <si>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</si>
  <si>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</si>
  <si>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</si>
  <si>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</si>
  <si>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</si>
  <si>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</si>
  <si>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</si>
  <si>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</si>
  <si>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</si>
  <si>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</si>
  <si>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</si>
  <si>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</si>
  <si>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</si>
  <si>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</si>
  <si>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</si>
  <si>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</si>
  <si>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</si>
  <si>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</si>
  <si>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</si>
  <si>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</si>
  <si>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</si>
  <si>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</si>
  <si>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</si>
  <si>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</si>
  <si>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</si>
  <si>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</si>
  <si>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</si>
  <si>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</si>
  <si>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</si>
  <si>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</si>
  <si>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</si>
  <si>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</si>
  <si>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</si>
  <si>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</si>
  <si>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</si>
  <si>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</si>
  <si>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</si>
  <si>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</si>
  <si>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</si>
  <si>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</si>
  <si>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</si>
  <si>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</si>
  <si>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</si>
  <si>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</si>
  <si>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</si>
  <si>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</si>
  <si>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</si>
  <si>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</si>
  <si>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</si>
  <si>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</si>
  <si>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</si>
  <si>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</si>
  <si>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</si>
  <si>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</si>
  <si>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</si>
  <si>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</si>
  <si>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</si>
  <si>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</si>
  <si>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</si>
  <si>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</si>
  <si>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</si>
  <si>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</si>
  <si>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</si>
  <si>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</si>
  <si>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</si>
  <si>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</si>
  <si>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</si>
  <si>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</si>
  <si>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</si>
  <si>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</si>
  <si>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</si>
  <si>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</si>
  <si>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</si>
  <si>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</si>
  <si>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</si>
  <si>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</si>
  <si>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</si>
  <si>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</si>
  <si>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</si>
  <si>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</si>
  <si>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</si>
  <si>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</si>
  <si>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</si>
  <si>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</si>
  <si>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</si>
  <si>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</si>
  <si>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</si>
  <si>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</si>
  <si>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</si>
  <si>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</si>
  <si>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</si>
  <si>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</si>
  <si>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</si>
  <si>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</si>
  <si>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</si>
  <si>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</si>
  <si>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</si>
  <si>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</si>
  <si>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</si>
  <si>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</si>
  <si>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</si>
  <si>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</si>
  <si>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</si>
  <si>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</si>
  <si>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</si>
  <si>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</si>
  <si>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</si>
  <si>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</si>
  <si>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</si>
  <si>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</si>
  <si>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</si>
  <si>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</si>
  <si>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</si>
  <si>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</si>
  <si>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</si>
  <si>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</si>
  <si>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</si>
  <si>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</si>
  <si>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</si>
  <si>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</si>
  <si>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</si>
  <si>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</si>
  <si>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</si>
  <si>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</si>
  <si>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</si>
  <si>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</si>
  <si>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</si>
  <si>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</si>
  <si>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</si>
  <si>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</si>
  <si>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</si>
  <si>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</si>
  <si>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</si>
  <si>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</si>
  <si>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</si>
  <si>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</si>
  <si>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</si>
  <si>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</si>
  <si>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</si>
  <si>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</si>
  <si>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</si>
  <si>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</si>
  <si>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</si>
  <si>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</si>
  <si>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</si>
  <si>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</si>
  <si>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</si>
  <si>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</si>
  <si>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</si>
  <si>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</si>
  <si>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</si>
  <si>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</si>
  <si>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</si>
  <si>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</si>
  <si>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</si>
  <si>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</si>
  <si>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</si>
  <si>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</si>
  <si>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</si>
  <si>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</si>
  <si>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</si>
  <si>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</si>
  <si>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</si>
  <si>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</si>
  <si>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</si>
  <si>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</si>
  <si>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</si>
  <si>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</si>
  <si>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</si>
  <si>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</si>
  <si>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</si>
  <si>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</si>
  <si>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</si>
  <si>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</si>
  <si>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</si>
  <si>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</si>
  <si>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</si>
  <si>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</si>
  <si>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</si>
  <si>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</si>
  <si>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</si>
  <si>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</si>
  <si>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</si>
  <si>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</si>
  <si>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</si>
  <si>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</si>
  <si>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</si>
  <si>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</si>
  <si>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</si>
  <si>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</si>
  <si>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</si>
  <si>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</si>
  <si>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</si>
  <si>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</si>
  <si>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</si>
  <si>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</si>
  <si>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</si>
  <si>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</si>
  <si>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</si>
  <si>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</si>
  <si>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</si>
  <si>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</si>
  <si>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</si>
  <si>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</si>
  <si>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</si>
  <si>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</si>
  <si>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</si>
  <si>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</si>
  <si>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</si>
  <si>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</si>
  <si>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</si>
  <si>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</si>
  <si>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</si>
  <si>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</si>
  <si>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</si>
  <si>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</si>
  <si>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</si>
  <si>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</si>
  <si>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</si>
  <si>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</si>
  <si>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</si>
  <si>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</si>
  <si>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</si>
  <si>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</si>
  <si>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</si>
  <si>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</si>
  <si>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</si>
  <si>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</si>
  <si>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</si>
  <si>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</si>
  <si>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</si>
  <si>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</si>
  <si>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</si>
  <si>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</si>
  <si>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</si>
  <si>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</si>
  <si>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</si>
  <si>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</si>
  <si>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</si>
  <si>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</si>
  <si>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</si>
  <si>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</si>
  <si>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</si>
  <si>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</si>
  <si>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</si>
  <si>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</si>
  <si>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</si>
  <si>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</si>
  <si>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</si>
  <si>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</si>
  <si>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</si>
  <si>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</si>
  <si>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</si>
  <si>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</si>
  <si>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</si>
  <si>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</si>
  <si>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</si>
  <si>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</si>
  <si>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</si>
  <si>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</si>
  <si>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</si>
  <si>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</si>
  <si>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</si>
  <si>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</si>
  <si>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</si>
  <si>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</si>
  <si>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</si>
  <si>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</si>
  <si>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</si>
  <si>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</si>
  <si>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</si>
  <si>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</si>
  <si>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</si>
  <si>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</si>
  <si>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</si>
  <si>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</si>
  <si>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</si>
  <si>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</si>
  <si>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</si>
  <si>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</si>
  <si>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</si>
  <si>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</si>
  <si>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</si>
  <si>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</si>
  <si>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</si>
  <si>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</si>
  <si>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</si>
  <si>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</si>
  <si>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</si>
  <si>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</si>
  <si>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</si>
  <si>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</si>
  <si>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</si>
  <si>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</si>
  <si>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</si>
  <si>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</si>
  <si>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</si>
  <si>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</si>
  <si>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</si>
  <si>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</si>
  <si>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</si>
  <si>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</si>
  <si>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</si>
  <si>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</si>
  <si>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</si>
  <si>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</si>
  <si>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</si>
  <si>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</si>
  <si>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</si>
  <si>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</si>
  <si>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</si>
  <si>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</si>
  <si>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</si>
  <si>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</si>
  <si>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</si>
  <si>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</si>
  <si>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</si>
  <si>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</si>
  <si>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</si>
  <si>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</si>
  <si>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</si>
  <si>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</si>
  <si>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</si>
  <si>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</si>
  <si>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</si>
  <si>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</si>
  <si>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</si>
  <si>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</si>
  <si>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</si>
  <si>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</si>
  <si>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</si>
  <si>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</si>
  <si>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</si>
  <si>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</si>
  <si>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</si>
  <si>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</si>
  <si>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</si>
  <si>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</si>
  <si>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</si>
  <si>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</si>
  <si>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</si>
  <si>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</si>
  <si>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</si>
  <si>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</si>
  <si>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</si>
  <si>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</si>
  <si>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</si>
  <si>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</si>
  <si>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</si>
  <si>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</si>
  <si>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</si>
  <si>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</si>
  <si>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</si>
  <si>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</si>
  <si>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</si>
  <si>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</si>
  <si>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</si>
  <si>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</si>
  <si>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</si>
  <si>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</si>
  <si>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</si>
  <si>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</si>
  <si>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</si>
  <si>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</si>
  <si>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</si>
  <si>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</si>
  <si>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</si>
  <si>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</si>
  <si>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</si>
  <si>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</si>
  <si>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</si>
  <si>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</si>
  <si>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</si>
  <si>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</si>
  <si>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</si>
  <si>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</si>
  <si>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</si>
  <si>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</si>
  <si>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</si>
  <si>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</si>
  <si>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</si>
  <si>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</si>
  <si>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</si>
  <si>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</si>
  <si>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</si>
  <si>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</si>
  <si>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</si>
  <si>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</si>
  <si>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</si>
  <si>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</si>
  <si>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</si>
  <si>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</si>
  <si>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</si>
  <si>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</si>
  <si>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</si>
  <si>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</si>
  <si>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</si>
  <si>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</si>
  <si>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</si>
  <si>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</si>
  <si>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</si>
  <si>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</si>
  <si>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</si>
  <si>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</si>
  <si>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</si>
  <si>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</si>
  <si>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</si>
  <si>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</si>
  <si>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</si>
  <si>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</si>
  <si>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</si>
  <si>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</si>
  <si>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</si>
  <si>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</si>
  <si>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</si>
  <si>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</si>
  <si>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</si>
  <si>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</si>
  <si>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</si>
  <si>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</si>
  <si>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</si>
  <si>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</si>
  <si>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</si>
  <si>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</si>
  <si>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</si>
  <si>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</si>
  <si>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</si>
  <si>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</si>
  <si>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</si>
  <si>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</si>
  <si>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</si>
  <si>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</si>
  <si>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</si>
  <si>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</si>
  <si>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</si>
  <si>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</si>
  <si>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</si>
  <si>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</si>
  <si>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</si>
  <si>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</si>
  <si>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</si>
  <si>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</si>
  <si>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</si>
  <si>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</si>
  <si>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</si>
  <si>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</si>
  <si>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</si>
  <si>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</si>
  <si>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</si>
  <si>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</si>
  <si>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</si>
  <si>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</si>
  <si>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</si>
  <si>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</si>
  <si>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</si>
  <si>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</si>
  <si>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</si>
  <si>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</si>
  <si>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</si>
  <si>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</si>
  <si>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</si>
  <si>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</si>
  <si>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</si>
  <si>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</si>
  <si>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</si>
  <si>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</si>
  <si>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</si>
  <si>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</si>
  <si>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</si>
  <si>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</si>
  <si>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</si>
  <si>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</si>
  <si>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</si>
  <si>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</si>
  <si>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</si>
  <si>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</si>
  <si>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</si>
  <si>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</si>
  <si>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</si>
  <si>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</si>
  <si>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</si>
  <si>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</si>
  <si>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</si>
  <si>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</si>
  <si>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</si>
  <si>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</si>
  <si>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</si>
  <si>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</si>
  <si>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</si>
  <si>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</si>
  <si>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</si>
  <si>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</si>
  <si>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</si>
  <si>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</si>
  <si>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</si>
  <si>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</si>
  <si>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</si>
  <si>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</si>
  <si>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</si>
  <si>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</si>
  <si>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</si>
  <si>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</si>
  <si>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</si>
  <si>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</si>
  <si>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</si>
  <si>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</si>
  <si>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</si>
  <si>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</si>
  <si>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</si>
  <si>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</si>
  <si>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</si>
  <si>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</si>
  <si>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</si>
  <si>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</si>
  <si>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</si>
  <si>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</si>
  <si>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</si>
  <si>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</si>
  <si>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</si>
  <si>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</si>
  <si>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</si>
  <si>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</si>
  <si>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</si>
  <si>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</si>
  <si>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</si>
  <si>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</si>
  <si>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</si>
  <si>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</si>
  <si>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</si>
  <si>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</si>
  <si>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</si>
  <si>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</si>
  <si>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</si>
  <si>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</si>
  <si>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</si>
  <si>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</si>
  <si>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</si>
  <si>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</si>
  <si>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</si>
  <si>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</si>
  <si>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</si>
  <si>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</si>
  <si>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</si>
  <si>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</si>
  <si>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</si>
  <si>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</si>
  <si>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</si>
  <si>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</si>
  <si>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</si>
  <si>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</si>
  <si>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</si>
  <si>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</si>
  <si>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</si>
  <si>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</si>
  <si>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</si>
  <si>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</si>
  <si>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</si>
  <si>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</si>
  <si>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</si>
  <si>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</si>
  <si>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</si>
  <si>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</si>
  <si>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</si>
  <si>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</si>
  <si>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</si>
  <si>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</si>
  <si>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</si>
  <si>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</si>
  <si>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</si>
  <si>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</si>
  <si>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</si>
  <si>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</si>
  <si>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</si>
  <si>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</si>
  <si>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</si>
  <si>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</si>
  <si>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</si>
  <si>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</si>
  <si>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</si>
  <si>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</si>
  <si>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</si>
  <si>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</si>
  <si>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</si>
  <si>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</si>
  <si>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</si>
  <si>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</si>
  <si>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</si>
  <si>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</si>
  <si>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</si>
  <si>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</si>
  <si>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</si>
  <si>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</si>
  <si>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</si>
  <si>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</si>
  <si>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</si>
  <si>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</si>
  <si>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</si>
  <si>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</si>
  <si>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</si>
  <si>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</si>
  <si>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</si>
  <si>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</si>
  <si>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</si>
  <si>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</si>
  <si>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</si>
  <si>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</si>
  <si>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</si>
  <si>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</si>
  <si>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</si>
  <si>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</si>
  <si>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</si>
  <si>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</si>
  <si>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</si>
  <si>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</si>
  <si>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</si>
  <si>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</si>
  <si>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</si>
  <si>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</si>
  <si>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</si>
  <si>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</si>
  <si>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</si>
  <si>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</si>
  <si>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</si>
  <si>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</si>
  <si>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</si>
  <si>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</si>
  <si>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</si>
  <si>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</si>
  <si>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</si>
  <si>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</si>
  <si>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</si>
  <si>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</si>
  <si>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</si>
  <si>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</si>
  <si>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</si>
  <si>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</si>
  <si>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</si>
  <si>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</si>
  <si>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</si>
  <si>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</si>
  <si>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</si>
  <si>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</si>
  <si>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</si>
  <si>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</si>
  <si>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</si>
  <si>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</si>
  <si>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</si>
  <si>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</si>
  <si>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</si>
  <si>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</si>
  <si>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</si>
  <si>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</si>
  <si>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</si>
  <si>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</si>
  <si>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</si>
  <si>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</si>
  <si>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</si>
  <si>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</si>
  <si>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</si>
  <si>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</si>
  <si>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</si>
  <si>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</si>
  <si>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</si>
  <si>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</si>
  <si>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</si>
  <si>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</si>
  <si>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</si>
  <si>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</si>
  <si>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</si>
  <si>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</si>
  <si>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</si>
  <si>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</si>
  <si>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</si>
  <si>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</si>
  <si>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</si>
  <si>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</si>
  <si>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</si>
  <si>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</si>
  <si>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</si>
  <si>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</si>
  <si>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</si>
  <si>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</si>
  <si>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</si>
  <si>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</si>
  <si>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</si>
  <si>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</si>
  <si>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</si>
  <si>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</si>
  <si>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</si>
  <si>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</si>
  <si>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</si>
  <si>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</si>
  <si>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</si>
  <si>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</si>
  <si>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</si>
  <si>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</si>
  <si>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</si>
  <si>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</si>
  <si>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</si>
  <si>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</si>
  <si>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</si>
  <si>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</si>
  <si>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</si>
  <si>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</si>
  <si>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</si>
  <si>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</si>
  <si>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</si>
  <si>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</si>
  <si>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</si>
  <si>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</si>
  <si>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</si>
  <si>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</si>
  <si>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</si>
  <si>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</si>
  <si>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</si>
  <si>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</si>
  <si>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</si>
  <si>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</si>
  <si>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</si>
  <si>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</si>
  <si>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</si>
  <si>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</si>
  <si>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</si>
  <si>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</si>
  <si>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</si>
  <si>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</si>
  <si>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</si>
  <si>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</si>
  <si>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</si>
  <si>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</si>
  <si>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</si>
  <si>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</si>
  <si>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</si>
  <si>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</si>
  <si>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</si>
  <si>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</si>
  <si>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</si>
  <si>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</si>
  <si>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</si>
  <si>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</si>
  <si>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</si>
  <si>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</si>
  <si>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</si>
  <si>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</si>
  <si>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</si>
  <si>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</si>
  <si>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</si>
  <si>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</si>
  <si>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</si>
  <si>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</si>
  <si>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</si>
  <si>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</si>
  <si>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</si>
  <si>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</si>
  <si>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</si>
  <si>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</si>
  <si>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</si>
  <si>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</si>
  <si>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</si>
  <si>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</si>
  <si>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</si>
  <si>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</si>
  <si>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</si>
  <si>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</si>
  <si>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</si>
  <si>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</si>
  <si>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</si>
  <si>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</si>
  <si>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</si>
  <si>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</si>
  <si>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</si>
  <si>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</si>
  <si>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</si>
  <si>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</si>
  <si>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</si>
  <si>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</si>
  <si>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</si>
  <si>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</si>
  <si>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</si>
  <si>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</si>
  <si>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</si>
  <si>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</si>
  <si>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</si>
  <si>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</si>
  <si>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</si>
  <si>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</si>
  <si>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</si>
  <si>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</si>
  <si>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</si>
  <si>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</si>
  <si>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</si>
  <si>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</si>
  <si>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</si>
  <si>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</si>
  <si>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</si>
  <si>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</si>
  <si>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</si>
  <si>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</si>
  <si>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</si>
  <si>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</si>
  <si>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</si>
  <si>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</si>
  <si>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</si>
  <si>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</si>
  <si>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</si>
  <si>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</si>
  <si>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</si>
  <si>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</si>
  <si>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</si>
  <si>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</si>
  <si>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</si>
  <si>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</si>
  <si>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</si>
  <si>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</si>
  <si>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</si>
  <si>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</si>
  <si>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</si>
  <si>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</si>
  <si>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</si>
  <si>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</si>
  <si>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</si>
  <si>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</si>
  <si>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</si>
  <si>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</si>
  <si>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</si>
  <si>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</si>
  <si>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</si>
  <si>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</si>
  <si>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</si>
  <si>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</si>
  <si>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</si>
  <si>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</si>
  <si>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</si>
  <si>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</si>
  <si>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</si>
  <si>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</si>
  <si>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</si>
  <si>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</si>
  <si>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</si>
  <si>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</si>
  <si>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</si>
  <si>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</si>
  <si>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</si>
  <si>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</si>
  <si>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</si>
  <si>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</si>
  <si>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</si>
  <si>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</si>
  <si>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</si>
  <si>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</si>
  <si>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</si>
  <si>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</si>
  <si>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</si>
  <si>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</si>
  <si>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</si>
  <si>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</si>
  <si>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</si>
  <si>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</si>
  <si>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</si>
  <si>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</si>
  <si>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</si>
  <si>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</si>
  <si>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</si>
  <si>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</si>
  <si>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</si>
  <si>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</si>
  <si>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</si>
  <si>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</si>
  <si>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</si>
  <si>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</si>
  <si>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</si>
  <si>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</si>
  <si>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</si>
  <si>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</si>
  <si>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</si>
  <si>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</si>
  <si>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</si>
  <si>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</si>
  <si>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</si>
  <si>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</si>
  <si>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</si>
  <si>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</si>
  <si>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</si>
  <si>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</si>
  <si>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</si>
  <si>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</si>
  <si>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</si>
  <si>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</si>
  <si>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</si>
  <si>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</si>
  <si>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</si>
  <si>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</si>
  <si>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</si>
  <si>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</si>
  <si>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</si>
  <si>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</si>
  <si>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</si>
  <si>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</si>
  <si>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</si>
  <si>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</si>
  <si>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</si>
  <si>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</si>
  <si>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</si>
  <si>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</si>
  <si>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</si>
  <si>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</si>
  <si>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</si>
  <si>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</si>
  <si>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</si>
  <si>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</si>
  <si>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</si>
  <si>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</si>
  <si>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</si>
  <si>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</si>
  <si>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</si>
  <si>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</si>
  <si>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</si>
  <si>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</si>
  <si>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</si>
  <si>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</si>
  <si>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</si>
  <si>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</si>
  <si>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</si>
  <si>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</si>
  <si>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</si>
  <si>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</si>
  <si>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</si>
  <si>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</si>
  <si>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</si>
  <si>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</si>
  <si>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</si>
  <si>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</si>
  <si>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</si>
  <si>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</si>
  <si>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</si>
  <si>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</si>
  <si>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</si>
  <si>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</si>
  <si>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</si>
  <si>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</si>
  <si>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</si>
  <si>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</si>
  <si>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</si>
  <si>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</si>
  <si>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</si>
  <si>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</si>
  <si>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</si>
  <si>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</si>
  <si>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</si>
  <si>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</si>
  <si>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</si>
  <si>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</si>
  <si>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</si>
  <si>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</si>
  <si>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</si>
  <si>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</si>
  <si>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</si>
  <si>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</si>
  <si>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</si>
  <si>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</si>
  <si>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</si>
  <si>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</si>
  <si>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</si>
  <si>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</si>
  <si>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</si>
  <si>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</si>
  <si>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</si>
  <si>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</si>
  <si>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</si>
  <si>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</si>
  <si>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</si>
  <si>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</si>
  <si>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</si>
  <si>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</si>
  <si>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</si>
  <si>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</si>
  <si>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</si>
  <si>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</si>
  <si>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</si>
  <si>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</si>
  <si>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</si>
  <si>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</si>
  <si>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</si>
  <si>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</si>
  <si>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</si>
  <si>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</si>
  <si>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</si>
  <si>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</si>
  <si>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</si>
  <si>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</si>
  <si>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</si>
  <si>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</si>
  <si>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</si>
  <si>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</si>
  <si>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</si>
  <si>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</si>
  <si>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</si>
  <si>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</si>
  <si>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</si>
  <si>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</si>
  <si>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</si>
  <si>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</si>
  <si>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</si>
  <si>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</si>
  <si>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</si>
  <si>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</si>
  <si>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</si>
  <si>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</si>
  <si>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</si>
  <si>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</si>
  <si>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</si>
  <si>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</si>
  <si>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</si>
  <si>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</si>
  <si>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</si>
  <si>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</si>
  <si>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</si>
  <si>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</si>
  <si>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</si>
  <si>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</si>
  <si>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</si>
  <si>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</si>
  <si>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</si>
  <si>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</si>
  <si>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</si>
  <si>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</si>
  <si>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</si>
  <si>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</si>
  <si>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</si>
  <si>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</si>
  <si>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</si>
  <si>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</si>
  <si>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</si>
  <si>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</si>
  <si>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</si>
  <si>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</si>
  <si>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</si>
  <si>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</si>
  <si>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</si>
  <si>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</si>
  <si>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</si>
  <si>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</si>
  <si>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</si>
  <si>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</si>
  <si>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</si>
  <si>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</si>
  <si>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</si>
  <si>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</si>
  <si>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</si>
  <si>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</si>
  <si>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</si>
  <si>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</si>
  <si>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</si>
  <si>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</si>
  <si>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</si>
  <si>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</si>
  <si>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</si>
  <si>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</si>
  <si>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</si>
  <si>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</si>
  <si>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</si>
  <si>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</si>
  <si>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</si>
  <si>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</si>
  <si>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</si>
  <si>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</si>
  <si>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</si>
  <si>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</si>
  <si>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</si>
  <si>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</si>
  <si>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</si>
  <si>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</si>
  <si>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</si>
  <si>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</si>
  <si>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</si>
  <si>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</si>
  <si>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</si>
  <si>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</si>
  <si>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</si>
  <si>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</si>
  <si>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</si>
  <si>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</si>
  <si>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</si>
  <si>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</si>
  <si>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</si>
  <si>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</si>
  <si>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</si>
  <si>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</si>
  <si>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</si>
  <si>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</si>
  <si>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</si>
  <si>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</si>
  <si>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</si>
  <si>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</si>
  <si>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</si>
  <si>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</si>
  <si>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</si>
  <si>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</si>
  <si>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</si>
  <si>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</si>
  <si>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</si>
  <si>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</si>
  <si>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</si>
  <si>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</si>
  <si>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</si>
  <si>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</si>
  <si>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</si>
  <si>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</si>
  <si>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</si>
  <si>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</si>
  <si>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</si>
  <si>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</si>
  <si>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</si>
  <si>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</si>
  <si>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</si>
  <si>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</si>
  <si>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</si>
  <si>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</si>
  <si>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</si>
  <si>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</si>
  <si>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</si>
  <si>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</si>
  <si>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</si>
  <si>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</si>
  <si>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</si>
  <si>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</si>
  <si>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</si>
  <si>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</si>
  <si>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</si>
  <si>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</si>
  <si>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</si>
  <si>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</si>
  <si>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</si>
  <si>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</si>
  <si>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</si>
  <si>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</si>
  <si>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</si>
  <si>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</si>
  <si>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</si>
  <si>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</si>
  <si>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</si>
  <si>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</si>
  <si>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</si>
  <si>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</si>
  <si>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</si>
  <si>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</si>
  <si>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</si>
  <si>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</si>
  <si>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</si>
  <si>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</si>
  <si>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</si>
  <si>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</si>
  <si>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</si>
  <si>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</si>
  <si>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</si>
  <si>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</si>
  <si>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</si>
  <si>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</si>
  <si>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</si>
  <si>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</si>
  <si>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</si>
  <si>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</si>
  <si>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</si>
  <si>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</si>
  <si>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</si>
  <si>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</si>
  <si>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</si>
  <si>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</si>
  <si>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</si>
  <si>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</si>
  <si>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</si>
  <si>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</si>
  <si>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</si>
  <si>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</si>
  <si>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</si>
  <si>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</si>
  <si>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</si>
  <si>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</si>
  <si>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</si>
  <si>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</si>
  <si>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</si>
  <si>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</si>
  <si>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</si>
  <si>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</si>
  <si>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</si>
  <si>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</si>
  <si>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</si>
  <si>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</si>
  <si>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</si>
  <si>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</si>
  <si>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</si>
  <si>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</si>
  <si>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</si>
  <si>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</si>
  <si>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</si>
  <si>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</si>
  <si>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</si>
  <si>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</si>
  <si>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</si>
  <si>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</si>
  <si>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</si>
  <si>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</si>
  <si>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</si>
  <si>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</si>
  <si>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</si>
  <si>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</si>
  <si>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</si>
  <si>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</si>
  <si>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</si>
  <si>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</si>
  <si>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</si>
  <si>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</si>
  <si>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</si>
  <si>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</si>
  <si>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</si>
  <si>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</si>
  <si>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</si>
  <si>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</si>
  <si>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</si>
  <si>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</si>
  <si>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</si>
  <si>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</si>
  <si>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</si>
  <si>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</si>
  <si>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</si>
  <si>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</si>
  <si>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</si>
  <si>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</si>
  <si>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</si>
  <si>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</si>
  <si>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</si>
  <si>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</si>
  <si>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</si>
  <si>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</si>
  <si>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</si>
  <si>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</si>
  <si>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</si>
  <si>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</si>
  <si>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</si>
  <si>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</si>
  <si>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</si>
  <si>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</si>
  <si>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</si>
  <si>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</si>
  <si>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</si>
  <si>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</si>
  <si>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</si>
  <si>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</si>
  <si>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</si>
  <si>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</si>
  <si>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</si>
  <si>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</si>
  <si>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</si>
  <si>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</si>
  <si>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</si>
  <si>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</si>
  <si>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</si>
  <si>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</si>
  <si>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</si>
  <si>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</si>
  <si>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</si>
  <si>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</si>
  <si>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</si>
  <si>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</si>
  <si>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</si>
  <si>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</si>
  <si>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</si>
  <si>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</si>
  <si>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</si>
  <si>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</si>
  <si>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</si>
  <si>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</si>
  <si>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</si>
  <si>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</si>
  <si>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</si>
  <si>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</si>
  <si>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</si>
  <si>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</si>
  <si>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</si>
  <si>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</si>
  <si>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</si>
  <si>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</si>
  <si>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</si>
  <si>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</si>
  <si>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</si>
  <si>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</si>
  <si>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</si>
  <si>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</si>
  <si>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</si>
  <si>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</si>
  <si>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</si>
  <si>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</si>
  <si>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</si>
  <si>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</si>
  <si>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</si>
  <si>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</si>
  <si>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</si>
  <si>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</si>
  <si>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</si>
  <si>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</si>
  <si>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</si>
  <si>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</si>
  <si>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</si>
  <si>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</si>
  <si>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</si>
  <si>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</si>
  <si>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</si>
  <si>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</si>
  <si>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</si>
  <si>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</si>
  <si>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</si>
  <si>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</si>
  <si>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</si>
  <si>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</si>
  <si>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</si>
  <si>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</si>
  <si>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</si>
  <si>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</si>
  <si>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</si>
  <si>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</si>
  <si>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</si>
  <si>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</si>
  <si>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</si>
  <si>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</si>
  <si>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</si>
  <si>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</si>
  <si>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</si>
  <si>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</si>
  <si>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</si>
  <si>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</si>
  <si>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</si>
  <si>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</si>
  <si>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</si>
  <si>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</si>
  <si>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</si>
  <si>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</si>
  <si>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</si>
  <si>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</si>
  <si>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</si>
  <si>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</si>
  <si>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</si>
  <si>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</si>
  <si>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</si>
  <si>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</si>
  <si>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</si>
  <si>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</si>
  <si>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</si>
  <si>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</si>
  <si>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</si>
  <si>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</si>
  <si>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</si>
  <si>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</si>
  <si>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</si>
  <si>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</si>
  <si>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</si>
  <si>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</si>
  <si>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</si>
  <si>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</si>
  <si>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</si>
  <si>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</si>
  <si>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</si>
  <si>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</si>
  <si>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</si>
  <si>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</si>
  <si>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</si>
  <si>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</si>
  <si>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</si>
  <si>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</si>
  <si>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</si>
  <si>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</si>
  <si>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</si>
  <si>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</si>
  <si>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</si>
  <si>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</si>
  <si>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</si>
  <si>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</si>
  <si>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</si>
  <si>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</si>
  <si>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</si>
  <si>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</si>
  <si>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</si>
  <si>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</si>
  <si>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</si>
  <si>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</si>
  <si>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</si>
  <si>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</si>
  <si>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</si>
  <si>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</si>
  <si>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</si>
  <si>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</si>
  <si>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</si>
  <si>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</si>
  <si>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</si>
  <si>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</si>
  <si>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</si>
  <si>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</si>
  <si>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</si>
  <si>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</si>
  <si>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</si>
  <si>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</si>
  <si>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</si>
  <si>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</si>
  <si>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</si>
  <si>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</si>
  <si>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</si>
  <si>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</si>
  <si>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</si>
  <si>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</si>
  <si>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</si>
  <si>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</si>
  <si>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</si>
  <si>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</si>
  <si>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</si>
  <si>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</si>
  <si>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</si>
  <si>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</si>
  <si>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</si>
  <si>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</si>
  <si>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</si>
  <si>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</si>
  <si>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</si>
  <si>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</si>
  <si>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</si>
  <si>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</si>
  <si>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</si>
  <si>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</si>
  <si>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</si>
  <si>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</si>
  <si>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</si>
  <si>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</si>
  <si>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</si>
  <si>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</si>
  <si>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</si>
  <si>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</si>
  <si>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</si>
  <si>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</si>
  <si>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</si>
  <si>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</si>
  <si>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</si>
  <si>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</si>
  <si>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</si>
  <si>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</si>
  <si>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</si>
  <si>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</si>
  <si>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</si>
  <si>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</si>
  <si>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</si>
  <si>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</si>
  <si>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</si>
  <si>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</si>
  <si>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</si>
  <si>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</si>
  <si>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</si>
  <si>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</si>
  <si>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</si>
  <si>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</si>
  <si>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</si>
  <si>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</si>
  <si>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</si>
  <si>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</si>
  <si>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</si>
  <si>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</si>
  <si>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</si>
  <si>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</si>
  <si>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</si>
  <si>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</si>
  <si>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</si>
  <si>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</si>
  <si>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</si>
  <si>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</si>
  <si>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</si>
  <si>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</si>
  <si>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</si>
  <si>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</si>
  <si>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</si>
  <si>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</si>
  <si>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</si>
  <si>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</si>
  <si>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</si>
  <si>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</si>
  <si>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</si>
  <si>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</si>
  <si>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</si>
  <si>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</si>
  <si>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</si>
  <si>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</si>
  <si>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</si>
  <si>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</si>
  <si>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</si>
  <si>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</si>
  <si>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</si>
  <si>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</si>
  <si>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</si>
  <si>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</si>
  <si>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</si>
  <si>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</si>
  <si>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</si>
  <si>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</si>
  <si>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</si>
  <si>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</si>
  <si>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</si>
  <si>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</si>
  <si>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</si>
  <si>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</si>
  <si>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</si>
  <si>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</si>
  <si>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</si>
  <si>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</si>
  <si>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</si>
  <si>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</si>
  <si>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</si>
  <si>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</si>
  <si>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</si>
  <si>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</si>
  <si>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</si>
  <si>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</si>
  <si>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</si>
  <si>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</si>
  <si>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</si>
  <si>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</si>
  <si>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</si>
  <si>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</si>
  <si>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</si>
  <si>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</si>
  <si>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</si>
  <si>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</si>
  <si>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</si>
  <si>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</si>
  <si>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</si>
  <si>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</si>
  <si>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</si>
  <si>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</si>
  <si>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</si>
  <si>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</si>
  <si>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</si>
  <si>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</si>
  <si>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</si>
  <si>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</si>
  <si>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</si>
  <si>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</si>
  <si>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</si>
  <si>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</si>
  <si>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</si>
  <si>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</si>
  <si>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</si>
  <si>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</si>
  <si>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</si>
  <si>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</si>
  <si>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</si>
  <si>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</si>
  <si>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</si>
  <si>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</si>
  <si>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</si>
  <si>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</si>
  <si>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</si>
  <si>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</si>
  <si>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</si>
  <si>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</si>
  <si>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</si>
  <si>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</si>
  <si>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</si>
  <si>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</si>
  <si>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</si>
  <si>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</si>
  <si>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</si>
  <si>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</si>
  <si>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</si>
  <si>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</si>
  <si>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</si>
  <si>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</si>
  <si>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</si>
  <si>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</si>
  <si>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</si>
  <si>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</si>
  <si>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</si>
  <si>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</si>
  <si>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</si>
  <si>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</si>
  <si>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</si>
  <si>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</si>
  <si>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</si>
  <si>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</si>
  <si>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</si>
  <si>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</si>
  <si>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</si>
  <si>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</si>
  <si>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</si>
  <si>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</si>
  <si>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</si>
  <si>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</si>
  <si>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</si>
  <si>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</si>
  <si>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</si>
  <si>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</si>
  <si>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</si>
  <si>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</si>
  <si>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</si>
  <si>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</si>
  <si>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</si>
  <si>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</si>
  <si>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</si>
  <si>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</si>
  <si>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</si>
  <si>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</si>
  <si>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</si>
  <si>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</si>
  <si>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</si>
  <si>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</si>
  <si>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</si>
  <si>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</si>
  <si>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</si>
  <si>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</si>
  <si>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</si>
  <si>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</si>
  <si>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</si>
  <si>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</si>
  <si>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</si>
  <si>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</si>
  <si>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</si>
  <si>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</si>
  <si>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</si>
  <si>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</si>
  <si>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</si>
  <si>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</si>
  <si>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</si>
  <si>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</si>
  <si>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</si>
  <si>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</si>
  <si>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</si>
  <si>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</si>
  <si>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</si>
  <si>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</si>
  <si>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</si>
  <si>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</si>
  <si>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</si>
  <si>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</si>
  <si>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</si>
  <si>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</si>
  <si>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</si>
  <si>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</si>
  <si>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</si>
  <si>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</si>
  <si>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</si>
  <si>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</si>
  <si>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</si>
  <si>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</si>
  <si>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</si>
  <si>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</si>
  <si>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</si>
  <si>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</si>
  <si>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</si>
  <si>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</si>
  <si>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</si>
  <si>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</si>
  <si>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</si>
  <si>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</si>
  <si>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</si>
  <si>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</si>
  <si>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</si>
  <si>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</si>
  <si>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</si>
  <si>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</si>
  <si>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</si>
  <si>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</si>
  <si>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</si>
  <si>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</si>
  <si>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</si>
  <si>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</si>
  <si>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</si>
  <si>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</si>
  <si>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</si>
  <si>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</si>
  <si>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</si>
  <si>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</si>
  <si>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</si>
  <si>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</si>
  <si>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</si>
  <si>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</si>
  <si>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</si>
  <si>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</si>
  <si>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</si>
  <si>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</si>
  <si>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</si>
  <si>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</si>
  <si>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</si>
  <si>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</si>
  <si>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</si>
  <si>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</si>
  <si>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</si>
  <si>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</si>
  <si>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</si>
  <si>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</si>
  <si>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</si>
  <si>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</si>
  <si>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</si>
  <si>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</si>
  <si>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</si>
  <si>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</si>
  <si>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</si>
  <si>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</si>
  <si>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</si>
  <si>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</si>
  <si>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</si>
  <si>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</si>
  <si>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</si>
  <si>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</si>
  <si>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</si>
  <si>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</si>
  <si>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</si>
  <si>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</si>
  <si>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</si>
  <si>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</si>
  <si>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</si>
  <si>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</si>
  <si>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</si>
  <si>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</si>
  <si>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</si>
  <si>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</si>
  <si>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</si>
  <si>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</si>
  <si>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</si>
  <si>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</si>
  <si>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</si>
  <si>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</si>
  <si>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</si>
  <si>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</si>
  <si>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</si>
  <si>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</si>
  <si>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</si>
  <si>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</si>
  <si>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</si>
  <si>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</si>
  <si>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</si>
  <si>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</si>
  <si>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</si>
  <si>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</si>
  <si>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</si>
  <si>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</si>
  <si>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</si>
  <si>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</si>
  <si>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</si>
  <si>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</si>
  <si>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</si>
  <si>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</si>
  <si>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</si>
  <si>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</si>
  <si>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</si>
  <si>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</si>
  <si>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</si>
  <si>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</si>
  <si>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</si>
  <si>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</si>
  <si>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</si>
  <si>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</si>
  <si>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</si>
  <si>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</si>
  <si>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</si>
  <si>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</si>
  <si>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</si>
  <si>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</si>
  <si>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</si>
  <si>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</si>
  <si>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</si>
  <si>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</si>
  <si>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</si>
  <si>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</si>
  <si>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</si>
  <si>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</si>
  <si>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</si>
  <si>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</si>
  <si>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</si>
  <si>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</si>
  <si>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</si>
  <si>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</si>
  <si>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</si>
  <si>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</si>
  <si>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</si>
  <si>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</si>
  <si>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</si>
  <si>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</si>
  <si>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</si>
  <si>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</si>
  <si>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</si>
  <si>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</si>
  <si>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</si>
  <si>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</si>
  <si>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</si>
  <si>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</si>
  <si>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</si>
  <si>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</si>
  <si>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</si>
  <si>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</si>
  <si>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</si>
  <si>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</si>
  <si>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</si>
  <si>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</si>
  <si>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</si>
  <si>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</si>
  <si>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</si>
  <si>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</si>
  <si>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</si>
  <si>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</si>
  <si>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</si>
  <si>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</si>
  <si>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</si>
  <si>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</si>
  <si>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</si>
  <si>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</si>
  <si>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</si>
  <si>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</si>
  <si>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</si>
  <si>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</si>
  <si>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</si>
  <si>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</si>
  <si>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</si>
  <si>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</si>
  <si>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</si>
  <si>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</si>
  <si>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</si>
  <si>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</si>
  <si>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</si>
  <si>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</si>
  <si>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</si>
  <si>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</si>
  <si>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</si>
  <si>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</si>
  <si>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</si>
  <si>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</si>
  <si>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</si>
  <si>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</si>
  <si>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</si>
  <si>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</si>
  <si>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</si>
  <si>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</si>
  <si>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</si>
  <si>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</si>
  <si>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</si>
  <si>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</si>
  <si>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</si>
  <si>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</si>
  <si>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</si>
  <si>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</si>
  <si>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</si>
  <si>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</si>
  <si>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</si>
  <si>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</si>
  <si>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</si>
  <si>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</si>
  <si>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</si>
  <si>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</si>
  <si>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</si>
  <si>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</si>
  <si>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</si>
  <si>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</si>
  <si>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</si>
  <si>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</si>
  <si>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</si>
  <si>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</si>
  <si>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</si>
  <si>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</si>
  <si>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</si>
  <si>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</si>
  <si>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</si>
  <si>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</si>
  <si>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</si>
  <si>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</si>
  <si>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</si>
  <si>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</si>
  <si>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</si>
  <si>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</si>
  <si>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</si>
  <si>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</si>
  <si>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</si>
  <si>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</si>
  <si>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</si>
  <si>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</si>
  <si>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</si>
  <si>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</si>
  <si>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</si>
  <si>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</si>
  <si>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</si>
  <si>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</si>
  <si>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</si>
  <si>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</si>
  <si>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</si>
  <si>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</si>
  <si>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</si>
  <si>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</si>
  <si>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</si>
  <si>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</si>
  <si>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</si>
  <si>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</si>
  <si>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</si>
  <si>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</si>
  <si>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</si>
  <si>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</si>
  <si>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</si>
  <si>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</si>
  <si>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</si>
  <si>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</si>
  <si>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</si>
  <si>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</si>
  <si>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</si>
  <si>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</si>
  <si>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</si>
  <si>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</si>
  <si>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</si>
  <si>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</si>
  <si>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</si>
  <si>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</si>
  <si>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</si>
  <si>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</si>
  <si>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</si>
  <si>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</si>
  <si>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</si>
  <si>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</si>
  <si>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</si>
  <si>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</si>
  <si>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</si>
  <si>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</si>
  <si>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</si>
  <si>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</si>
  <si>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</si>
  <si>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</si>
  <si>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</si>
  <si>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</si>
  <si>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</si>
  <si>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</si>
  <si>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</si>
  <si>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</si>
  <si>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</si>
  <si>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</si>
  <si>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</si>
  <si>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</si>
  <si>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</si>
  <si>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</si>
  <si>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</si>
  <si>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</si>
  <si>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</si>
  <si>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</si>
  <si>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</si>
  <si>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</si>
  <si>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</si>
  <si>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</si>
  <si>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</si>
  <si>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</si>
  <si>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</si>
  <si>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</si>
  <si>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</si>
  <si>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</si>
  <si>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</si>
  <si>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</si>
  <si>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</si>
  <si>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</si>
  <si>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</si>
  <si>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</si>
  <si>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</si>
  <si>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</si>
  <si>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</si>
  <si>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</si>
  <si>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</si>
  <si>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</si>
  <si>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</si>
  <si>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</si>
  <si>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</si>
  <si>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</si>
  <si>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</si>
  <si>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</si>
  <si>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</si>
  <si>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</si>
  <si>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</si>
  <si>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</si>
  <si>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</si>
  <si>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</si>
  <si>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</si>
  <si>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</si>
  <si>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</si>
  <si>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</si>
  <si>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</si>
  <si>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</si>
  <si>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</si>
  <si>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</si>
  <si>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</si>
  <si>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</si>
  <si>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</si>
  <si>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</si>
  <si>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</si>
  <si>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</si>
  <si>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</si>
  <si>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</si>
  <si>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</si>
  <si>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</si>
  <si>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</si>
  <si>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</si>
  <si>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</si>
  <si>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</si>
  <si>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</si>
  <si>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</si>
  <si>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</si>
  <si>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</si>
  <si>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</si>
  <si>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</si>
  <si>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</si>
  <si>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</si>
  <si>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</si>
  <si>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</si>
  <si>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</si>
  <si>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</si>
  <si>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</si>
  <si>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</si>
  <si>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</si>
  <si>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</si>
  <si>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</si>
  <si>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</si>
  <si>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</si>
  <si>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</si>
  <si>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</si>
  <si>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</si>
  <si>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</si>
  <si>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</si>
  <si>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</si>
  <si>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</si>
  <si>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</si>
  <si>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</si>
  <si>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</si>
  <si>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</si>
  <si>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</si>
  <si>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</si>
  <si>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</si>
  <si>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</si>
  <si>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</si>
  <si>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</si>
  <si>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</si>
  <si>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</si>
  <si>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</si>
  <si>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</si>
  <si>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</si>
  <si>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</si>
  <si>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</si>
  <si>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</si>
  <si>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</si>
  <si>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</si>
  <si>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</si>
  <si>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</si>
  <si>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</si>
  <si>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</si>
  <si>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</si>
  <si>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</si>
  <si>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</si>
  <si>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</si>
  <si>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</si>
  <si>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</si>
  <si>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</si>
  <si>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</si>
  <si>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</si>
  <si>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</si>
  <si>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</si>
  <si>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</si>
  <si>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</si>
  <si>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</si>
  <si>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</si>
  <si>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</si>
  <si>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</si>
  <si>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</si>
  <si>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</si>
  <si>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</si>
  <si>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</si>
  <si>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</si>
  <si>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</si>
  <si>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</si>
  <si>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</si>
  <si>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</si>
  <si>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</si>
  <si>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</si>
  <si>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</si>
  <si>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</si>
  <si>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</si>
  <si>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</si>
  <si>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</si>
  <si>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</si>
  <si>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</si>
  <si>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</si>
  <si>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</si>
  <si>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</si>
  <si>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</si>
  <si>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</si>
  <si>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</si>
  <si>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</si>
  <si>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</si>
  <si>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</si>
  <si>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</si>
  <si>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</si>
  <si>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</si>
  <si>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</si>
  <si>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</si>
  <si>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</si>
  <si>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</si>
  <si>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</si>
  <si>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</si>
  <si>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</si>
  <si>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</si>
  <si>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</si>
  <si>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</si>
  <si>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</si>
  <si>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</si>
  <si>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</si>
  <si>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</si>
  <si>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</si>
  <si>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</si>
  <si>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</si>
  <si>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</si>
  <si>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</si>
  <si>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</si>
  <si>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</si>
  <si>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</si>
  <si>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</si>
  <si>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</si>
  <si>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</si>
  <si>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</si>
  <si>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</si>
  <si>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</si>
  <si>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</si>
  <si>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</si>
  <si>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</si>
  <si>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</si>
  <si>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</si>
  <si>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</si>
  <si>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</si>
  <si>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</si>
  <si>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</si>
  <si>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</si>
  <si>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</si>
  <si>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</si>
  <si>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</si>
  <si>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</si>
  <si>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</si>
  <si>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</si>
  <si>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</si>
  <si>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</si>
  <si>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</si>
  <si>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</si>
  <si>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</si>
  <si>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</si>
  <si>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</si>
  <si>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</si>
  <si>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</si>
  <si>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</si>
  <si>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</si>
  <si>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</si>
  <si>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</si>
  <si>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</si>
  <si>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</si>
  <si>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</si>
  <si>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</si>
  <si>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</si>
  <si>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</si>
  <si>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</si>
  <si>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</si>
  <si>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</si>
  <si>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</si>
  <si>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</si>
  <si>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</si>
  <si>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</si>
  <si>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</si>
  <si>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</si>
  <si>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</si>
  <si>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</si>
  <si>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</si>
  <si>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</si>
  <si>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</si>
  <si>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</si>
  <si>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</si>
  <si>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</si>
  <si>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</si>
  <si>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</si>
  <si>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</si>
  <si>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</si>
  <si>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</si>
  <si>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</si>
  <si>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</si>
  <si>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</si>
  <si>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</si>
  <si>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</si>
  <si>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</si>
  <si>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</si>
  <si>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</si>
  <si>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</si>
  <si>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</si>
  <si>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</si>
  <si>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</si>
  <si>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</si>
  <si>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</si>
  <si>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</si>
  <si>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</si>
  <si>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</si>
  <si>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</si>
  <si>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</si>
  <si>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</si>
  <si>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</si>
  <si>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</si>
  <si>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</si>
  <si>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</si>
  <si>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</si>
  <si>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</si>
  <si>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</si>
  <si>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</si>
  <si>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</si>
  <si>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</si>
  <si>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</si>
  <si>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</si>
  <si>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</si>
  <si>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</si>
  <si>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</si>
  <si>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</si>
  <si>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</si>
  <si>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</si>
  <si>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</si>
  <si>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</si>
  <si>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</si>
  <si>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</si>
  <si>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</si>
  <si>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</si>
  <si>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</si>
  <si>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</si>
  <si>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</si>
  <si>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</si>
  <si>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</si>
  <si>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</si>
  <si>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</si>
  <si>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</si>
  <si>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</si>
  <si>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</si>
  <si>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</si>
  <si>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</si>
  <si>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</si>
  <si>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</si>
  <si>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</si>
  <si>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</si>
  <si>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</si>
  <si>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</si>
  <si>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</si>
  <si>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</si>
  <si>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</si>
  <si>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</si>
  <si>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</si>
  <si>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</si>
  <si>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</si>
  <si>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</si>
  <si>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</si>
  <si>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</si>
  <si>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</si>
  <si>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</si>
  <si>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</si>
  <si>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</si>
  <si>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</si>
  <si>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</si>
  <si>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</si>
  <si>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</si>
  <si>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</si>
  <si>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</si>
  <si>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</si>
  <si>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</si>
  <si>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</si>
  <si>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</si>
  <si>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</si>
  <si>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</si>
  <si>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</si>
  <si>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</si>
  <si>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</si>
  <si>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</si>
  <si>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</si>
  <si>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</si>
  <si>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</si>
  <si>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</si>
  <si>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</si>
  <si>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</si>
  <si>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</si>
  <si>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</si>
  <si>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</si>
  <si>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</si>
  <si>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</si>
  <si>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</si>
  <si>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</si>
  <si>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</si>
  <si>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</si>
  <si>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</si>
  <si>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</si>
  <si>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</si>
  <si>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</si>
  <si>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</si>
  <si>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</si>
  <si>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</si>
  <si>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</si>
  <si>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</si>
  <si>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</si>
  <si>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</si>
  <si>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</si>
  <si>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</si>
  <si>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</si>
  <si>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</si>
  <si>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</si>
  <si>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</si>
  <si>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</si>
  <si>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</si>
  <si>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</si>
  <si>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</si>
  <si>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</si>
  <si>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</si>
  <si>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</si>
  <si>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</si>
  <si>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</si>
  <si>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</si>
  <si>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</si>
  <si>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</si>
  <si>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</si>
  <si>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</si>
  <si>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</si>
  <si>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</si>
  <si>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</si>
  <si>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</si>
  <si>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</si>
  <si>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</si>
  <si>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</si>
  <si>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</si>
  <si>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</si>
  <si>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</si>
  <si>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</si>
  <si>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</si>
  <si>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</si>
  <si>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</si>
  <si>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</si>
  <si>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</si>
  <si>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</si>
  <si>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</si>
  <si>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</si>
  <si>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</si>
  <si>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</si>
  <si>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</si>
  <si>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</si>
  <si>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</si>
  <si>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</si>
  <si>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</si>
  <si>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</si>
  <si>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</si>
  <si>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</si>
  <si>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</si>
  <si>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</si>
  <si>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</si>
  <si>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</si>
  <si>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</si>
  <si>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</si>
  <si>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</si>
  <si>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</si>
  <si>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</si>
  <si>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</si>
  <si>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</si>
  <si>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</si>
  <si>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</si>
  <si>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</si>
  <si>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</si>
  <si>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</si>
  <si>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</si>
  <si>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</si>
  <si>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</si>
  <si>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</si>
  <si>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</si>
  <si>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</si>
  <si>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</si>
  <si>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</si>
  <si>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</si>
  <si>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</si>
  <si>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</si>
  <si>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</si>
  <si>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</si>
  <si>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</si>
  <si>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</si>
  <si>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</si>
  <si>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</si>
  <si>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</si>
  <si>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</si>
  <si>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</si>
  <si>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</si>
  <si>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</si>
  <si>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</si>
  <si>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</si>
  <si>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</si>
  <si>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</si>
  <si>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</si>
  <si>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</si>
  <si>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</si>
  <si>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</si>
  <si>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</si>
  <si>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</si>
  <si>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</si>
  <si>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</si>
  <si>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</si>
  <si>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</si>
  <si>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</si>
  <si>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</si>
  <si>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</si>
  <si>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</si>
  <si>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</si>
  <si>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</si>
  <si>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</si>
  <si>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</si>
  <si>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</si>
  <si>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</si>
  <si>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</si>
  <si>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</si>
  <si>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</si>
  <si>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</si>
  <si>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</si>
  <si>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</si>
  <si>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</si>
  <si>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</si>
  <si>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</si>
  <si>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</si>
  <si>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</si>
  <si>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</si>
  <si>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</si>
  <si>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</si>
  <si>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</si>
  <si>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</si>
  <si>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</si>
  <si>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</si>
  <si>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</si>
  <si>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</si>
  <si>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</si>
  <si>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</si>
  <si>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</si>
  <si>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</si>
  <si>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</si>
  <si>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</si>
  <si>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</si>
  <si>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</si>
  <si>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</si>
  <si>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</si>
  <si>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</si>
  <si>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</si>
  <si>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</si>
  <si>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</si>
  <si>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</si>
  <si>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</si>
  <si>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</si>
  <si>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</si>
  <si>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</si>
  <si>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</si>
  <si>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</si>
  <si>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</si>
  <si>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</si>
  <si>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</si>
  <si>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</si>
  <si>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</si>
  <si>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</si>
  <si>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</si>
  <si>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</si>
  <si>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</si>
  <si>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</si>
  <si>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</si>
  <si>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</si>
  <si>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</si>
  <si>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</si>
  <si>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</si>
  <si>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</si>
  <si>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</si>
  <si>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</si>
  <si>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</si>
  <si>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</si>
  <si>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</si>
  <si>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</si>
  <si>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</si>
  <si>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</si>
  <si>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</si>
  <si>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</si>
  <si>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</si>
  <si>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</si>
  <si>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</si>
  <si>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</si>
  <si>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</si>
  <si>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</si>
  <si>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</si>
  <si>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</si>
  <si>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</si>
  <si>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</si>
  <si>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</si>
  <si>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</si>
  <si>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</si>
  <si>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</si>
  <si>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</si>
  <si>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</si>
  <si>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</si>
  <si>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</si>
  <si>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</si>
  <si>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</si>
  <si>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</si>
  <si>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</si>
  <si>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</si>
  <si>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</si>
  <si>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</si>
  <si>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</si>
  <si>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</si>
  <si>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</si>
  <si>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</si>
  <si>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</si>
  <si>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</si>
  <si>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</si>
  <si>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</si>
  <si>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</si>
  <si>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</si>
  <si>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</si>
  <si>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</si>
  <si>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</si>
  <si>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</si>
  <si>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</si>
  <si>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</si>
  <si>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</si>
  <si>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</si>
  <si>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</si>
  <si>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</si>
  <si>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</si>
  <si>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</si>
  <si>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</si>
  <si>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</si>
  <si>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</si>
  <si>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</si>
  <si>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</si>
  <si>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</si>
  <si>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</si>
  <si>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</si>
  <si>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</si>
  <si>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</si>
  <si>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</si>
  <si>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</si>
  <si>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</si>
  <si>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</si>
  <si>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</si>
  <si>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</si>
  <si>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</si>
  <si>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</si>
  <si>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</si>
  <si>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</si>
  <si>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</si>
  <si>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</si>
  <si>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</si>
  <si>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</si>
  <si>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</si>
  <si>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</si>
  <si>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</si>
  <si>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</si>
  <si>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</si>
  <si>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</si>
  <si>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</si>
  <si>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</si>
  <si>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</si>
  <si>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</si>
  <si>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</si>
  <si>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</si>
  <si>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</si>
  <si>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</si>
  <si>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</si>
  <si>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</si>
  <si>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</si>
  <si>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</si>
  <si>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</si>
  <si>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</si>
  <si>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</si>
  <si>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</si>
  <si>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</si>
  <si>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</si>
  <si>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</si>
  <si>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</si>
  <si>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</si>
  <si>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</si>
  <si>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</si>
  <si>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</si>
  <si>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</si>
  <si>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</si>
  <si>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</si>
  <si>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</si>
  <si>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</si>
  <si>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</si>
  <si>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</si>
  <si>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</si>
  <si>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</si>
  <si>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</si>
  <si>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</si>
  <si>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</si>
  <si>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</si>
  <si>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</si>
  <si>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</si>
  <si>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</si>
  <si>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</si>
  <si>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</si>
  <si>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</si>
  <si>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</si>
  <si>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</si>
  <si>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</si>
  <si>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</si>
  <si>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</si>
  <si>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</si>
  <si>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</si>
  <si>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</si>
  <si>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</si>
  <si>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</si>
  <si>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</si>
  <si>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</si>
  <si>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</si>
  <si>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</si>
  <si>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</si>
  <si>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</si>
  <si>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</si>
  <si>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</si>
  <si>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</si>
  <si>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</si>
  <si>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</si>
  <si>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</si>
  <si>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</si>
  <si>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</si>
  <si>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</si>
  <si>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</si>
  <si>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</si>
  <si>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</si>
  <si>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</si>
  <si>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</si>
  <si>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</si>
  <si>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</si>
  <si>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</si>
  <si>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</si>
  <si>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</si>
  <si>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</si>
  <si>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</si>
  <si>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</si>
  <si>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</si>
  <si>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</si>
  <si>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</si>
  <si>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</si>
  <si>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</si>
  <si>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</si>
  <si>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</si>
  <si>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</si>
  <si>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</si>
  <si>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</si>
  <si>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</si>
  <si>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</si>
  <si>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</si>
  <si>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</si>
  <si>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</si>
  <si>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</si>
  <si>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</si>
  <si>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</si>
  <si>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</si>
  <si>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</si>
  <si>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</si>
  <si>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</si>
  <si>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</si>
  <si>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</si>
  <si>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</si>
  <si>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</si>
  <si>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</si>
  <si>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</si>
  <si>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</si>
  <si>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</si>
  <si>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</si>
  <si>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</si>
  <si>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</si>
  <si>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</si>
  <si>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</si>
  <si>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</si>
  <si>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</si>
  <si>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</si>
  <si>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</si>
  <si>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</si>
  <si>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</si>
  <si>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</si>
  <si>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</si>
  <si>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</si>
  <si>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</si>
  <si>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</si>
  <si>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</si>
  <si>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</si>
  <si>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</si>
  <si>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</si>
  <si>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</si>
  <si>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</si>
  <si>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</si>
  <si>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</si>
  <si>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</si>
  <si>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</si>
  <si>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</si>
  <si>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</si>
  <si>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</si>
  <si>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</si>
  <si>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</si>
  <si>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</si>
  <si>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</si>
  <si>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</si>
  <si>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</si>
  <si>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</si>
  <si>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</si>
  <si>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</si>
  <si>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</si>
  <si>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</si>
  <si>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</si>
  <si>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</si>
  <si>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</si>
  <si>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</si>
  <si>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</si>
  <si>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</si>
  <si>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</si>
  <si>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</si>
  <si>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</si>
  <si>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</si>
  <si>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</si>
  <si>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</si>
  <si>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</si>
  <si>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</si>
  <si>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</si>
  <si>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</si>
  <si>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</si>
  <si>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</si>
  <si>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</si>
  <si>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</si>
  <si>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</si>
  <si>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</si>
  <si>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</si>
  <si>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</si>
  <si>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</si>
  <si>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</si>
  <si>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</si>
  <si>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</si>
  <si>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</si>
  <si>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</si>
  <si>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</si>
  <si>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</si>
  <si>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</si>
  <si>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</si>
  <si>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</si>
  <si>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</si>
  <si>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</si>
  <si>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</si>
  <si>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</si>
  <si>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</si>
  <si>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</si>
  <si>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</si>
  <si>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</si>
  <si>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</si>
  <si>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</si>
  <si>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</si>
  <si>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</si>
  <si>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</si>
  <si>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</si>
  <si>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</si>
  <si>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</si>
  <si>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</si>
  <si>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</si>
  <si>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</si>
  <si>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</si>
  <si>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</si>
  <si>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</si>
  <si>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</si>
  <si>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</si>
  <si>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</si>
  <si>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</si>
  <si>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</si>
  <si>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</si>
  <si>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</si>
  <si>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</si>
  <si>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</si>
  <si>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</si>
  <si>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</si>
  <si>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</si>
  <si>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</si>
  <si>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</si>
  <si>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</si>
  <si>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</si>
  <si>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</si>
  <si>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</si>
  <si>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</si>
  <si>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</si>
  <si>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</si>
  <si>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</si>
  <si>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</si>
  <si>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</si>
  <si>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</si>
  <si>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</si>
  <si>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</si>
  <si>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</si>
  <si>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</si>
  <si>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</si>
  <si>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</si>
  <si>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</si>
  <si>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</si>
  <si>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</si>
  <si>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</si>
  <si>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</si>
  <si>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</si>
  <si>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</si>
  <si>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</si>
  <si>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</si>
  <si>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</si>
  <si>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</si>
  <si>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</si>
  <si>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</si>
  <si>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</si>
  <si>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</si>
  <si>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</si>
  <si>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</si>
  <si>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</si>
  <si>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</si>
  <si>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</si>
  <si>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</si>
  <si>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</si>
  <si>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</si>
  <si>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</si>
  <si>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</si>
  <si>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</si>
  <si>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</si>
  <si>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</si>
  <si>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</si>
  <si>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</si>
  <si>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</si>
  <si>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</si>
  <si>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</si>
  <si>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</si>
  <si>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</si>
  <si>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</si>
  <si>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</si>
  <si>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</si>
  <si>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</si>
  <si>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Category</t>
  </si>
  <si>
    <t>Sub-Category</t>
  </si>
  <si>
    <t>Count of name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</si>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</sst>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" fontId="0" fillId="0" borderId="0" xfId="0" applyNumberFormat="1"/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3" fillId="0" borderId="0" xfId="0" applyFont="1"/>
    <xf numFmtId="0" fontId="1" fillId="0" borderId="0" xfId="0" applyFont="1" applyAlignment="1">
      <alignment vertic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15">
    <dxf>
      <font>
        <color rgb="FF9C0006"/>
      </font>
      <fill>
        <patternFill>
          <fgColor rgb="FFFF0000"/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2" tint="-9.9948118533890809E-2"/>
        </patternFill>
      </fill>
    </dxf>
    <dxf>
      <font>
        <color theme="1"/>
      </font>
      <fill>
        <patternFill>
          <bgColor theme="7"/>
        </patternFill>
      </fill>
    </dxf>
    <dxf>
      <font>
        <color rgb="FF9C0006"/>
      </font>
      <fill>
        <patternFill>
          <fgColor rgb="FFFF0000"/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2" tint="-9.9948118533890809E-2"/>
        </patternFill>
      </fill>
    </dxf>
    <dxf>
      <font>
        <color theme="1"/>
      </font>
      <fill>
        <patternFill>
          <bgColor theme="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2" tint="-9.9948118533890809E-2"/>
        </patternFill>
      </fill>
    </dxf>
    <dxf>
      <font>
        <color theme="1"/>
      </font>
      <fill>
        <patternFill>
          <bgColor theme="7"/>
        </patternFill>
      </fill>
    </dxf>
    <dxf>
      <font>
        <color rgb="FF9C0006"/>
      </font>
      <fill>
        <patternFill>
          <fgColor rgb="FFFF0000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[StarterBook_SP.xlsx]CategoryState!PivotTable1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266063964226698E-2"/>
          <c:y val="0.1415276917632487"/>
          <c:w val="0.7853566637503645"/>
          <c:h val="0.75170972308236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9-9246-94FA-B2D6C6EEB799}"/>
            </c:ext>
          </c:extLst>
        </c:ser>
        <c:ser>
          <c:idx val="1"/>
          <c:order val="1"/>
          <c:tx>
            <c:strRef>
              <c:f>CategoryState!$C$3:$C$4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B9-9246-94FA-B2D6C6EEB799}"/>
            </c:ext>
          </c:extLst>
        </c:ser>
        <c:ser>
          <c:idx val="2"/>
          <c:order val="2"/>
          <c:tx>
            <c:strRef>
              <c:f>CategoryState!$D$3:$D$4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B9-9246-94FA-B2D6C6EEB799}"/>
            </c:ext>
          </c:extLst>
        </c:ser>
        <c:ser>
          <c:idx val="3"/>
          <c:order val="3"/>
          <c:tx>
            <c:strRef>
              <c:f>CategoryState!$E$3:$E$4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B9-9246-94FA-B2D6C6EEB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6197856"/>
        <c:axId val="113154336"/>
      </c:barChart>
      <c:catAx>
        <c:axId val="1461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4336"/>
        <c:crosses val="autoZero"/>
        <c:auto val="1"/>
        <c:lblAlgn val="ctr"/>
        <c:lblOffset val="100"/>
        <c:noMultiLvlLbl val="0"/>
      </c:catAx>
      <c:valAx>
        <c:axId val="1131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9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[StarterBook_SP.xlsx]Sub-CategoryState!PivotTable1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7266063964226698E-2"/>
          <c:y val="0.1415276917632487"/>
          <c:w val="0.7853566637503645"/>
          <c:h val="0.65905612501762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1-3946-94DD-4AB901E757E9}"/>
            </c:ext>
          </c:extLst>
        </c:ser>
        <c:ser>
          <c:idx val="1"/>
          <c:order val="1"/>
          <c:tx>
            <c:strRef>
              <c:f>'Sub-CategoryState'!$C$4:$C$5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1-3946-94DD-4AB901E757E9}"/>
            </c:ext>
          </c:extLst>
        </c:ser>
        <c:ser>
          <c:idx val="2"/>
          <c:order val="2"/>
          <c:tx>
            <c:strRef>
              <c:f>'Sub-CategoryState'!$D$4:$D$5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91-3946-94DD-4AB901E757E9}"/>
            </c:ext>
          </c:extLst>
        </c:ser>
        <c:ser>
          <c:idx val="3"/>
          <c:order val="3"/>
          <c:tx>
            <c:strRef>
              <c:f>'Sub-CategoryState'!$E$4:$E$5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91-3946-94DD-4AB901E7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6197856"/>
        <c:axId val="113154336"/>
      </c:barChart>
      <c:catAx>
        <c:axId val="1461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4336"/>
        <c:crosses val="autoZero"/>
        <c:auto val="1"/>
        <c:lblAlgn val="ctr"/>
        <c:lblOffset val="100"/>
        <c:noMultiLvlLbl val="0"/>
      </c:catAx>
      <c:valAx>
        <c:axId val="1131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9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[StarterBook_SP.xlsx]LaunchDateOutcomes!PivotTable2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697564674579049E-2"/>
          <c:y val="0.17131639722863742"/>
          <c:w val="0.78340620578059739"/>
          <c:h val="0.72153225073193794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F-D64B-B682-817FE6D614BD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F-D64B-B682-817FE6D614BD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2F-D64B-B682-817FE6D614BD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F-D64B-B682-817FE6D61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87664"/>
        <c:axId val="187052688"/>
      </c:lineChart>
      <c:catAx>
        <c:axId val="18448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2688"/>
        <c:crosses val="autoZero"/>
        <c:auto val="1"/>
        <c:lblAlgn val="ctr"/>
        <c:lblOffset val="100"/>
        <c:noMultiLvlLbl val="0"/>
      </c:catAx>
      <c:valAx>
        <c:axId val="18705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589503103920886E-2"/>
          <c:y val="0.12180623973727422"/>
          <c:w val="0.93696908620210873"/>
          <c:h val="0.63498054122545022"/>
        </c:manualLayout>
      </c:layout>
      <c:lineChart>
        <c:grouping val="standard"/>
        <c:varyColors val="0"/>
        <c:ser>
          <c:idx val="4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A-1E45-8DEC-575C8874BAFF}"/>
            </c:ext>
          </c:extLst>
        </c:ser>
        <c:ser>
          <c:idx val="5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A-1E45-8DEC-575C8874BAFF}"/>
            </c:ext>
          </c:extLst>
        </c:ser>
        <c:ser>
          <c:idx val="6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A-1E45-8DEC-575C8874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050464"/>
        <c:axId val="218758944"/>
      </c:lineChart>
      <c:catAx>
        <c:axId val="22305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58944"/>
        <c:crosses val="autoZero"/>
        <c:auto val="1"/>
        <c:lblAlgn val="ctr"/>
        <c:lblOffset val="100"/>
        <c:noMultiLvlLbl val="0"/>
      </c:catAx>
      <c:valAx>
        <c:axId val="21875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5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0</xdr:row>
      <xdr:rowOff>0</xdr:rowOff>
    </xdr:from>
    <xdr:to>
      <xdr:col>17</xdr:col>
      <xdr:colOff>12700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AE5BC-DA91-7E42-849B-501A218B2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0</xdr:row>
      <xdr:rowOff>0</xdr:rowOff>
    </xdr:from>
    <xdr:to>
      <xdr:col>17</xdr:col>
      <xdr:colOff>12700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05EE5-8514-B241-B874-098E90BAF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1</xdr:row>
      <xdr:rowOff>184150</xdr:rowOff>
    </xdr:from>
    <xdr:to>
      <xdr:col>15</xdr:col>
      <xdr:colOff>127000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2C363-8844-684A-83D5-5C30B317A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184150</xdr:rowOff>
    </xdr:from>
    <xdr:to>
      <xdr:col>9</xdr:col>
      <xdr:colOff>215900</xdr:colOff>
      <xdr:row>36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A5BE03-DE6D-8342-91F7-41B6FEAE8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873149074076" createdVersion="6" refreshedVersion="6" minRefreshableVersion="3" recordCount="4114" xr:uid="{1DEA702D-E2EE-D145-8397-03F486D94F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906323958334" createdVersion="6" refreshedVersion="6" minRefreshableVersion="3" recordCount="4114" xr:uid="{50AABBD5-5182-1341-BBE2-717CE57E88B7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E2B51-E6B1-4940-93E1-F5FD4EF7146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8EE84-AA72-B945-83E6-D6D03E748AE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3084-4C84-D046-BC3E-707BEC4D0DB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dataField="1"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Normal="100" workbookViewId="0">
      <selection activeCell="R2" sqref="R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5" width="12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83203125" customWidth="1"/>
    <col min="16" max="16" width="15" bestFit="1" customWidth="1"/>
    <col min="17" max="17" width="13.5" customWidth="1"/>
    <col min="18" max="18" width="14.6640625" customWidth="1"/>
    <col min="19" max="19" width="20.5" bestFit="1" customWidth="1"/>
    <col min="20" max="20" width="19.1640625" bestFit="1" customWidth="1"/>
    <col min="21" max="21" width="10.33203125" bestFit="1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8310</v>
      </c>
      <c r="R1" s="1" t="s">
        <v>8311</v>
      </c>
      <c r="S1" s="1" t="s">
        <v>8365</v>
      </c>
      <c r="T1" s="1" t="s">
        <v>8366</v>
      </c>
      <c r="U1" s="1" t="s">
        <v>8379</v>
      </c>
    </row>
    <row r="2" spans="1:21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IFERROR(E2/L2,0)</f>
        <v>63.917582417582416</v>
      </c>
      <c r="Q2" t="str">
        <f>LEFT($N2,FIND("/",$N2,1)-1)</f>
        <v>film &amp; video</v>
      </c>
      <c r="R2" t="str">
        <f>RIGHT($N2,LEN($N2)-FIND("/",$N2,1))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2:O65" si="0">E3/D3</f>
        <v>1.4260827250608272</v>
      </c>
      <c r="P3" s="8">
        <f t="shared" ref="P3:P66" si="1">IFERROR(E3/L3,0)</f>
        <v>185.48101265822785</v>
      </c>
      <c r="Q3" t="str">
        <f t="shared" ref="Q3:Q66" si="2">LEFT($N3,FIND("/",$N3,1)-1)</f>
        <v>film &amp; video</v>
      </c>
      <c r="R3" t="str">
        <f t="shared" ref="R3:R66" si="3">RIGHT($N3,LEN($N3)-FIND("/",$N3,1))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>
        <f t="shared" ref="U3:U66" si="6">YEAR(S3)</f>
        <v>2017</v>
      </c>
    </row>
    <row r="4" spans="1:21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>
        <f t="shared" si="6"/>
        <v>2016</v>
      </c>
    </row>
    <row r="5" spans="1:21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>
        <f t="shared" si="6"/>
        <v>2014</v>
      </c>
    </row>
    <row r="6" spans="1:21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>
        <f t="shared" si="6"/>
        <v>2015</v>
      </c>
    </row>
    <row r="7" spans="1:21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>
        <f t="shared" si="6"/>
        <v>2016</v>
      </c>
    </row>
    <row r="8" spans="1:21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>
        <f t="shared" si="6"/>
        <v>2014</v>
      </c>
    </row>
    <row r="9" spans="1:21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>
        <f t="shared" si="6"/>
        <v>2016</v>
      </c>
    </row>
    <row r="10" spans="1:21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>
        <f t="shared" si="6"/>
        <v>2016</v>
      </c>
    </row>
    <row r="11" spans="1:21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>
        <f t="shared" si="6"/>
        <v>2016</v>
      </c>
    </row>
    <row r="12" spans="1:21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>
        <f t="shared" si="6"/>
        <v>2014</v>
      </c>
    </row>
    <row r="13" spans="1:21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>
        <f t="shared" si="6"/>
        <v>2016</v>
      </c>
    </row>
    <row r="14" spans="1:21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>
        <f t="shared" si="6"/>
        <v>2014</v>
      </c>
    </row>
    <row r="15" spans="1:21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>
        <f t="shared" si="6"/>
        <v>2016</v>
      </c>
    </row>
    <row r="16" spans="1:21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>
        <f t="shared" si="6"/>
        <v>2014</v>
      </c>
    </row>
    <row r="17" spans="1:21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>
        <f t="shared" si="6"/>
        <v>2015</v>
      </c>
    </row>
    <row r="18" spans="1:21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>
        <f t="shared" si="6"/>
        <v>2014</v>
      </c>
    </row>
    <row r="19" spans="1:21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>
        <f t="shared" si="6"/>
        <v>2014</v>
      </c>
    </row>
    <row r="20" spans="1:21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>
        <f t="shared" si="6"/>
        <v>2014</v>
      </c>
    </row>
    <row r="21" spans="1:21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>
        <f t="shared" si="6"/>
        <v>2015</v>
      </c>
    </row>
    <row r="22" spans="1:21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>
        <f t="shared" si="6"/>
        <v>2015</v>
      </c>
    </row>
    <row r="23" spans="1:21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>
        <f t="shared" si="6"/>
        <v>2014</v>
      </c>
    </row>
    <row r="24" spans="1:21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>
        <f t="shared" si="6"/>
        <v>2014</v>
      </c>
    </row>
    <row r="25" spans="1:21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>
        <f t="shared" si="6"/>
        <v>2015</v>
      </c>
    </row>
    <row r="26" spans="1:21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>
        <f t="shared" si="6"/>
        <v>2015</v>
      </c>
    </row>
    <row r="27" spans="1:21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>
        <f t="shared" si="6"/>
        <v>2015</v>
      </c>
    </row>
    <row r="28" spans="1:21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>
        <f t="shared" si="6"/>
        <v>2014</v>
      </c>
    </row>
    <row r="29" spans="1:21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>
        <f t="shared" si="6"/>
        <v>2014</v>
      </c>
    </row>
    <row r="30" spans="1:21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>
        <f t="shared" si="6"/>
        <v>2015</v>
      </c>
    </row>
    <row r="31" spans="1:21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>
        <f t="shared" si="6"/>
        <v>2014</v>
      </c>
    </row>
    <row r="32" spans="1:21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>
        <f t="shared" si="6"/>
        <v>2014</v>
      </c>
    </row>
    <row r="33" spans="1:21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>
        <f t="shared" si="6"/>
        <v>2016</v>
      </c>
    </row>
    <row r="34" spans="1:21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>
        <f t="shared" si="6"/>
        <v>2016</v>
      </c>
    </row>
    <row r="35" spans="1:21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>
        <f t="shared" si="6"/>
        <v>2015</v>
      </c>
    </row>
    <row r="36" spans="1:21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>
        <f t="shared" si="6"/>
        <v>2014</v>
      </c>
    </row>
    <row r="37" spans="1:21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>
        <f t="shared" si="6"/>
        <v>2015</v>
      </c>
    </row>
    <row r="38" spans="1:21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>
        <f t="shared" si="6"/>
        <v>2015</v>
      </c>
    </row>
    <row r="39" spans="1:21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>
        <f t="shared" si="6"/>
        <v>2015</v>
      </c>
    </row>
    <row r="40" spans="1:21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>
        <f t="shared" si="6"/>
        <v>2013</v>
      </c>
    </row>
    <row r="41" spans="1:21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>
        <f t="shared" si="6"/>
        <v>2014</v>
      </c>
    </row>
    <row r="42" spans="1:21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>
        <f t="shared" si="6"/>
        <v>2014</v>
      </c>
    </row>
    <row r="43" spans="1:21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>
        <f t="shared" si="6"/>
        <v>2014</v>
      </c>
    </row>
    <row r="44" spans="1:21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>
        <f t="shared" si="6"/>
        <v>2014</v>
      </c>
    </row>
    <row r="45" spans="1:21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>
        <f t="shared" si="6"/>
        <v>2014</v>
      </c>
    </row>
    <row r="46" spans="1:21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>
        <f t="shared" si="6"/>
        <v>2014</v>
      </c>
    </row>
    <row r="47" spans="1:21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>
        <f t="shared" si="6"/>
        <v>2016</v>
      </c>
    </row>
    <row r="48" spans="1:21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>
        <f t="shared" si="6"/>
        <v>2015</v>
      </c>
    </row>
    <row r="49" spans="1:21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>
        <f t="shared" si="6"/>
        <v>2014</v>
      </c>
    </row>
    <row r="50" spans="1:21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>
        <f t="shared" si="6"/>
        <v>2015</v>
      </c>
    </row>
    <row r="51" spans="1:21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>
        <f t="shared" si="6"/>
        <v>2015</v>
      </c>
    </row>
    <row r="52" spans="1:21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>
        <f t="shared" si="6"/>
        <v>2014</v>
      </c>
    </row>
    <row r="53" spans="1:21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>
        <f t="shared" si="6"/>
        <v>2015</v>
      </c>
    </row>
    <row r="54" spans="1:21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>
        <f t="shared" si="6"/>
        <v>2014</v>
      </c>
    </row>
    <row r="55" spans="1:21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>
        <f t="shared" si="6"/>
        <v>2014</v>
      </c>
    </row>
    <row r="56" spans="1:21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>
        <f t="shared" si="6"/>
        <v>2015</v>
      </c>
    </row>
    <row r="57" spans="1:21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>
        <f t="shared" si="6"/>
        <v>2016</v>
      </c>
    </row>
    <row r="58" spans="1:21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>
        <f t="shared" si="6"/>
        <v>2015</v>
      </c>
    </row>
    <row r="59" spans="1:21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>
        <f t="shared" si="6"/>
        <v>2015</v>
      </c>
    </row>
    <row r="60" spans="1:21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>
        <f t="shared" si="6"/>
        <v>2014</v>
      </c>
    </row>
    <row r="61" spans="1:21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>
        <f t="shared" si="6"/>
        <v>2015</v>
      </c>
    </row>
    <row r="62" spans="1:21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>
        <f t="shared" si="6"/>
        <v>2014</v>
      </c>
    </row>
    <row r="63" spans="1:21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>
        <f t="shared" si="6"/>
        <v>2013</v>
      </c>
    </row>
    <row r="64" spans="1:21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>
        <f t="shared" si="6"/>
        <v>2013</v>
      </c>
    </row>
    <row r="65" spans="1:21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>
        <f t="shared" si="6"/>
        <v>2013</v>
      </c>
    </row>
    <row r="66" spans="1:21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7">E66/D66</f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>
        <f t="shared" si="6"/>
        <v>2013</v>
      </c>
    </row>
    <row r="67" spans="1:21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7"/>
        <v>1.0752857142857142</v>
      </c>
      <c r="P67" s="8">
        <f t="shared" ref="P67:P130" si="8">IFERROR(E67/L67,0)</f>
        <v>132.05263157894737</v>
      </c>
      <c r="Q67" t="str">
        <f t="shared" ref="Q67:Q130" si="9">LEFT($N67,FIND("/",$N67,1)-1)</f>
        <v>film &amp; video</v>
      </c>
      <c r="R67" t="str">
        <f t="shared" ref="R67:R130" si="10">RIGHT($N67,LEN($N67)-FIND("/",$N67,1))</f>
        <v>shorts</v>
      </c>
      <c r="S67" s="10">
        <f t="shared" ref="S67:S130" si="11">(((J67/60)/60)/24)+DATE(1970,1,1)</f>
        <v>41835.821226851855</v>
      </c>
      <c r="T67" s="10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12"/>
        <v>42569.849768518514</v>
      </c>
      <c r="U68">
        <f t="shared" si="13"/>
        <v>2016</v>
      </c>
    </row>
    <row r="69" spans="1:21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12"/>
        <v>41105.583379629628</v>
      </c>
      <c r="U69">
        <f t="shared" si="13"/>
        <v>2012</v>
      </c>
    </row>
    <row r="70" spans="1:21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12"/>
        <v>41693.569340277776</v>
      </c>
      <c r="U70">
        <f t="shared" si="13"/>
        <v>2014</v>
      </c>
    </row>
    <row r="71" spans="1:21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12"/>
        <v>40818.290972222225</v>
      </c>
      <c r="U71">
        <f t="shared" si="13"/>
        <v>2011</v>
      </c>
    </row>
    <row r="72" spans="1:21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12"/>
        <v>40790.896354166667</v>
      </c>
      <c r="U72">
        <f t="shared" si="13"/>
        <v>2011</v>
      </c>
    </row>
    <row r="73" spans="1:21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12"/>
        <v>41057.271493055552</v>
      </c>
      <c r="U73">
        <f t="shared" si="13"/>
        <v>2012</v>
      </c>
    </row>
    <row r="74" spans="1:21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12"/>
        <v>41228</v>
      </c>
      <c r="U74">
        <f t="shared" si="13"/>
        <v>2012</v>
      </c>
    </row>
    <row r="75" spans="1:21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12"/>
        <v>40666.165972222225</v>
      </c>
      <c r="U75">
        <f t="shared" si="13"/>
        <v>2011</v>
      </c>
    </row>
    <row r="76" spans="1:21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12"/>
        <v>42390.487210648149</v>
      </c>
      <c r="U76">
        <f t="shared" si="13"/>
        <v>2015</v>
      </c>
    </row>
    <row r="77" spans="1:21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12"/>
        <v>41387.209166666667</v>
      </c>
      <c r="U77">
        <f t="shared" si="13"/>
        <v>2013</v>
      </c>
    </row>
    <row r="78" spans="1:21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12"/>
        <v>40904.733310185184</v>
      </c>
      <c r="U78">
        <f t="shared" si="13"/>
        <v>2011</v>
      </c>
    </row>
    <row r="79" spans="1:21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12"/>
        <v>41050.124305555553</v>
      </c>
      <c r="U79">
        <f t="shared" si="13"/>
        <v>2012</v>
      </c>
    </row>
    <row r="80" spans="1:21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12"/>
        <v>42614.730567129634</v>
      </c>
      <c r="U80">
        <f t="shared" si="13"/>
        <v>2016</v>
      </c>
    </row>
    <row r="81" spans="1:21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12"/>
        <v>41754.776539351849</v>
      </c>
      <c r="U81">
        <f t="shared" si="13"/>
        <v>2014</v>
      </c>
    </row>
    <row r="82" spans="1:21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12"/>
        <v>41618.083981481483</v>
      </c>
      <c r="U82">
        <f t="shared" si="13"/>
        <v>2013</v>
      </c>
    </row>
    <row r="83" spans="1:21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12"/>
        <v>41104.126388888886</v>
      </c>
      <c r="U83">
        <f t="shared" si="13"/>
        <v>2012</v>
      </c>
    </row>
    <row r="84" spans="1:21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12"/>
        <v>40825.820150462961</v>
      </c>
      <c r="U84">
        <f t="shared" si="13"/>
        <v>2011</v>
      </c>
    </row>
    <row r="85" spans="1:21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12"/>
        <v>42057.479166666672</v>
      </c>
      <c r="U85">
        <f t="shared" si="13"/>
        <v>2015</v>
      </c>
    </row>
    <row r="86" spans="1:21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12"/>
        <v>40678.757939814815</v>
      </c>
      <c r="U86">
        <f t="shared" si="13"/>
        <v>2011</v>
      </c>
    </row>
    <row r="87" spans="1:21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12"/>
        <v>40809.125428240739</v>
      </c>
      <c r="U87">
        <f t="shared" si="13"/>
        <v>2011</v>
      </c>
    </row>
    <row r="88" spans="1:21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12"/>
        <v>42365.59774305555</v>
      </c>
      <c r="U88">
        <f t="shared" si="13"/>
        <v>2015</v>
      </c>
    </row>
    <row r="89" spans="1:21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12"/>
        <v>40332.070138888892</v>
      </c>
      <c r="U89">
        <f t="shared" si="13"/>
        <v>2010</v>
      </c>
    </row>
    <row r="90" spans="1:21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12"/>
        <v>41812.65892361111</v>
      </c>
      <c r="U90">
        <f t="shared" si="13"/>
        <v>2014</v>
      </c>
    </row>
    <row r="91" spans="1:21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12"/>
        <v>41427.752222222225</v>
      </c>
      <c r="U91">
        <f t="shared" si="13"/>
        <v>2013</v>
      </c>
    </row>
    <row r="92" spans="1:21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12"/>
        <v>40736.297442129631</v>
      </c>
      <c r="U92">
        <f t="shared" si="13"/>
        <v>2011</v>
      </c>
    </row>
    <row r="93" spans="1:21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12"/>
        <v>40680.402361111112</v>
      </c>
      <c r="U93">
        <f t="shared" si="13"/>
        <v>2011</v>
      </c>
    </row>
    <row r="94" spans="1:21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12"/>
        <v>42767.333333333328</v>
      </c>
      <c r="U94">
        <f t="shared" si="13"/>
        <v>2016</v>
      </c>
    </row>
    <row r="95" spans="1:21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12"/>
        <v>41093.875</v>
      </c>
      <c r="U95">
        <f t="shared" si="13"/>
        <v>2012</v>
      </c>
    </row>
    <row r="96" spans="1:21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12"/>
        <v>41736.717847222222</v>
      </c>
      <c r="U96">
        <f t="shared" si="13"/>
        <v>2014</v>
      </c>
    </row>
    <row r="97" spans="1:21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12"/>
        <v>40965.005104166667</v>
      </c>
      <c r="U97">
        <f t="shared" si="13"/>
        <v>2012</v>
      </c>
    </row>
    <row r="98" spans="1:21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12"/>
        <v>40391.125</v>
      </c>
      <c r="U98">
        <f t="shared" si="13"/>
        <v>2010</v>
      </c>
    </row>
    <row r="99" spans="1:21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12"/>
        <v>40736.135208333333</v>
      </c>
      <c r="U99">
        <f t="shared" si="13"/>
        <v>2011</v>
      </c>
    </row>
    <row r="100" spans="1:21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12"/>
        <v>41250.979166666664</v>
      </c>
      <c r="U100">
        <f t="shared" si="13"/>
        <v>2012</v>
      </c>
    </row>
    <row r="101" spans="1:21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12"/>
        <v>41661.902766203704</v>
      </c>
      <c r="U101">
        <f t="shared" si="13"/>
        <v>2013</v>
      </c>
    </row>
    <row r="102" spans="1:21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12"/>
        <v>41217.794976851852</v>
      </c>
      <c r="U102">
        <f t="shared" si="13"/>
        <v>2012</v>
      </c>
    </row>
    <row r="103" spans="1:21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12"/>
        <v>41298.776736111111</v>
      </c>
      <c r="U103">
        <f t="shared" si="13"/>
        <v>2012</v>
      </c>
    </row>
    <row r="104" spans="1:21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12"/>
        <v>40535.131168981483</v>
      </c>
      <c r="U104">
        <f t="shared" si="13"/>
        <v>2010</v>
      </c>
    </row>
    <row r="105" spans="1:21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12"/>
        <v>41705.805902777778</v>
      </c>
      <c r="U105">
        <f t="shared" si="13"/>
        <v>2014</v>
      </c>
    </row>
    <row r="106" spans="1:21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12"/>
        <v>40636.041666666664</v>
      </c>
      <c r="U106">
        <f t="shared" si="13"/>
        <v>2011</v>
      </c>
    </row>
    <row r="107" spans="1:21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12"/>
        <v>42504</v>
      </c>
      <c r="U107">
        <f t="shared" si="13"/>
        <v>2016</v>
      </c>
    </row>
    <row r="108" spans="1:21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12"/>
        <v>41001.776631944449</v>
      </c>
      <c r="U108">
        <f t="shared" si="13"/>
        <v>2012</v>
      </c>
    </row>
    <row r="109" spans="1:21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12"/>
        <v>40657.982488425929</v>
      </c>
      <c r="U109">
        <f t="shared" si="13"/>
        <v>2011</v>
      </c>
    </row>
    <row r="110" spans="1:21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12"/>
        <v>41425.613078703704</v>
      </c>
      <c r="U110">
        <f t="shared" si="13"/>
        <v>2013</v>
      </c>
    </row>
    <row r="111" spans="1:21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12"/>
        <v>40600.025810185187</v>
      </c>
      <c r="U111">
        <f t="shared" si="13"/>
        <v>2011</v>
      </c>
    </row>
    <row r="112" spans="1:21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12"/>
        <v>41592.249305555553</v>
      </c>
      <c r="U112">
        <f t="shared" si="13"/>
        <v>2013</v>
      </c>
    </row>
    <row r="113" spans="1:21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12"/>
        <v>42155.333182870367</v>
      </c>
      <c r="U113">
        <f t="shared" si="13"/>
        <v>2015</v>
      </c>
    </row>
    <row r="114" spans="1:21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12"/>
        <v>41742.083333333336</v>
      </c>
      <c r="U114">
        <f t="shared" si="13"/>
        <v>2014</v>
      </c>
    </row>
    <row r="115" spans="1:21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12"/>
        <v>40761.625</v>
      </c>
      <c r="U115">
        <f t="shared" si="13"/>
        <v>2011</v>
      </c>
    </row>
    <row r="116" spans="1:21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12"/>
        <v>40921.27416666667</v>
      </c>
      <c r="U116">
        <f t="shared" si="13"/>
        <v>2011</v>
      </c>
    </row>
    <row r="117" spans="1:21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12"/>
        <v>40943.738935185182</v>
      </c>
      <c r="U117">
        <f t="shared" si="13"/>
        <v>2012</v>
      </c>
    </row>
    <row r="118" spans="1:21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12"/>
        <v>40641.455497685187</v>
      </c>
      <c r="U118">
        <f t="shared" si="13"/>
        <v>2011</v>
      </c>
    </row>
    <row r="119" spans="1:21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12"/>
        <v>40338.791666666664</v>
      </c>
      <c r="U119">
        <f t="shared" si="13"/>
        <v>2010</v>
      </c>
    </row>
    <row r="120" spans="1:21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12"/>
        <v>40753.053657407407</v>
      </c>
      <c r="U120">
        <f t="shared" si="13"/>
        <v>2011</v>
      </c>
    </row>
    <row r="121" spans="1:21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12"/>
        <v>40768.958333333336</v>
      </c>
      <c r="U121">
        <f t="shared" si="13"/>
        <v>2011</v>
      </c>
    </row>
    <row r="122" spans="1:21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12"/>
        <v>42646.049849537041</v>
      </c>
      <c r="U122">
        <f t="shared" si="13"/>
        <v>2016</v>
      </c>
    </row>
    <row r="123" spans="1:21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12"/>
        <v>42112.427777777775</v>
      </c>
      <c r="U123">
        <f t="shared" si="13"/>
        <v>2015</v>
      </c>
    </row>
    <row r="124" spans="1:21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12"/>
        <v>42653.431793981479</v>
      </c>
      <c r="U124">
        <f t="shared" si="13"/>
        <v>2016</v>
      </c>
    </row>
    <row r="125" spans="1:21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12"/>
        <v>41940.916666666664</v>
      </c>
      <c r="U125">
        <f t="shared" si="13"/>
        <v>2014</v>
      </c>
    </row>
    <row r="126" spans="1:21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12"/>
        <v>42139.928726851853</v>
      </c>
      <c r="U126">
        <f t="shared" si="13"/>
        <v>2015</v>
      </c>
    </row>
    <row r="127" spans="1:21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12"/>
        <v>42769.993981481486</v>
      </c>
      <c r="U127">
        <f t="shared" si="13"/>
        <v>2016</v>
      </c>
    </row>
    <row r="128" spans="1:21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12"/>
        <v>42166.083333333328</v>
      </c>
      <c r="U128">
        <f t="shared" si="13"/>
        <v>2015</v>
      </c>
    </row>
    <row r="129" spans="1:21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12"/>
        <v>42097.582650462966</v>
      </c>
      <c r="U129">
        <f t="shared" si="13"/>
        <v>2015</v>
      </c>
    </row>
    <row r="130" spans="1:21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4">E130/D130</f>
        <v>1.8669999999999999E-2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si="12"/>
        <v>42663.22792824074</v>
      </c>
      <c r="U130">
        <f t="shared" si="13"/>
        <v>2016</v>
      </c>
    </row>
    <row r="131" spans="1:21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4"/>
        <v>0</v>
      </c>
      <c r="P131" s="8">
        <f t="shared" ref="P131:P194" si="15">IFERROR(E131/L131,0)</f>
        <v>0</v>
      </c>
      <c r="Q131" t="str">
        <f t="shared" ref="Q131:Q194" si="16">LEFT($N131,FIND("/",$N131,1)-1)</f>
        <v>film &amp; video</v>
      </c>
      <c r="R131" t="str">
        <f t="shared" ref="R131:R194" si="17">RIGHT($N131,LEN($N131)-FIND("/",$N131,1))</f>
        <v>science fiction</v>
      </c>
      <c r="S131" s="10">
        <f t="shared" ref="S131:S194" si="18">(((J131/60)/60)/24)+DATE(1970,1,1)</f>
        <v>41882.937303240738</v>
      </c>
      <c r="T131" s="10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8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41778.915416666663</v>
      </c>
      <c r="T132" s="10">
        <f t="shared" si="19"/>
        <v>41806.844444444447</v>
      </c>
      <c r="U132">
        <f t="shared" si="20"/>
        <v>2014</v>
      </c>
    </row>
    <row r="133" spans="1:21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8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9"/>
        <v>42557</v>
      </c>
      <c r="U133">
        <f t="shared" si="20"/>
        <v>2016</v>
      </c>
    </row>
    <row r="134" spans="1:21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9.5687499999999995E-2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9"/>
        <v>41950.854247685187</v>
      </c>
      <c r="U134">
        <f t="shared" si="20"/>
        <v>2014</v>
      </c>
    </row>
    <row r="135" spans="1:21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8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9"/>
        <v>42521.729861111111</v>
      </c>
      <c r="U135">
        <f t="shared" si="20"/>
        <v>2016</v>
      </c>
    </row>
    <row r="136" spans="1:21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8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9"/>
        <v>42251.708333333328</v>
      </c>
      <c r="U136">
        <f t="shared" si="20"/>
        <v>2015</v>
      </c>
    </row>
    <row r="137" spans="1:21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0.13433333333333333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9"/>
        <v>41821.791666666664</v>
      </c>
      <c r="U137">
        <f t="shared" si="20"/>
        <v>2014</v>
      </c>
    </row>
    <row r="138" spans="1:21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9"/>
        <v>42140.427777777775</v>
      </c>
      <c r="U138">
        <f t="shared" si="20"/>
        <v>2015</v>
      </c>
    </row>
    <row r="139" spans="1:21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8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9"/>
        <v>42289.573993055557</v>
      </c>
      <c r="U139">
        <f t="shared" si="20"/>
        <v>2015</v>
      </c>
    </row>
    <row r="140" spans="1:21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3.1413333333333335E-2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9"/>
        <v>42217.207638888889</v>
      </c>
      <c r="U140">
        <f t="shared" si="20"/>
        <v>2015</v>
      </c>
    </row>
    <row r="141" spans="1:21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9"/>
        <v>42197.920972222222</v>
      </c>
      <c r="U141">
        <f t="shared" si="20"/>
        <v>2015</v>
      </c>
    </row>
    <row r="142" spans="1:21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8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9"/>
        <v>42083.15662037037</v>
      </c>
      <c r="U142">
        <f t="shared" si="20"/>
        <v>2015</v>
      </c>
    </row>
    <row r="143" spans="1:21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0.10775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9"/>
        <v>42155.153043981481</v>
      </c>
      <c r="U143">
        <f t="shared" si="20"/>
        <v>2015</v>
      </c>
    </row>
    <row r="144" spans="1:21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3.3333333333333335E-3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9"/>
        <v>41959.934930555552</v>
      </c>
      <c r="U144">
        <f t="shared" si="20"/>
        <v>2014</v>
      </c>
    </row>
    <row r="145" spans="1:21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8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42559.064143518524</v>
      </c>
      <c r="T145" s="10">
        <f t="shared" si="19"/>
        <v>42616.246527777781</v>
      </c>
      <c r="U145">
        <f t="shared" si="20"/>
        <v>2016</v>
      </c>
    </row>
    <row r="146" spans="1:21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0.27600000000000002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9"/>
        <v>42107.72074074074</v>
      </c>
      <c r="U146">
        <f t="shared" si="20"/>
        <v>2015</v>
      </c>
    </row>
    <row r="147" spans="1:21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7.5111111111111115E-2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9"/>
        <v>42227.542268518519</v>
      </c>
      <c r="U147">
        <f t="shared" si="20"/>
        <v>2015</v>
      </c>
    </row>
    <row r="148" spans="1:21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5.7499999999999999E-3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9"/>
        <v>42753.016180555554</v>
      </c>
      <c r="U148">
        <f t="shared" si="20"/>
        <v>2016</v>
      </c>
    </row>
    <row r="149" spans="1:21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8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9"/>
        <v>42012.762499999997</v>
      </c>
      <c r="U149">
        <f t="shared" si="20"/>
        <v>2014</v>
      </c>
    </row>
    <row r="150" spans="1:21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8.0000000000000004E-4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9"/>
        <v>42427.281666666662</v>
      </c>
      <c r="U150">
        <f t="shared" si="20"/>
        <v>2016</v>
      </c>
    </row>
    <row r="151" spans="1:21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9.1999999999999998E-3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9"/>
        <v>41998.333333333328</v>
      </c>
      <c r="U151">
        <f t="shared" si="20"/>
        <v>2014</v>
      </c>
    </row>
    <row r="152" spans="1:21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0.23163076923076922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9"/>
        <v>42150.161828703705</v>
      </c>
      <c r="U152">
        <f t="shared" si="20"/>
        <v>2015</v>
      </c>
    </row>
    <row r="153" spans="1:21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5.5999999999999995E-4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9"/>
        <v>42173.550821759258</v>
      </c>
      <c r="U153">
        <f t="shared" si="20"/>
        <v>2015</v>
      </c>
    </row>
    <row r="154" spans="1:21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7.8947368421052633E-5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41875.077546296299</v>
      </c>
      <c r="T154" s="10">
        <f t="shared" si="19"/>
        <v>41905.077546296299</v>
      </c>
      <c r="U154">
        <f t="shared" si="20"/>
        <v>2014</v>
      </c>
    </row>
    <row r="155" spans="1:21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7.1799999999999998E-3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9"/>
        <v>41975.627824074079</v>
      </c>
      <c r="U155">
        <f t="shared" si="20"/>
        <v>2014</v>
      </c>
    </row>
    <row r="156" spans="1:21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2.6666666666666668E-2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9"/>
        <v>42158.547395833331</v>
      </c>
      <c r="U156">
        <f t="shared" si="20"/>
        <v>2015</v>
      </c>
    </row>
    <row r="157" spans="1:21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6.0000000000000002E-5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9"/>
        <v>42208.559432870374</v>
      </c>
      <c r="U157">
        <f t="shared" si="20"/>
        <v>2015</v>
      </c>
    </row>
    <row r="158" spans="1:21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5.0999999999999997E-2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9"/>
        <v>41854.124953703707</v>
      </c>
      <c r="U158">
        <f t="shared" si="20"/>
        <v>2014</v>
      </c>
    </row>
    <row r="159" spans="1:21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2.671118530884808E-3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9"/>
        <v>42426.911712962959</v>
      </c>
      <c r="U159">
        <f t="shared" si="20"/>
        <v>2016</v>
      </c>
    </row>
    <row r="160" spans="1:21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8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9"/>
        <v>41934.07671296296</v>
      </c>
      <c r="U160">
        <f t="shared" si="20"/>
        <v>2014</v>
      </c>
    </row>
    <row r="161" spans="1:21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2.0000000000000002E-5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9"/>
        <v>42554.434548611112</v>
      </c>
      <c r="U161">
        <f t="shared" si="20"/>
        <v>2016</v>
      </c>
    </row>
    <row r="162" spans="1:21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8">
        <f t="shared" si="15"/>
        <v>0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42171.913090277783</v>
      </c>
      <c r="T162" s="10">
        <f t="shared" si="19"/>
        <v>42231.913090277783</v>
      </c>
      <c r="U162">
        <f t="shared" si="20"/>
        <v>2015</v>
      </c>
    </row>
    <row r="163" spans="1:21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1E-4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9"/>
        <v>41822.687442129631</v>
      </c>
      <c r="U163">
        <f t="shared" si="20"/>
        <v>2014</v>
      </c>
    </row>
    <row r="164" spans="1:21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0.15535714285714286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9"/>
        <v>41867.987500000003</v>
      </c>
      <c r="U164">
        <f t="shared" si="20"/>
        <v>2014</v>
      </c>
    </row>
    <row r="165" spans="1:21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8">
        <f t="shared" si="15"/>
        <v>0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9"/>
        <v>42278</v>
      </c>
      <c r="U165">
        <f t="shared" si="20"/>
        <v>2015</v>
      </c>
    </row>
    <row r="166" spans="1:21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5.3333333333333332E-3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9"/>
        <v>41901.762743055559</v>
      </c>
      <c r="U166">
        <f t="shared" si="20"/>
        <v>2014</v>
      </c>
    </row>
    <row r="167" spans="1:21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8">
        <f t="shared" si="15"/>
        <v>0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9"/>
        <v>42381.658842592587</v>
      </c>
      <c r="U167">
        <f t="shared" si="20"/>
        <v>2015</v>
      </c>
    </row>
    <row r="168" spans="1:21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0.6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9"/>
        <v>42751.075949074075</v>
      </c>
      <c r="U168">
        <f t="shared" si="20"/>
        <v>2016</v>
      </c>
    </row>
    <row r="169" spans="1:21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1E-4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9"/>
        <v>42220.927488425921</v>
      </c>
      <c r="U169">
        <f t="shared" si="20"/>
        <v>2015</v>
      </c>
    </row>
    <row r="170" spans="1:21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4.0625000000000001E-2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9"/>
        <v>42082.793634259258</v>
      </c>
      <c r="U170">
        <f t="shared" si="20"/>
        <v>2015</v>
      </c>
    </row>
    <row r="171" spans="1:21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0.224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9"/>
        <v>41930.505312499998</v>
      </c>
      <c r="U171">
        <f t="shared" si="20"/>
        <v>2014</v>
      </c>
    </row>
    <row r="172" spans="1:21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3.2500000000000001E-2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9"/>
        <v>42246.227777777778</v>
      </c>
      <c r="U172">
        <f t="shared" si="20"/>
        <v>2015</v>
      </c>
    </row>
    <row r="173" spans="1:21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2.0000000000000002E-5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9"/>
        <v>42594.180717592593</v>
      </c>
      <c r="U173">
        <f t="shared" si="20"/>
        <v>2016</v>
      </c>
    </row>
    <row r="174" spans="1:21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8">
        <f t="shared" si="15"/>
        <v>0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9"/>
        <v>42082.353275462956</v>
      </c>
      <c r="U174">
        <f t="shared" si="20"/>
        <v>2015</v>
      </c>
    </row>
    <row r="175" spans="1:21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8">
        <f t="shared" si="15"/>
        <v>0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9"/>
        <v>42063.573009259257</v>
      </c>
      <c r="U175">
        <f t="shared" si="20"/>
        <v>2015</v>
      </c>
    </row>
    <row r="176" spans="1:21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8">
        <f t="shared" si="15"/>
        <v>0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9"/>
        <v>42132.758981481486</v>
      </c>
      <c r="U176">
        <f t="shared" si="20"/>
        <v>2015</v>
      </c>
    </row>
    <row r="177" spans="1:21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6.4850000000000005E-2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9"/>
        <v>41880.777905092589</v>
      </c>
      <c r="U177">
        <f t="shared" si="20"/>
        <v>2014</v>
      </c>
    </row>
    <row r="178" spans="1:21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8">
        <f t="shared" si="15"/>
        <v>0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9"/>
        <v>42221.824062500003</v>
      </c>
      <c r="U178">
        <f t="shared" si="20"/>
        <v>2015</v>
      </c>
    </row>
    <row r="179" spans="1:21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0.4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9"/>
        <v>42087.00608796296</v>
      </c>
      <c r="U179">
        <f t="shared" si="20"/>
        <v>2015</v>
      </c>
    </row>
    <row r="180" spans="1:21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8">
        <f t="shared" si="15"/>
        <v>0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9"/>
        <v>42334.997048611112</v>
      </c>
      <c r="U180">
        <f t="shared" si="20"/>
        <v>2015</v>
      </c>
    </row>
    <row r="181" spans="1:21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0.2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9"/>
        <v>42433.080497685187</v>
      </c>
      <c r="U181">
        <f t="shared" si="20"/>
        <v>2016</v>
      </c>
    </row>
    <row r="182" spans="1:21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0.33416666666666667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9"/>
        <v>42107.791666666672</v>
      </c>
      <c r="U182">
        <f t="shared" si="20"/>
        <v>2015</v>
      </c>
    </row>
    <row r="183" spans="1:21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0.21092608822670172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9"/>
        <v>42177.741840277777</v>
      </c>
      <c r="U183">
        <f t="shared" si="20"/>
        <v>2015</v>
      </c>
    </row>
    <row r="184" spans="1:21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8">
        <f t="shared" si="15"/>
        <v>0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9"/>
        <v>42742.011944444443</v>
      </c>
      <c r="U184">
        <f t="shared" si="20"/>
        <v>2016</v>
      </c>
    </row>
    <row r="185" spans="1:21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0.35855999999999999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9"/>
        <v>41969.851967592593</v>
      </c>
      <c r="U185">
        <f t="shared" si="20"/>
        <v>2014</v>
      </c>
    </row>
    <row r="186" spans="1:21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3.4000000000000002E-2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9"/>
        <v>41883.165972222225</v>
      </c>
      <c r="U186">
        <f t="shared" si="20"/>
        <v>2014</v>
      </c>
    </row>
    <row r="187" spans="1:21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5.5E-2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9"/>
        <v>42600.91133101852</v>
      </c>
      <c r="U187">
        <f t="shared" si="20"/>
        <v>2016</v>
      </c>
    </row>
    <row r="188" spans="1:21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8">
        <f t="shared" si="15"/>
        <v>0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9"/>
        <v>42797.833333333328</v>
      </c>
      <c r="U188">
        <f t="shared" si="20"/>
        <v>2017</v>
      </c>
    </row>
    <row r="189" spans="1:21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0.16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9"/>
        <v>42206.290972222225</v>
      </c>
      <c r="U189">
        <f t="shared" si="20"/>
        <v>2015</v>
      </c>
    </row>
    <row r="190" spans="1:21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8">
        <f t="shared" si="15"/>
        <v>0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9"/>
        <v>41887.18304398148</v>
      </c>
      <c r="U190">
        <f t="shared" si="20"/>
        <v>2014</v>
      </c>
    </row>
    <row r="191" spans="1:21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6.8999999999999997E-4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9"/>
        <v>42616.690706018519</v>
      </c>
      <c r="U191">
        <f t="shared" si="20"/>
        <v>2016</v>
      </c>
    </row>
    <row r="192" spans="1:21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4.1666666666666666E-3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9"/>
        <v>42537.650995370372</v>
      </c>
      <c r="U192">
        <f t="shared" si="20"/>
        <v>2016</v>
      </c>
    </row>
    <row r="193" spans="1:21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0.05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9"/>
        <v>42279.441412037035</v>
      </c>
      <c r="U193">
        <f t="shared" si="20"/>
        <v>2015</v>
      </c>
    </row>
    <row r="194" spans="1:21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1">E194/D194</f>
        <v>1.7E-5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si="19"/>
        <v>41929.792037037041</v>
      </c>
      <c r="U194">
        <f t="shared" si="20"/>
        <v>2014</v>
      </c>
    </row>
    <row r="195" spans="1:21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1"/>
        <v>0</v>
      </c>
      <c r="P195" s="8">
        <f t="shared" ref="P195:P258" si="22">IFERROR(E195/L195,0)</f>
        <v>0</v>
      </c>
      <c r="Q195" t="str">
        <f t="shared" ref="Q195:Q258" si="23">LEFT($N195,FIND("/",$N195,1)-1)</f>
        <v>film &amp; video</v>
      </c>
      <c r="R195" t="str">
        <f t="shared" ref="R195:R258" si="24">RIGHT($N195,LEN($N195)-FIND("/",$N195,1))</f>
        <v>drama</v>
      </c>
      <c r="S195" s="10">
        <f t="shared" ref="S195:S258" si="25">(((J195/60)/60)/24)+DATE(1970,1,1)</f>
        <v>41911.934791666667</v>
      </c>
      <c r="T195" s="10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1.1999999999999999E-3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6"/>
        <v>42435.996886574074</v>
      </c>
      <c r="U196">
        <f t="shared" si="27"/>
        <v>2016</v>
      </c>
    </row>
    <row r="197" spans="1:21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s="8">
        <f t="shared" si="22"/>
        <v>0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6"/>
        <v>42195.67050925926</v>
      </c>
      <c r="U197">
        <f t="shared" si="27"/>
        <v>2015</v>
      </c>
    </row>
    <row r="198" spans="1:21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0.41857142857142859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6"/>
        <v>42287.875</v>
      </c>
      <c r="U198">
        <f t="shared" si="27"/>
        <v>2015</v>
      </c>
    </row>
    <row r="199" spans="1:21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0.1048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6"/>
        <v>42783.875</v>
      </c>
      <c r="U199">
        <f t="shared" si="27"/>
        <v>2017</v>
      </c>
    </row>
    <row r="200" spans="1:21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1.116E-2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6"/>
        <v>41917.383356481485</v>
      </c>
      <c r="U200">
        <f t="shared" si="27"/>
        <v>2014</v>
      </c>
    </row>
    <row r="201" spans="1:21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s="8">
        <f t="shared" si="22"/>
        <v>0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6"/>
        <v>42614.123865740738</v>
      </c>
      <c r="U201">
        <f t="shared" si="27"/>
        <v>2016</v>
      </c>
    </row>
    <row r="202" spans="1:21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0.26192500000000002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41867.083368055559</v>
      </c>
      <c r="T202" s="10">
        <f t="shared" si="26"/>
        <v>41897.083368055559</v>
      </c>
      <c r="U202">
        <f t="shared" si="27"/>
        <v>2014</v>
      </c>
    </row>
    <row r="203" spans="1:21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0.58461538461538465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6"/>
        <v>42043.818622685183</v>
      </c>
      <c r="U203">
        <f t="shared" si="27"/>
        <v>2015</v>
      </c>
    </row>
    <row r="204" spans="1:21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s="8">
        <f t="shared" si="22"/>
        <v>0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6"/>
        <v>42285.874305555553</v>
      </c>
      <c r="U204">
        <f t="shared" si="27"/>
        <v>2015</v>
      </c>
    </row>
    <row r="205" spans="1:21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0.2984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6"/>
        <v>42033.847962962958</v>
      </c>
      <c r="U205">
        <f t="shared" si="27"/>
        <v>2014</v>
      </c>
    </row>
    <row r="206" spans="1:21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0.50721666666666665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6"/>
        <v>42586.583368055552</v>
      </c>
      <c r="U206">
        <f t="shared" si="27"/>
        <v>2016</v>
      </c>
    </row>
    <row r="207" spans="1:21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0.16250000000000001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6"/>
        <v>42283.632199074069</v>
      </c>
      <c r="U207">
        <f t="shared" si="27"/>
        <v>2015</v>
      </c>
    </row>
    <row r="208" spans="1:21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s="8">
        <f t="shared" si="22"/>
        <v>0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6"/>
        <v>42588.004432870366</v>
      </c>
      <c r="U208">
        <f t="shared" si="27"/>
        <v>2016</v>
      </c>
    </row>
    <row r="209" spans="1:21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0.15214285714285714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6"/>
        <v>42008.197199074071</v>
      </c>
      <c r="U209">
        <f t="shared" si="27"/>
        <v>2014</v>
      </c>
    </row>
    <row r="210" spans="1:21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s="8">
        <f t="shared" si="22"/>
        <v>0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6"/>
        <v>41989.369988425926</v>
      </c>
      <c r="U210">
        <f t="shared" si="27"/>
        <v>2014</v>
      </c>
    </row>
    <row r="211" spans="1:21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s="8">
        <f t="shared" si="22"/>
        <v>0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6"/>
        <v>42195.922858796301</v>
      </c>
      <c r="U211">
        <f t="shared" si="27"/>
        <v>2015</v>
      </c>
    </row>
    <row r="212" spans="1:21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0.2525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6"/>
        <v>42278.208333333328</v>
      </c>
      <c r="U212">
        <f t="shared" si="27"/>
        <v>2015</v>
      </c>
    </row>
    <row r="213" spans="1:21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0.44600000000000001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42236.159918981488</v>
      </c>
      <c r="T213" s="10">
        <f t="shared" si="26"/>
        <v>42266.159918981488</v>
      </c>
      <c r="U213">
        <f t="shared" si="27"/>
        <v>2015</v>
      </c>
    </row>
    <row r="214" spans="1:21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1.5873015873015873E-4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6"/>
        <v>42476.839351851857</v>
      </c>
      <c r="U214">
        <f t="shared" si="27"/>
        <v>2016</v>
      </c>
    </row>
    <row r="215" spans="1:21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4.0000000000000002E-4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6"/>
        <v>42232.587974537033</v>
      </c>
      <c r="U215">
        <f t="shared" si="27"/>
        <v>2015</v>
      </c>
    </row>
    <row r="216" spans="1:21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8.0000000000000007E-5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6"/>
        <v>42069.64061342593</v>
      </c>
      <c r="U216">
        <f t="shared" si="27"/>
        <v>2015</v>
      </c>
    </row>
    <row r="217" spans="1:21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2.2727272727272726E-3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6"/>
        <v>42417.999305555553</v>
      </c>
      <c r="U217">
        <f t="shared" si="27"/>
        <v>2016</v>
      </c>
    </row>
    <row r="218" spans="1:21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0.55698440000000005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6"/>
        <v>42116.917094907403</v>
      </c>
      <c r="U218">
        <f t="shared" si="27"/>
        <v>2015</v>
      </c>
    </row>
    <row r="219" spans="1:21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0.11942999999999999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6"/>
        <v>42001.64061342593</v>
      </c>
      <c r="U219">
        <f t="shared" si="27"/>
        <v>2014</v>
      </c>
    </row>
    <row r="220" spans="1:21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0.02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6"/>
        <v>42139.628344907411</v>
      </c>
      <c r="U220">
        <f t="shared" si="27"/>
        <v>2015</v>
      </c>
    </row>
    <row r="221" spans="1:21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0.17630000000000001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6"/>
        <v>42461.290972222225</v>
      </c>
      <c r="U221">
        <f t="shared" si="27"/>
        <v>2016</v>
      </c>
    </row>
    <row r="222" spans="1:21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7.1999999999999998E-3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6"/>
        <v>42236.837499999994</v>
      </c>
      <c r="U222">
        <f t="shared" si="27"/>
        <v>2015</v>
      </c>
    </row>
    <row r="223" spans="1:21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s="8">
        <f t="shared" si="22"/>
        <v>0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6"/>
        <v>42091.79587962963</v>
      </c>
      <c r="U223">
        <f t="shared" si="27"/>
        <v>2015</v>
      </c>
    </row>
    <row r="224" spans="1:21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0.13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6"/>
        <v>42090.110416666663</v>
      </c>
      <c r="U224">
        <f t="shared" si="27"/>
        <v>2015</v>
      </c>
    </row>
    <row r="225" spans="1:21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s="8">
        <f t="shared" si="22"/>
        <v>0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6"/>
        <v>42512.045138888891</v>
      </c>
      <c r="U225">
        <f t="shared" si="27"/>
        <v>2016</v>
      </c>
    </row>
    <row r="226" spans="1:21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s="8">
        <f t="shared" si="22"/>
        <v>0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6"/>
        <v>42195.235254629632</v>
      </c>
      <c r="U226">
        <f t="shared" si="27"/>
        <v>2015</v>
      </c>
    </row>
    <row r="227" spans="1:21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s="8">
        <f t="shared" si="22"/>
        <v>0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6"/>
        <v>42468.919606481482</v>
      </c>
      <c r="U227">
        <f t="shared" si="27"/>
        <v>2016</v>
      </c>
    </row>
    <row r="228" spans="1:21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8.6206896551724137E-3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6"/>
        <v>42155.395138888889</v>
      </c>
      <c r="U228">
        <f t="shared" si="27"/>
        <v>2015</v>
      </c>
    </row>
    <row r="229" spans="1:21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s="8">
        <f t="shared" si="22"/>
        <v>0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6"/>
        <v>42194.893993055557</v>
      </c>
      <c r="U229">
        <f t="shared" si="27"/>
        <v>2015</v>
      </c>
    </row>
    <row r="230" spans="1:21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s="8">
        <f t="shared" si="22"/>
        <v>0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6"/>
        <v>42156.686400462961</v>
      </c>
      <c r="U230">
        <f t="shared" si="27"/>
        <v>2015</v>
      </c>
    </row>
    <row r="231" spans="1:21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s="8">
        <f t="shared" si="22"/>
        <v>0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6"/>
        <v>42413.933993055558</v>
      </c>
      <c r="U231">
        <f t="shared" si="27"/>
        <v>2016</v>
      </c>
    </row>
    <row r="232" spans="1:21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4.0000000000000001E-3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42129.777210648142</v>
      </c>
      <c r="T232" s="10">
        <f t="shared" si="26"/>
        <v>42159.777210648142</v>
      </c>
      <c r="U232">
        <f t="shared" si="27"/>
        <v>2015</v>
      </c>
    </row>
    <row r="233" spans="1:21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s="8">
        <f t="shared" si="22"/>
        <v>0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42341.958923611113</v>
      </c>
      <c r="T233" s="10">
        <f t="shared" si="26"/>
        <v>42371.958923611113</v>
      </c>
      <c r="U233">
        <f t="shared" si="27"/>
        <v>2015</v>
      </c>
    </row>
    <row r="234" spans="1:21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2.75E-2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6"/>
        <v>42062.82576388889</v>
      </c>
      <c r="U234">
        <f t="shared" si="27"/>
        <v>2015</v>
      </c>
    </row>
    <row r="235" spans="1:21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s="8">
        <f t="shared" si="22"/>
        <v>0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6"/>
        <v>42642.911712962959</v>
      </c>
      <c r="U235">
        <f t="shared" si="27"/>
        <v>2016</v>
      </c>
    </row>
    <row r="236" spans="1:21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0.40100000000000002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6"/>
        <v>42176.035405092596</v>
      </c>
      <c r="U236">
        <f t="shared" si="27"/>
        <v>2015</v>
      </c>
    </row>
    <row r="237" spans="1:21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s="8">
        <f t="shared" si="22"/>
        <v>0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6"/>
        <v>42194.908530092594</v>
      </c>
      <c r="U237">
        <f t="shared" si="27"/>
        <v>2015</v>
      </c>
    </row>
    <row r="238" spans="1:21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s="8">
        <f t="shared" si="22"/>
        <v>0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</v>
      </c>
      <c r="T238" s="10">
        <f t="shared" si="26"/>
        <v>42374</v>
      </c>
      <c r="U238">
        <f t="shared" si="27"/>
        <v>2015</v>
      </c>
    </row>
    <row r="239" spans="1:21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3.3333333333333335E-3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6"/>
        <v>42437.577187499999</v>
      </c>
      <c r="U239">
        <f t="shared" si="27"/>
        <v>2016</v>
      </c>
    </row>
    <row r="240" spans="1:21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s="8">
        <f t="shared" si="22"/>
        <v>0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42713.962499999994</v>
      </c>
      <c r="T240" s="10">
        <f t="shared" si="26"/>
        <v>42734.375</v>
      </c>
      <c r="U240">
        <f t="shared" si="27"/>
        <v>2016</v>
      </c>
    </row>
    <row r="241" spans="1:21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0.25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6"/>
        <v>42316.5</v>
      </c>
      <c r="U241">
        <f t="shared" si="27"/>
        <v>2015</v>
      </c>
    </row>
    <row r="242" spans="1:21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1.0763413333333334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6"/>
        <v>41399.708460648151</v>
      </c>
      <c r="U242">
        <f t="shared" si="27"/>
        <v>2013</v>
      </c>
    </row>
    <row r="243" spans="1:21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1.1263736263736264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6"/>
        <v>41994.697962962964</v>
      </c>
      <c r="U243">
        <f t="shared" si="27"/>
        <v>2014</v>
      </c>
    </row>
    <row r="244" spans="1:21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1.1346153846153846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6"/>
        <v>40897.492939814816</v>
      </c>
      <c r="U244">
        <f t="shared" si="27"/>
        <v>2011</v>
      </c>
    </row>
    <row r="245" spans="1:21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1.0259199999999999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6"/>
        <v>41692.047500000001</v>
      </c>
      <c r="U245">
        <f t="shared" si="27"/>
        <v>2014</v>
      </c>
    </row>
    <row r="246" spans="1:21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1.1375714285714287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6"/>
        <v>40253.29583333333</v>
      </c>
      <c r="U246">
        <f t="shared" si="27"/>
        <v>2010</v>
      </c>
    </row>
    <row r="247" spans="1:21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1.0371999999999999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6"/>
        <v>41137.053067129629</v>
      </c>
      <c r="U247">
        <f t="shared" si="27"/>
        <v>2012</v>
      </c>
    </row>
    <row r="248" spans="1:21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3.0546000000000002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6"/>
        <v>40530.405150462961</v>
      </c>
      <c r="U248">
        <f t="shared" si="27"/>
        <v>2010</v>
      </c>
    </row>
    <row r="249" spans="1:21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1.341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6"/>
        <v>40467.152083333334</v>
      </c>
      <c r="U249">
        <f t="shared" si="27"/>
        <v>2010</v>
      </c>
    </row>
    <row r="250" spans="1:21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1.0133294117647058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6"/>
        <v>40915.774409722224</v>
      </c>
      <c r="U250">
        <f t="shared" si="27"/>
        <v>2011</v>
      </c>
    </row>
    <row r="251" spans="1:21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1.1292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6"/>
        <v>40412.736111111109</v>
      </c>
      <c r="U251">
        <f t="shared" si="27"/>
        <v>2010</v>
      </c>
    </row>
    <row r="252" spans="1:21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1.0558333333333334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6"/>
        <v>41431.565868055557</v>
      </c>
      <c r="U252">
        <f t="shared" si="27"/>
        <v>2013</v>
      </c>
    </row>
    <row r="253" spans="1:21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1.2557142857142858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6"/>
        <v>41045.791666666664</v>
      </c>
      <c r="U253">
        <f t="shared" si="27"/>
        <v>2012</v>
      </c>
    </row>
    <row r="254" spans="1:21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1.8455999999999999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40266.662708333337</v>
      </c>
      <c r="T254" s="10">
        <f t="shared" si="26"/>
        <v>40330.165972222225</v>
      </c>
      <c r="U254">
        <f t="shared" si="27"/>
        <v>2010</v>
      </c>
    </row>
    <row r="255" spans="1:21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1.0073333333333334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6"/>
        <v>40954.650868055556</v>
      </c>
      <c r="U255">
        <f t="shared" si="27"/>
        <v>2012</v>
      </c>
    </row>
    <row r="256" spans="1:21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1.1694724999999999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42263.952662037031</v>
      </c>
      <c r="T256" s="10">
        <f t="shared" si="26"/>
        <v>42294.083333333328</v>
      </c>
      <c r="U256">
        <f t="shared" si="27"/>
        <v>2015</v>
      </c>
    </row>
    <row r="257" spans="1:21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1.0673325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6"/>
        <v>40618.48474537037</v>
      </c>
      <c r="U257">
        <f t="shared" si="27"/>
        <v>2011</v>
      </c>
    </row>
    <row r="258" spans="1:21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8">E258/D258</f>
        <v>1.391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si="26"/>
        <v>41349.769293981481</v>
      </c>
      <c r="U258">
        <f t="shared" si="27"/>
        <v>2013</v>
      </c>
    </row>
    <row r="259" spans="1:21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8"/>
        <v>1.0672648571428571</v>
      </c>
      <c r="P259" s="8">
        <f t="shared" ref="P259:P322" si="29">IFERROR(E259/L259,0)</f>
        <v>66.70405357142856</v>
      </c>
      <c r="Q259" t="str">
        <f t="shared" ref="Q259:Q322" si="30">LEFT($N259,FIND("/",$N259,1)-1)</f>
        <v>film &amp; video</v>
      </c>
      <c r="R259" t="str">
        <f t="shared" ref="R259:R322" si="31">RIGHT($N259,LEN($N259)-FIND("/",$N259,1))</f>
        <v>documentary</v>
      </c>
      <c r="S259" s="10">
        <f t="shared" ref="S259:S322" si="32">(((J259/60)/60)/24)+DATE(1970,1,1)</f>
        <v>42479.626875000002</v>
      </c>
      <c r="T259" s="10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1.9114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33"/>
        <v>40712.051689814813</v>
      </c>
      <c r="U260">
        <f t="shared" si="34"/>
        <v>2011</v>
      </c>
    </row>
    <row r="261" spans="1:21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1.3193789333333332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33"/>
        <v>42102.738067129627</v>
      </c>
      <c r="U261">
        <f t="shared" si="34"/>
        <v>2015</v>
      </c>
    </row>
    <row r="262" spans="1:21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1.0640000000000001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33"/>
        <v>40376.415972222225</v>
      </c>
      <c r="U262">
        <f t="shared" si="34"/>
        <v>2010</v>
      </c>
    </row>
    <row r="263" spans="1:21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1.0740000000000001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33"/>
        <v>41067.621527777781</v>
      </c>
      <c r="U263">
        <f t="shared" si="34"/>
        <v>2012</v>
      </c>
    </row>
    <row r="264" spans="1:21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2.4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33"/>
        <v>40600.24800925926</v>
      </c>
      <c r="U264">
        <f t="shared" si="34"/>
        <v>2011</v>
      </c>
    </row>
    <row r="265" spans="1:21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1.1808107999999999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33"/>
        <v>41179.954791666663</v>
      </c>
      <c r="U265">
        <f t="shared" si="34"/>
        <v>2012</v>
      </c>
    </row>
    <row r="266" spans="1:21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1.1819999999999999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33"/>
        <v>41040.620312500003</v>
      </c>
      <c r="U266">
        <f t="shared" si="34"/>
        <v>2012</v>
      </c>
    </row>
    <row r="267" spans="1:21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1.111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40267.245717592588</v>
      </c>
      <c r="T267" s="10">
        <f t="shared" si="33"/>
        <v>40308.844444444447</v>
      </c>
      <c r="U267">
        <f t="shared" si="34"/>
        <v>2010</v>
      </c>
    </row>
    <row r="268" spans="1:21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1.4550000000000001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33"/>
        <v>40291.160416666666</v>
      </c>
      <c r="U268">
        <f t="shared" si="34"/>
        <v>2010</v>
      </c>
    </row>
    <row r="269" spans="1:21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1.3162883248730965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33"/>
        <v>41815.452534722222</v>
      </c>
      <c r="U269">
        <f t="shared" si="34"/>
        <v>2014</v>
      </c>
    </row>
    <row r="270" spans="1:21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1.1140000000000001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33"/>
        <v>40854.194189814814</v>
      </c>
      <c r="U270">
        <f t="shared" si="34"/>
        <v>2011</v>
      </c>
    </row>
    <row r="271" spans="1:21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1.4723377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33"/>
        <v>42788.197013888886</v>
      </c>
      <c r="U271">
        <f t="shared" si="34"/>
        <v>2017</v>
      </c>
    </row>
    <row r="272" spans="1:21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1.5260869565217392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40637.866550925923</v>
      </c>
      <c r="T272" s="10">
        <f t="shared" si="33"/>
        <v>40688.166666666664</v>
      </c>
      <c r="U272">
        <f t="shared" si="34"/>
        <v>2011</v>
      </c>
    </row>
    <row r="273" spans="1:21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1.0468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41612.10024305556</v>
      </c>
      <c r="T273" s="10">
        <f t="shared" si="33"/>
        <v>41641.333333333336</v>
      </c>
      <c r="U273">
        <f t="shared" si="34"/>
        <v>2013</v>
      </c>
    </row>
    <row r="274" spans="1:21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1.7743366666666667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33"/>
        <v>40296.78402777778</v>
      </c>
      <c r="U274">
        <f t="shared" si="34"/>
        <v>2010</v>
      </c>
    </row>
    <row r="275" spans="1:21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1.077758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33"/>
        <v>40727.498449074075</v>
      </c>
      <c r="U275">
        <f t="shared" si="34"/>
        <v>2011</v>
      </c>
    </row>
    <row r="276" spans="1:21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1.56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33"/>
        <v>41004.290972222225</v>
      </c>
      <c r="U276">
        <f t="shared" si="34"/>
        <v>2012</v>
      </c>
    </row>
    <row r="277" spans="1:21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1.08395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33"/>
        <v>41223.073680555557</v>
      </c>
      <c r="U277">
        <f t="shared" si="34"/>
        <v>2012</v>
      </c>
    </row>
    <row r="278" spans="1:21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1.476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40967.081874999996</v>
      </c>
      <c r="T278" s="10">
        <f t="shared" si="33"/>
        <v>41027.040208333332</v>
      </c>
      <c r="U278">
        <f t="shared" si="34"/>
        <v>2012</v>
      </c>
    </row>
    <row r="279" spans="1:21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1.1038153846153846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33"/>
        <v>42147.891423611116</v>
      </c>
      <c r="U279">
        <f t="shared" si="34"/>
        <v>2015</v>
      </c>
    </row>
    <row r="280" spans="1:21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1.5034814814814814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33"/>
        <v>41194.040960648148</v>
      </c>
      <c r="U280">
        <f t="shared" si="34"/>
        <v>2012</v>
      </c>
    </row>
    <row r="281" spans="1:21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1.5731829411764706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33"/>
        <v>42793.084027777775</v>
      </c>
      <c r="U281">
        <f t="shared" si="34"/>
        <v>2017</v>
      </c>
    </row>
    <row r="282" spans="1:21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1.5614399999999999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41744.590682870366</v>
      </c>
      <c r="T282" s="10">
        <f t="shared" si="33"/>
        <v>41789.590682870366</v>
      </c>
      <c r="U282">
        <f t="shared" si="34"/>
        <v>2014</v>
      </c>
    </row>
    <row r="283" spans="1:21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1.2058763636363636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33"/>
        <v>40035.80972222222</v>
      </c>
      <c r="U283">
        <f t="shared" si="34"/>
        <v>2009</v>
      </c>
    </row>
    <row r="284" spans="1:21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1.0118888888888888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33"/>
        <v>40231.916666666664</v>
      </c>
      <c r="U284">
        <f t="shared" si="34"/>
        <v>2010</v>
      </c>
    </row>
    <row r="285" spans="1:21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1.142725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33"/>
        <v>40695.207638888889</v>
      </c>
      <c r="U285">
        <f t="shared" si="34"/>
        <v>2011</v>
      </c>
    </row>
    <row r="286" spans="1:21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1.0462615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33"/>
        <v>40929.738194444442</v>
      </c>
      <c r="U286">
        <f t="shared" si="34"/>
        <v>2011</v>
      </c>
    </row>
    <row r="287" spans="1:21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2.2882507142857142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33"/>
        <v>41536.756111111114</v>
      </c>
      <c r="U287">
        <f t="shared" si="34"/>
        <v>2013</v>
      </c>
    </row>
    <row r="288" spans="1:21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1.0915333333333332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41313.816249999996</v>
      </c>
      <c r="T288" s="10">
        <f t="shared" si="33"/>
        <v>41358.774583333332</v>
      </c>
      <c r="U288">
        <f t="shared" si="34"/>
        <v>2013</v>
      </c>
    </row>
    <row r="289" spans="1:21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1.7629999999999999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33"/>
        <v>41215.166666666664</v>
      </c>
      <c r="U289">
        <f t="shared" si="34"/>
        <v>2012</v>
      </c>
    </row>
    <row r="290" spans="1:21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1.0321061999999999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33"/>
        <v>41086.168900462959</v>
      </c>
      <c r="U290">
        <f t="shared" si="34"/>
        <v>2012</v>
      </c>
    </row>
    <row r="291" spans="1:21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1.0482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33"/>
        <v>41580.456412037034</v>
      </c>
      <c r="U291">
        <f t="shared" si="34"/>
        <v>2013</v>
      </c>
    </row>
    <row r="292" spans="1:21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1.0668444444444445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33"/>
        <v>40576.332638888889</v>
      </c>
      <c r="U292">
        <f t="shared" si="34"/>
        <v>2010</v>
      </c>
    </row>
    <row r="293" spans="1:21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1.2001999999999999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33"/>
        <v>41395.000694444447</v>
      </c>
      <c r="U293">
        <f t="shared" si="34"/>
        <v>2013</v>
      </c>
    </row>
    <row r="294" spans="1:21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1.0150693333333334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33"/>
        <v>40845.165972222225</v>
      </c>
      <c r="U294">
        <f t="shared" si="34"/>
        <v>2011</v>
      </c>
    </row>
    <row r="295" spans="1:21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1.0138461538461538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33"/>
        <v>41749.667986111112</v>
      </c>
      <c r="U295">
        <f t="shared" si="34"/>
        <v>2014</v>
      </c>
    </row>
    <row r="296" spans="1:21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33"/>
        <v>40378.666666666664</v>
      </c>
      <c r="U296">
        <f t="shared" si="34"/>
        <v>2010</v>
      </c>
    </row>
    <row r="297" spans="1:21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1.3310911999999999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33"/>
        <v>41579</v>
      </c>
      <c r="U297">
        <f t="shared" si="34"/>
        <v>2013</v>
      </c>
    </row>
    <row r="298" spans="1:21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1.187262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33"/>
        <v>41159.475497685184</v>
      </c>
      <c r="U298">
        <f t="shared" si="34"/>
        <v>2012</v>
      </c>
    </row>
    <row r="299" spans="1:21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1.0064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42089.72802083334</v>
      </c>
      <c r="T299" s="10">
        <f t="shared" si="33"/>
        <v>42125.165972222225</v>
      </c>
      <c r="U299">
        <f t="shared" si="34"/>
        <v>2015</v>
      </c>
    </row>
    <row r="300" spans="1:21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1.089324126984127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33"/>
        <v>41768.875</v>
      </c>
      <c r="U300">
        <f t="shared" si="34"/>
        <v>2014</v>
      </c>
    </row>
    <row r="301" spans="1:21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1.789525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33"/>
        <v>40499.266898148147</v>
      </c>
      <c r="U301">
        <f t="shared" si="34"/>
        <v>2010</v>
      </c>
    </row>
    <row r="302" spans="1:21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1.0172264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33"/>
        <v>40657.959930555553</v>
      </c>
      <c r="U302">
        <f t="shared" si="34"/>
        <v>2011</v>
      </c>
    </row>
    <row r="303" spans="1:21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1.1873499999999999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33"/>
        <v>41352.696006944447</v>
      </c>
      <c r="U303">
        <f t="shared" si="34"/>
        <v>2013</v>
      </c>
    </row>
    <row r="304" spans="1:21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1.0045999999999999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33"/>
        <v>40963.856921296298</v>
      </c>
      <c r="U304">
        <f t="shared" si="34"/>
        <v>2012</v>
      </c>
    </row>
    <row r="305" spans="1:21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1.3746666666666667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41032.071134259262</v>
      </c>
      <c r="T305" s="10">
        <f t="shared" si="33"/>
        <v>41062.071134259262</v>
      </c>
      <c r="U305">
        <f t="shared" si="34"/>
        <v>2012</v>
      </c>
    </row>
    <row r="306" spans="1:21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2.3164705882352941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33"/>
        <v>41153.083333333336</v>
      </c>
      <c r="U306">
        <f t="shared" si="34"/>
        <v>2012</v>
      </c>
    </row>
    <row r="307" spans="1:21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1.3033333333333332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33"/>
        <v>40978.630196759259</v>
      </c>
      <c r="U307">
        <f t="shared" si="34"/>
        <v>2012</v>
      </c>
    </row>
    <row r="308" spans="1:21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2.9289999999999998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33"/>
        <v>41353.795520833337</v>
      </c>
      <c r="U308">
        <f t="shared" si="34"/>
        <v>2013</v>
      </c>
    </row>
    <row r="309" spans="1:21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1.1131818181818183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41282.944456018515</v>
      </c>
      <c r="T309" s="10">
        <f t="shared" si="33"/>
        <v>41312.944456018515</v>
      </c>
      <c r="U309">
        <f t="shared" si="34"/>
        <v>2013</v>
      </c>
    </row>
    <row r="310" spans="1:21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1.0556666666666668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33"/>
        <v>40612.694560185184</v>
      </c>
      <c r="U310">
        <f t="shared" si="34"/>
        <v>2011</v>
      </c>
    </row>
    <row r="311" spans="1:21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1.1894444444444445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33"/>
        <v>41155.751550925925</v>
      </c>
      <c r="U311">
        <f t="shared" si="34"/>
        <v>2012</v>
      </c>
    </row>
    <row r="312" spans="1:21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1.04129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33"/>
        <v>40836.083333333336</v>
      </c>
      <c r="U312">
        <f t="shared" si="34"/>
        <v>2011</v>
      </c>
    </row>
    <row r="313" spans="1:21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1.0410165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33"/>
        <v>40909.332638888889</v>
      </c>
      <c r="U313">
        <f t="shared" si="34"/>
        <v>2011</v>
      </c>
    </row>
    <row r="314" spans="1:21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1.1187499999999999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33"/>
        <v>41378.877685185187</v>
      </c>
      <c r="U314">
        <f t="shared" si="34"/>
        <v>2013</v>
      </c>
    </row>
    <row r="315" spans="1:21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1.0473529411764706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33"/>
        <v>40401.665972222225</v>
      </c>
      <c r="U315">
        <f t="shared" si="34"/>
        <v>2010</v>
      </c>
    </row>
    <row r="316" spans="1:21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3.8515000000000001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33"/>
        <v>41334.833194444444</v>
      </c>
      <c r="U316">
        <f t="shared" si="34"/>
        <v>2013</v>
      </c>
    </row>
    <row r="317" spans="1:21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1.01248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33"/>
        <v>41143.77238425926</v>
      </c>
      <c r="U317">
        <f t="shared" si="34"/>
        <v>2012</v>
      </c>
    </row>
    <row r="318" spans="1:21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1.1377333333333333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33"/>
        <v>41984.207638888889</v>
      </c>
      <c r="U318">
        <f t="shared" si="34"/>
        <v>2014</v>
      </c>
    </row>
    <row r="319" spans="1:21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1.0080333333333333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33"/>
        <v>41619.676886574074</v>
      </c>
      <c r="U319">
        <f t="shared" si="34"/>
        <v>2013</v>
      </c>
    </row>
    <row r="320" spans="1:21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2.8332000000000002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33"/>
        <v>41359.997118055559</v>
      </c>
      <c r="U320">
        <f t="shared" si="34"/>
        <v>2013</v>
      </c>
    </row>
    <row r="321" spans="1:21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1.1268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33"/>
        <v>40211.332638888889</v>
      </c>
      <c r="U321">
        <f t="shared" si="34"/>
        <v>2009</v>
      </c>
    </row>
    <row r="322" spans="1:21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5">E322/D322</f>
        <v>1.0658000000000001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si="33"/>
        <v>42360.958333333328</v>
      </c>
      <c r="U322">
        <f t="shared" si="34"/>
        <v>2015</v>
      </c>
    </row>
    <row r="323" spans="1:21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5"/>
        <v>1.0266285714285714</v>
      </c>
      <c r="P323" s="8">
        <f t="shared" ref="P323:P386" si="36">IFERROR(E323/L323,0)</f>
        <v>106.62314540059347</v>
      </c>
      <c r="Q323" t="str">
        <f t="shared" ref="Q323:Q386" si="37">LEFT($N323,FIND("/",$N323,1)-1)</f>
        <v>film &amp; video</v>
      </c>
      <c r="R323" t="str">
        <f t="shared" ref="R323:R386" si="38">RIGHT($N323,LEN($N323)-FIND("/",$N323,1))</f>
        <v>documentary</v>
      </c>
      <c r="S323" s="10">
        <f t="shared" ref="S323:S386" si="39">(((J323/60)/60)/24)+DATE(1970,1,1)</f>
        <v>42647.446597222224</v>
      </c>
      <c r="T323" s="10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1.0791200000000001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40"/>
        <v>42503.57</v>
      </c>
      <c r="U324">
        <f t="shared" si="41"/>
        <v>2016</v>
      </c>
    </row>
    <row r="325" spans="1:21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1.2307407407407407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40"/>
        <v>42725.332638888889</v>
      </c>
      <c r="U325">
        <f t="shared" si="41"/>
        <v>2016</v>
      </c>
    </row>
    <row r="326" spans="1:21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1.016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40"/>
        <v>42217.626250000001</v>
      </c>
      <c r="U326">
        <f t="shared" si="41"/>
        <v>2015</v>
      </c>
    </row>
    <row r="327" spans="1:21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1.04396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40"/>
        <v>42724.187881944439</v>
      </c>
      <c r="U327">
        <f t="shared" si="41"/>
        <v>2016</v>
      </c>
    </row>
    <row r="328" spans="1:21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1.1292973333333334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40"/>
        <v>42808.956250000003</v>
      </c>
      <c r="U328">
        <f t="shared" si="41"/>
        <v>2017</v>
      </c>
    </row>
    <row r="329" spans="1:21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1.3640000000000001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40"/>
        <v>42085.333333333328</v>
      </c>
      <c r="U329">
        <f t="shared" si="41"/>
        <v>2015</v>
      </c>
    </row>
    <row r="330" spans="1:21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1.036144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40"/>
        <v>42309.166666666672</v>
      </c>
      <c r="U330">
        <f t="shared" si="41"/>
        <v>2015</v>
      </c>
    </row>
    <row r="331" spans="1:21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1.0549999999999999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40"/>
        <v>42315.166666666672</v>
      </c>
      <c r="U331">
        <f t="shared" si="41"/>
        <v>2015</v>
      </c>
    </row>
    <row r="332" spans="1:21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1.0182857142857142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40"/>
        <v>41411.165972222225</v>
      </c>
      <c r="U332">
        <f t="shared" si="41"/>
        <v>2013</v>
      </c>
    </row>
    <row r="333" spans="1:21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1.0660499999999999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40"/>
        <v>42538.581412037034</v>
      </c>
      <c r="U333">
        <f t="shared" si="41"/>
        <v>2016</v>
      </c>
    </row>
    <row r="334" spans="1:21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1.13015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40"/>
        <v>42305.333333333328</v>
      </c>
      <c r="U334">
        <f t="shared" si="41"/>
        <v>2015</v>
      </c>
    </row>
    <row r="335" spans="1:21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1.252275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40"/>
        <v>42467.59480324074</v>
      </c>
      <c r="U335">
        <f t="shared" si="41"/>
        <v>2016</v>
      </c>
    </row>
    <row r="336" spans="1:21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1.0119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40"/>
        <v>42139.791666666672</v>
      </c>
      <c r="U336">
        <f t="shared" si="41"/>
        <v>2015</v>
      </c>
    </row>
    <row r="337" spans="1:21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1.0276470588235294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40"/>
        <v>42132.916666666672</v>
      </c>
      <c r="U337">
        <f t="shared" si="41"/>
        <v>2015</v>
      </c>
    </row>
    <row r="338" spans="1:21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1.1683911999999999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40"/>
        <v>42321.637939814813</v>
      </c>
      <c r="U338">
        <f t="shared" si="41"/>
        <v>2015</v>
      </c>
    </row>
    <row r="339" spans="1:21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1.0116833333333335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40"/>
        <v>42077.086898148147</v>
      </c>
      <c r="U339">
        <f t="shared" si="41"/>
        <v>2015</v>
      </c>
    </row>
    <row r="340" spans="1:21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1.1013360000000001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40"/>
        <v>42616.041666666672</v>
      </c>
      <c r="U340">
        <f t="shared" si="41"/>
        <v>2016</v>
      </c>
    </row>
    <row r="341" spans="1:21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1.0808333333333333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40"/>
        <v>42123.760046296295</v>
      </c>
      <c r="U341">
        <f t="shared" si="41"/>
        <v>2015</v>
      </c>
    </row>
    <row r="342" spans="1:21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1.2502285714285715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40"/>
        <v>42802.875</v>
      </c>
      <c r="U342">
        <f t="shared" si="41"/>
        <v>2017</v>
      </c>
    </row>
    <row r="343" spans="1:21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1.0671428571428572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40"/>
        <v>41913.165972222225</v>
      </c>
      <c r="U343">
        <f t="shared" si="41"/>
        <v>2014</v>
      </c>
    </row>
    <row r="344" spans="1:21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1.0036639999999999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40"/>
        <v>42489.780844907407</v>
      </c>
      <c r="U344">
        <f t="shared" si="41"/>
        <v>2016</v>
      </c>
    </row>
    <row r="345" spans="1:21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1.0202863333333334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40"/>
        <v>41957.125</v>
      </c>
      <c r="U345">
        <f t="shared" si="41"/>
        <v>2014</v>
      </c>
    </row>
    <row r="346" spans="1:21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1.0208358208955224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40"/>
        <v>42156.097222222219</v>
      </c>
      <c r="U346">
        <f t="shared" si="41"/>
        <v>2015</v>
      </c>
    </row>
    <row r="347" spans="1:21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1.2327586206896552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40"/>
        <v>42144.944328703699</v>
      </c>
      <c r="U347">
        <f t="shared" si="41"/>
        <v>2015</v>
      </c>
    </row>
    <row r="348" spans="1:21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1.7028880000000002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42261.500243055561</v>
      </c>
      <c r="T348" s="10">
        <f t="shared" si="40"/>
        <v>42291.500243055561</v>
      </c>
      <c r="U348">
        <f t="shared" si="41"/>
        <v>2015</v>
      </c>
    </row>
    <row r="349" spans="1:21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1.1159049999999999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40"/>
        <v>42322.537141203706</v>
      </c>
      <c r="U349">
        <f t="shared" si="41"/>
        <v>2015</v>
      </c>
    </row>
    <row r="350" spans="1:21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1.03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40"/>
        <v>42237.58699074074</v>
      </c>
      <c r="U350">
        <f t="shared" si="41"/>
        <v>2015</v>
      </c>
    </row>
    <row r="351" spans="1:21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1.0663570159857905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40"/>
        <v>42790.498935185184</v>
      </c>
      <c r="U351">
        <f t="shared" si="41"/>
        <v>2017</v>
      </c>
    </row>
    <row r="352" spans="1:21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1.1476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40"/>
        <v>42624.165972222225</v>
      </c>
      <c r="U352">
        <f t="shared" si="41"/>
        <v>2016</v>
      </c>
    </row>
    <row r="353" spans="1:21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1.2734117647058822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40"/>
        <v>42467.923078703709</v>
      </c>
      <c r="U353">
        <f t="shared" si="41"/>
        <v>2016</v>
      </c>
    </row>
    <row r="354" spans="1:21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1.1656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40"/>
        <v>41920.167453703703</v>
      </c>
      <c r="U354">
        <f t="shared" si="41"/>
        <v>2014</v>
      </c>
    </row>
    <row r="355" spans="1:21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1.0861819426615318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40"/>
        <v>42327.833553240736</v>
      </c>
      <c r="U355">
        <f t="shared" si="41"/>
        <v>2015</v>
      </c>
    </row>
    <row r="356" spans="1:21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1.0394285714285714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40"/>
        <v>42468.786122685182</v>
      </c>
      <c r="U356">
        <f t="shared" si="41"/>
        <v>2016</v>
      </c>
    </row>
    <row r="357" spans="1:21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1.1625714285714286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40"/>
        <v>41974.3355787037</v>
      </c>
      <c r="U357">
        <f t="shared" si="41"/>
        <v>2014</v>
      </c>
    </row>
    <row r="358" spans="1:21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1.0269239999999999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40"/>
        <v>42445.761493055557</v>
      </c>
      <c r="U358">
        <f t="shared" si="41"/>
        <v>2016</v>
      </c>
    </row>
    <row r="359" spans="1:21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1.74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40"/>
        <v>42118.222187499996</v>
      </c>
      <c r="U359">
        <f t="shared" si="41"/>
        <v>2015</v>
      </c>
    </row>
    <row r="360" spans="1:21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1.03088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40"/>
        <v>42536.625</v>
      </c>
      <c r="U360">
        <f t="shared" si="41"/>
        <v>2016</v>
      </c>
    </row>
    <row r="361" spans="1:21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1.0485537190082646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41935.070486111108</v>
      </c>
      <c r="T361" s="10">
        <f t="shared" si="40"/>
        <v>41957.216666666667</v>
      </c>
      <c r="U361">
        <f t="shared" si="41"/>
        <v>2014</v>
      </c>
    </row>
    <row r="362" spans="1:21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1.0137499999999999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40"/>
        <v>42208.132638888885</v>
      </c>
      <c r="U362">
        <f t="shared" si="41"/>
        <v>2015</v>
      </c>
    </row>
    <row r="363" spans="1:21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1.1107699999999998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40"/>
        <v>41966.042893518519</v>
      </c>
      <c r="U363">
        <f t="shared" si="41"/>
        <v>2014</v>
      </c>
    </row>
    <row r="364" spans="1:21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1.2415933781686497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40"/>
        <v>41859</v>
      </c>
      <c r="U364">
        <f t="shared" si="41"/>
        <v>2014</v>
      </c>
    </row>
    <row r="365" spans="1:21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1.0133333333333334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40"/>
        <v>40300.806944444441</v>
      </c>
      <c r="U365">
        <f t="shared" si="41"/>
        <v>2010</v>
      </c>
    </row>
    <row r="366" spans="1:21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1.1016142857142857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40"/>
        <v>41811.165972222225</v>
      </c>
      <c r="U366">
        <f t="shared" si="41"/>
        <v>2014</v>
      </c>
    </row>
    <row r="367" spans="1:21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1.0397333333333334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40"/>
        <v>41698.606469907405</v>
      </c>
      <c r="U367">
        <f t="shared" si="41"/>
        <v>2014</v>
      </c>
    </row>
    <row r="368" spans="1:21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1.013157894736842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41019.793032407404</v>
      </c>
      <c r="T368" s="10">
        <f t="shared" si="40"/>
        <v>41049.793032407404</v>
      </c>
      <c r="U368">
        <f t="shared" si="41"/>
        <v>2012</v>
      </c>
    </row>
    <row r="369" spans="1:21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1.033501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40"/>
        <v>41395.207638888889</v>
      </c>
      <c r="U369">
        <f t="shared" si="41"/>
        <v>2013</v>
      </c>
    </row>
    <row r="370" spans="1:21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1.04112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40"/>
        <v>42078.563912037032</v>
      </c>
      <c r="U370">
        <f t="shared" si="41"/>
        <v>2015</v>
      </c>
    </row>
    <row r="371" spans="1:21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1.1015569230769231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40"/>
        <v>40923.551724537036</v>
      </c>
      <c r="U371">
        <f t="shared" si="41"/>
        <v>2011</v>
      </c>
    </row>
    <row r="372" spans="1:21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1.2202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40"/>
        <v>42741.795138888891</v>
      </c>
      <c r="U372">
        <f t="shared" si="41"/>
        <v>2016</v>
      </c>
    </row>
    <row r="373" spans="1:21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1.1416866666666667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40"/>
        <v>41306.767812500002</v>
      </c>
      <c r="U373">
        <f t="shared" si="41"/>
        <v>2012</v>
      </c>
    </row>
    <row r="374" spans="1:21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1.2533333333333334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40"/>
        <v>42465.666666666672</v>
      </c>
      <c r="U374">
        <f t="shared" si="41"/>
        <v>2016</v>
      </c>
    </row>
    <row r="375" spans="1:21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1.0666666666666667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40"/>
        <v>41108.91201388889</v>
      </c>
      <c r="U375">
        <f t="shared" si="41"/>
        <v>2012</v>
      </c>
    </row>
    <row r="376" spans="1:21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1.3065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40"/>
        <v>40802.889247685183</v>
      </c>
      <c r="U376">
        <f t="shared" si="41"/>
        <v>2011</v>
      </c>
    </row>
    <row r="377" spans="1:21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1.2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40"/>
        <v>41699.720833333333</v>
      </c>
      <c r="U377">
        <f t="shared" si="41"/>
        <v>2014</v>
      </c>
    </row>
    <row r="378" spans="1:21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1.0595918367346939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40"/>
        <v>42607.452731481477</v>
      </c>
      <c r="U378">
        <f t="shared" si="41"/>
        <v>2016</v>
      </c>
    </row>
    <row r="379" spans="1:21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1.1439999999999999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40"/>
        <v>42322.292361111111</v>
      </c>
      <c r="U379">
        <f t="shared" si="41"/>
        <v>2015</v>
      </c>
    </row>
    <row r="380" spans="1:21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1.1176666666666666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40"/>
        <v>42394.994444444441</v>
      </c>
      <c r="U380">
        <f t="shared" si="41"/>
        <v>2016</v>
      </c>
    </row>
    <row r="381" spans="1:21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1.1608000000000001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40"/>
        <v>41032.688333333332</v>
      </c>
      <c r="U381">
        <f t="shared" si="41"/>
        <v>2012</v>
      </c>
    </row>
    <row r="382" spans="1:21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1.415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40"/>
        <v>42392.719814814816</v>
      </c>
      <c r="U382">
        <f t="shared" si="41"/>
        <v>2015</v>
      </c>
    </row>
    <row r="383" spans="1:21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1.0472999999999999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40"/>
        <v>41120.208333333336</v>
      </c>
      <c r="U383">
        <f t="shared" si="41"/>
        <v>2012</v>
      </c>
    </row>
    <row r="384" spans="1:21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2.5583333333333331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40"/>
        <v>41158.709490740745</v>
      </c>
      <c r="U384">
        <f t="shared" si="41"/>
        <v>2012</v>
      </c>
    </row>
    <row r="385" spans="1:21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2.0670670670670672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40"/>
        <v>41778.117581018516</v>
      </c>
      <c r="U385">
        <f t="shared" si="41"/>
        <v>2014</v>
      </c>
    </row>
    <row r="386" spans="1:21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2">E386/D386</f>
        <v>1.1210500000000001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si="40"/>
        <v>42010.781793981485</v>
      </c>
      <c r="U386">
        <f t="shared" si="41"/>
        <v>2014</v>
      </c>
    </row>
    <row r="387" spans="1:21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2"/>
        <v>1.05982</v>
      </c>
      <c r="P387" s="8">
        <f t="shared" ref="P387:P450" si="43">IFERROR(E387/L387,0)</f>
        <v>111.79535864978902</v>
      </c>
      <c r="Q387" t="str">
        <f t="shared" ref="Q387:Q450" si="44">LEFT($N387,FIND("/",$N387,1)-1)</f>
        <v>film &amp; video</v>
      </c>
      <c r="R387" t="str">
        <f t="shared" ref="R387:R450" si="45">RIGHT($N387,LEN($N387)-FIND("/",$N387,1))</f>
        <v>documentary</v>
      </c>
      <c r="S387" s="10">
        <f t="shared" ref="S387:S450" si="46">(((J387/60)/60)/24)+DATE(1970,1,1)</f>
        <v>41934.584502314814</v>
      </c>
      <c r="T387" s="10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1.0016666666666667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7"/>
        <v>42226.951284722221</v>
      </c>
      <c r="U388">
        <f t="shared" si="48"/>
        <v>2015</v>
      </c>
    </row>
    <row r="389" spans="1:21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2.1398947368421051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7"/>
        <v>42231.25</v>
      </c>
      <c r="U389">
        <f t="shared" si="48"/>
        <v>2015</v>
      </c>
    </row>
    <row r="390" spans="1:21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1.2616000000000001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42549.076157407413</v>
      </c>
      <c r="T390" s="10">
        <f t="shared" si="47"/>
        <v>42579.076157407413</v>
      </c>
      <c r="U390">
        <f t="shared" si="48"/>
        <v>2016</v>
      </c>
    </row>
    <row r="391" spans="1:21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1.8153547058823529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41674.063078703701</v>
      </c>
      <c r="T391" s="10">
        <f t="shared" si="47"/>
        <v>41705.957638888889</v>
      </c>
      <c r="U391">
        <f t="shared" si="48"/>
        <v>2014</v>
      </c>
    </row>
    <row r="392" spans="1:21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7"/>
        <v>42132.036712962959</v>
      </c>
      <c r="U392">
        <f t="shared" si="48"/>
        <v>2015</v>
      </c>
    </row>
    <row r="393" spans="1:21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1.0061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40865.042256944449</v>
      </c>
      <c r="T393" s="10">
        <f t="shared" si="47"/>
        <v>40895.040972222225</v>
      </c>
      <c r="U393">
        <f t="shared" si="48"/>
        <v>2011</v>
      </c>
    </row>
    <row r="394" spans="1:21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1.009027027027027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7"/>
        <v>40794.125</v>
      </c>
      <c r="U394">
        <f t="shared" si="48"/>
        <v>2011</v>
      </c>
    </row>
    <row r="395" spans="1:21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1.10446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7"/>
        <v>41557.708935185183</v>
      </c>
      <c r="U395">
        <f t="shared" si="48"/>
        <v>2013</v>
      </c>
    </row>
    <row r="396" spans="1:21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1.118936170212766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7"/>
        <v>42477.776412037041</v>
      </c>
      <c r="U396">
        <f t="shared" si="48"/>
        <v>2016</v>
      </c>
    </row>
    <row r="397" spans="1:21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1.0804450000000001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7"/>
        <v>41026.897222222222</v>
      </c>
      <c r="U397">
        <f t="shared" si="48"/>
        <v>2012</v>
      </c>
    </row>
    <row r="398" spans="1:21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1.0666666666666667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41082.564884259256</v>
      </c>
      <c r="T398" s="10">
        <f t="shared" si="47"/>
        <v>41097.564884259256</v>
      </c>
      <c r="U398">
        <f t="shared" si="48"/>
        <v>2012</v>
      </c>
    </row>
    <row r="399" spans="1:21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1.0390027322404372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7"/>
        <v>40422.155555555553</v>
      </c>
      <c r="U399">
        <f t="shared" si="48"/>
        <v>2010</v>
      </c>
    </row>
    <row r="400" spans="1:21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1.2516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7"/>
        <v>42123.793124999997</v>
      </c>
      <c r="U400">
        <f t="shared" si="48"/>
        <v>2015</v>
      </c>
    </row>
    <row r="401" spans="1:21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1.0680499999999999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7"/>
        <v>42718.5</v>
      </c>
      <c r="U401">
        <f t="shared" si="48"/>
        <v>2016</v>
      </c>
    </row>
    <row r="402" spans="1:21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1.1230249999999999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7"/>
        <v>41776.145833333336</v>
      </c>
      <c r="U402">
        <f t="shared" si="48"/>
        <v>2014</v>
      </c>
    </row>
    <row r="403" spans="1:21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1.0381199999999999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7"/>
        <v>40762.842245370368</v>
      </c>
      <c r="U403">
        <f t="shared" si="48"/>
        <v>2011</v>
      </c>
    </row>
    <row r="404" spans="1:21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1.4165000000000001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7"/>
        <v>42313.58121527778</v>
      </c>
      <c r="U404">
        <f t="shared" si="48"/>
        <v>2015</v>
      </c>
    </row>
    <row r="405" spans="1:21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1.0526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7"/>
        <v>40765.297222222223</v>
      </c>
      <c r="U405">
        <f t="shared" si="48"/>
        <v>2011</v>
      </c>
    </row>
    <row r="406" spans="1:21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1.0309142857142857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41646.628032407411</v>
      </c>
      <c r="T406" s="10">
        <f t="shared" si="47"/>
        <v>41675.961111111108</v>
      </c>
      <c r="U406">
        <f t="shared" si="48"/>
        <v>2014</v>
      </c>
    </row>
    <row r="407" spans="1:21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1.0765957446808512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7"/>
        <v>41704.08494212963</v>
      </c>
      <c r="U407">
        <f t="shared" si="48"/>
        <v>2014</v>
      </c>
    </row>
    <row r="408" spans="1:21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1.0770464285714285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7"/>
        <v>40672.249305555553</v>
      </c>
      <c r="U408">
        <f t="shared" si="48"/>
        <v>2011</v>
      </c>
    </row>
    <row r="409" spans="1:21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1.0155000000000001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7"/>
        <v>40866.912615740745</v>
      </c>
      <c r="U409">
        <f t="shared" si="48"/>
        <v>2011</v>
      </c>
    </row>
    <row r="410" spans="1:21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1.0143766666666667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7"/>
        <v>41583.777662037035</v>
      </c>
      <c r="U410">
        <f t="shared" si="48"/>
        <v>2013</v>
      </c>
    </row>
    <row r="411" spans="1:21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1.3680000000000001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7"/>
        <v>42573.862777777773</v>
      </c>
      <c r="U411">
        <f t="shared" si="48"/>
        <v>2016</v>
      </c>
    </row>
    <row r="412" spans="1:21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1.2829999999999999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42113.981446759266</v>
      </c>
      <c r="T412" s="10">
        <f t="shared" si="47"/>
        <v>42173.981446759266</v>
      </c>
      <c r="U412">
        <f t="shared" si="48"/>
        <v>2015</v>
      </c>
    </row>
    <row r="413" spans="1:21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1.0105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7"/>
        <v>41630.208333333336</v>
      </c>
      <c r="U413">
        <f t="shared" si="48"/>
        <v>2013</v>
      </c>
    </row>
    <row r="414" spans="1:21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1.2684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7"/>
        <v>41115.742800925924</v>
      </c>
      <c r="U414">
        <f t="shared" si="48"/>
        <v>2012</v>
      </c>
    </row>
    <row r="415" spans="1:21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1.0508593749999999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7"/>
        <v>41109.877442129626</v>
      </c>
      <c r="U415">
        <f t="shared" si="48"/>
        <v>2012</v>
      </c>
    </row>
    <row r="416" spans="1:21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1.0285405405405406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7"/>
        <v>41559.063252314816</v>
      </c>
      <c r="U416">
        <f t="shared" si="48"/>
        <v>2013</v>
      </c>
    </row>
    <row r="417" spans="1:21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1.0214714285714286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7"/>
        <v>41929.5</v>
      </c>
      <c r="U417">
        <f t="shared" si="48"/>
        <v>2014</v>
      </c>
    </row>
    <row r="418" spans="1:21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1.2021700000000002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7"/>
        <v>41678.396192129629</v>
      </c>
      <c r="U418">
        <f t="shared" si="48"/>
        <v>2014</v>
      </c>
    </row>
    <row r="419" spans="1:21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1.0024761904761905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41360.970601851855</v>
      </c>
      <c r="T419" s="10">
        <f t="shared" si="47"/>
        <v>41372.189583333333</v>
      </c>
      <c r="U419">
        <f t="shared" si="48"/>
        <v>2013</v>
      </c>
    </row>
    <row r="420" spans="1:21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1.0063392857142857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7"/>
        <v>42208.282372685186</v>
      </c>
      <c r="U420">
        <f t="shared" si="48"/>
        <v>2015</v>
      </c>
    </row>
    <row r="421" spans="1:21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1.004375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7"/>
        <v>41454.842442129629</v>
      </c>
      <c r="U421">
        <f t="shared" si="48"/>
        <v>2013</v>
      </c>
    </row>
    <row r="422" spans="1:21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4.3939393939393936E-3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7"/>
        <v>41712.194803240738</v>
      </c>
      <c r="U422">
        <f t="shared" si="48"/>
        <v>2014</v>
      </c>
    </row>
    <row r="423" spans="1:21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2.0066666666666667E-2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7"/>
        <v>42237.491388888884</v>
      </c>
      <c r="U423">
        <f t="shared" si="48"/>
        <v>2015</v>
      </c>
    </row>
    <row r="424" spans="1:21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1.0749999999999999E-2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41863.260381944441</v>
      </c>
      <c r="T424" s="10">
        <f t="shared" si="47"/>
        <v>41893.260381944441</v>
      </c>
      <c r="U424">
        <f t="shared" si="48"/>
        <v>2014</v>
      </c>
    </row>
    <row r="425" spans="1:21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7.6499999999999997E-3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7"/>
        <v>41430.92627314815</v>
      </c>
      <c r="U425">
        <f t="shared" si="48"/>
        <v>2013</v>
      </c>
    </row>
    <row r="426" spans="1:21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6.7966666666666675E-2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7"/>
        <v>40994.334479166668</v>
      </c>
      <c r="U426">
        <f t="shared" si="48"/>
        <v>2012</v>
      </c>
    </row>
    <row r="427" spans="1:21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1.2E-4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7"/>
        <v>42335.902824074074</v>
      </c>
      <c r="U427">
        <f t="shared" si="48"/>
        <v>2015</v>
      </c>
    </row>
    <row r="428" spans="1:21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1.3299999999999999E-2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7"/>
        <v>42430.711967592593</v>
      </c>
      <c r="U428">
        <f t="shared" si="48"/>
        <v>2016</v>
      </c>
    </row>
    <row r="429" spans="1:21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s="8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42285.909027777772</v>
      </c>
      <c r="T429" s="10">
        <f t="shared" si="47"/>
        <v>42299.790972222225</v>
      </c>
      <c r="U429">
        <f t="shared" si="48"/>
        <v>2015</v>
      </c>
    </row>
    <row r="430" spans="1:21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5.6333333333333332E-2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7"/>
        <v>41806.916666666664</v>
      </c>
      <c r="U430">
        <f t="shared" si="48"/>
        <v>2014</v>
      </c>
    </row>
    <row r="431" spans="1:21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s="8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7"/>
        <v>40144.207638888889</v>
      </c>
      <c r="U431">
        <f t="shared" si="48"/>
        <v>2009</v>
      </c>
    </row>
    <row r="432" spans="1:21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2.4E-2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7"/>
        <v>41528.107256944444</v>
      </c>
      <c r="U432">
        <f t="shared" si="48"/>
        <v>2013</v>
      </c>
    </row>
    <row r="433" spans="1:21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0.13833333333333334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42526.871331018512</v>
      </c>
      <c r="T433" s="10">
        <f t="shared" si="47"/>
        <v>42556.871331018512</v>
      </c>
      <c r="U433">
        <f t="shared" si="48"/>
        <v>2016</v>
      </c>
    </row>
    <row r="434" spans="1:21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9.5000000000000001E-2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7"/>
        <v>42298.726631944446</v>
      </c>
      <c r="U434">
        <f t="shared" si="48"/>
        <v>2015</v>
      </c>
    </row>
    <row r="435" spans="1:21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s="8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42228.629884259266</v>
      </c>
      <c r="T435" s="10">
        <f t="shared" si="47"/>
        <v>42288.629884259266</v>
      </c>
      <c r="U435">
        <f t="shared" si="48"/>
        <v>2015</v>
      </c>
    </row>
    <row r="436" spans="1:21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0.05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7"/>
        <v>41609.876180555555</v>
      </c>
      <c r="U436">
        <f t="shared" si="48"/>
        <v>2013</v>
      </c>
    </row>
    <row r="437" spans="1:21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2.7272727272727273E-5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7"/>
        <v>41530.747453703705</v>
      </c>
      <c r="U437">
        <f t="shared" si="48"/>
        <v>2013</v>
      </c>
    </row>
    <row r="438" spans="1:21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s="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7"/>
        <v>41486.36241898148</v>
      </c>
      <c r="U438">
        <f t="shared" si="48"/>
        <v>2013</v>
      </c>
    </row>
    <row r="439" spans="1:21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s="8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7"/>
        <v>42651.31858796296</v>
      </c>
      <c r="U439">
        <f t="shared" si="48"/>
        <v>2016</v>
      </c>
    </row>
    <row r="440" spans="1:21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9.3799999999999994E-2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7"/>
        <v>42326.302754629629</v>
      </c>
      <c r="U440">
        <f t="shared" si="48"/>
        <v>2015</v>
      </c>
    </row>
    <row r="441" spans="1:21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s="8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41919.761782407404</v>
      </c>
      <c r="T441" s="10">
        <f t="shared" si="47"/>
        <v>41929.761782407404</v>
      </c>
      <c r="U441">
        <f t="shared" si="48"/>
        <v>2014</v>
      </c>
    </row>
    <row r="442" spans="1:21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1E-3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7"/>
        <v>42453.943900462968</v>
      </c>
      <c r="U442">
        <f t="shared" si="48"/>
        <v>2016</v>
      </c>
    </row>
    <row r="443" spans="1:21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s="8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7"/>
        <v>41580.793935185182</v>
      </c>
      <c r="U443">
        <f t="shared" si="48"/>
        <v>2013</v>
      </c>
    </row>
    <row r="444" spans="1:21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0.39358823529411763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7"/>
        <v>42054.888692129629</v>
      </c>
      <c r="U444">
        <f t="shared" si="48"/>
        <v>2015</v>
      </c>
    </row>
    <row r="445" spans="1:21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1E-3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7"/>
        <v>41680.015057870369</v>
      </c>
      <c r="U445">
        <f t="shared" si="48"/>
        <v>2014</v>
      </c>
    </row>
    <row r="446" spans="1:21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0.05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7"/>
        <v>40954.906956018516</v>
      </c>
      <c r="U446">
        <f t="shared" si="48"/>
        <v>2011</v>
      </c>
    </row>
    <row r="447" spans="1:21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3.3333333333333335E-5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7"/>
        <v>42145.335358796292</v>
      </c>
      <c r="U447">
        <f t="shared" si="48"/>
        <v>2015</v>
      </c>
    </row>
    <row r="448" spans="1:21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7.2952380952380949E-2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7"/>
        <v>42067.083564814813</v>
      </c>
      <c r="U448">
        <f t="shared" si="48"/>
        <v>2015</v>
      </c>
    </row>
    <row r="449" spans="1:21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1.6666666666666666E-4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7"/>
        <v>41356.513460648144</v>
      </c>
      <c r="U449">
        <f t="shared" si="48"/>
        <v>2013</v>
      </c>
    </row>
    <row r="450" spans="1:21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9">E450/D450</f>
        <v>3.2804E-2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si="47"/>
        <v>41773.758043981477</v>
      </c>
      <c r="U450">
        <f t="shared" si="48"/>
        <v>2014</v>
      </c>
    </row>
    <row r="451" spans="1:21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9"/>
        <v>2.2499999999999999E-2</v>
      </c>
      <c r="P451" s="8">
        <f t="shared" ref="P451:P514" si="50">IFERROR(E451/L451,0)</f>
        <v>9</v>
      </c>
      <c r="Q451" t="str">
        <f t="shared" ref="Q451:Q514" si="51">LEFT($N451,FIND("/",$N451,1)-1)</f>
        <v>film &amp; video</v>
      </c>
      <c r="R451" t="str">
        <f t="shared" ref="R451:R514" si="52">RIGHT($N451,LEN($N451)-FIND("/",$N451,1))</f>
        <v>animation</v>
      </c>
      <c r="S451" s="10">
        <f t="shared" ref="S451:S514" si="53">(((J451/60)/60)/24)+DATE(1970,1,1)</f>
        <v>41534.568113425928</v>
      </c>
      <c r="T451" s="10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7.92E-3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54"/>
        <v>41684.946759259255</v>
      </c>
      <c r="U452">
        <f t="shared" si="55"/>
        <v>2014</v>
      </c>
    </row>
    <row r="453" spans="1:21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s="8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54"/>
        <v>41664.715173611112</v>
      </c>
      <c r="U453">
        <f t="shared" si="55"/>
        <v>2013</v>
      </c>
    </row>
    <row r="454" spans="1:21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0.64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42107.703877314809</v>
      </c>
      <c r="T454" s="10">
        <f t="shared" si="54"/>
        <v>42137.703877314809</v>
      </c>
      <c r="U454">
        <f t="shared" si="55"/>
        <v>2015</v>
      </c>
    </row>
    <row r="455" spans="1:21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2.740447957839262E-4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54"/>
        <v>42054.824988425928</v>
      </c>
      <c r="U455">
        <f t="shared" si="55"/>
        <v>2015</v>
      </c>
    </row>
    <row r="456" spans="1:21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8.2000000000000007E-3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54"/>
        <v>41969.551388888889</v>
      </c>
      <c r="U456">
        <f t="shared" si="55"/>
        <v>2014</v>
      </c>
    </row>
    <row r="457" spans="1:21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6.9230769230769226E-4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40971.002569444441</v>
      </c>
      <c r="T457" s="10">
        <f t="shared" si="54"/>
        <v>41016.021527777775</v>
      </c>
      <c r="U457">
        <f t="shared" si="55"/>
        <v>2012</v>
      </c>
    </row>
    <row r="458" spans="1:21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6.8631863186318634E-3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41547.694456018515</v>
      </c>
      <c r="T458" s="10">
        <f t="shared" si="54"/>
        <v>41569.165972222225</v>
      </c>
      <c r="U458">
        <f t="shared" si="55"/>
        <v>2013</v>
      </c>
    </row>
    <row r="459" spans="1:21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s="8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54"/>
        <v>41867.767500000002</v>
      </c>
      <c r="U459">
        <f t="shared" si="55"/>
        <v>2014</v>
      </c>
    </row>
    <row r="460" spans="1:21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8.2100000000000006E-2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54"/>
        <v>41408.69976851852</v>
      </c>
      <c r="U460">
        <f t="shared" si="55"/>
        <v>2013</v>
      </c>
    </row>
    <row r="461" spans="1:21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6.4102564102564103E-4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54"/>
        <v>40860.682025462964</v>
      </c>
      <c r="U461">
        <f t="shared" si="55"/>
        <v>2011</v>
      </c>
    </row>
    <row r="462" spans="1:21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2.9411764705882353E-3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54"/>
        <v>41791.166666666664</v>
      </c>
      <c r="U462">
        <f t="shared" si="55"/>
        <v>2014</v>
      </c>
    </row>
    <row r="463" spans="1:21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s="8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54"/>
        <v>41427.84684027778</v>
      </c>
      <c r="U463">
        <f t="shared" si="55"/>
        <v>2013</v>
      </c>
    </row>
    <row r="464" spans="1:21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s="8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40705.126631944448</v>
      </c>
      <c r="T464" s="10">
        <f t="shared" si="54"/>
        <v>40765.126631944448</v>
      </c>
      <c r="U464">
        <f t="shared" si="55"/>
        <v>2011</v>
      </c>
    </row>
    <row r="465" spans="1:21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2.2727272727272728E-2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54"/>
        <v>40810.710104166668</v>
      </c>
      <c r="U465">
        <f t="shared" si="55"/>
        <v>2011</v>
      </c>
    </row>
    <row r="466" spans="1:21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9.9009900990099011E-4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42488.848784722228</v>
      </c>
      <c r="T466" s="10">
        <f t="shared" si="54"/>
        <v>42508.848784722228</v>
      </c>
      <c r="U466">
        <f t="shared" si="55"/>
        <v>2016</v>
      </c>
    </row>
    <row r="467" spans="1:21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0.26953125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54"/>
        <v>41817.120069444441</v>
      </c>
      <c r="U467">
        <f t="shared" si="55"/>
        <v>2014</v>
      </c>
    </row>
    <row r="468" spans="1:21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7.6E-3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54"/>
        <v>41159.942870370374</v>
      </c>
      <c r="U468">
        <f t="shared" si="55"/>
        <v>2012</v>
      </c>
    </row>
    <row r="469" spans="1:21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0.21575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54"/>
        <v>41180.679791666669</v>
      </c>
      <c r="U469">
        <f t="shared" si="55"/>
        <v>2012</v>
      </c>
    </row>
    <row r="470" spans="1:21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s="8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41041.167627314811</v>
      </c>
      <c r="T470" s="10">
        <f t="shared" si="54"/>
        <v>41101.160474537035</v>
      </c>
      <c r="U470">
        <f t="shared" si="55"/>
        <v>2012</v>
      </c>
    </row>
    <row r="471" spans="1:21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s="8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54"/>
        <v>41887.989861111113</v>
      </c>
      <c r="U471">
        <f t="shared" si="55"/>
        <v>2014</v>
      </c>
    </row>
    <row r="472" spans="1:21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1.0200000000000001E-2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54"/>
        <v>41655.166666666664</v>
      </c>
      <c r="U472">
        <f t="shared" si="55"/>
        <v>2013</v>
      </c>
    </row>
    <row r="473" spans="1:21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0.11892727272727273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54"/>
        <v>41748.680312500001</v>
      </c>
      <c r="U473">
        <f t="shared" si="55"/>
        <v>2014</v>
      </c>
    </row>
    <row r="474" spans="1:21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0.17624999999999999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54"/>
        <v>41874.922662037039</v>
      </c>
      <c r="U474">
        <f t="shared" si="55"/>
        <v>2014</v>
      </c>
    </row>
    <row r="475" spans="1:21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2.87E-2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54"/>
        <v>41899.698136574072</v>
      </c>
      <c r="U475">
        <f t="shared" si="55"/>
        <v>2014</v>
      </c>
    </row>
    <row r="476" spans="1:21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3.0303030303030303E-4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54"/>
        <v>42783.329039351855</v>
      </c>
      <c r="U476">
        <f t="shared" si="55"/>
        <v>2017</v>
      </c>
    </row>
    <row r="477" spans="1:21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s="8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54"/>
        <v>42130.086145833338</v>
      </c>
      <c r="U477">
        <f t="shared" si="55"/>
        <v>2015</v>
      </c>
    </row>
    <row r="478" spans="1:21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2.2302681818181819E-2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54"/>
        <v>41793.165972222225</v>
      </c>
      <c r="U478">
        <f t="shared" si="55"/>
        <v>2014</v>
      </c>
    </row>
    <row r="479" spans="1:21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s="8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54"/>
        <v>41047.83488425926</v>
      </c>
      <c r="U479">
        <f t="shared" si="55"/>
        <v>2012</v>
      </c>
    </row>
    <row r="480" spans="1:21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s="8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54"/>
        <v>42095.869317129633</v>
      </c>
      <c r="U480">
        <f t="shared" si="55"/>
        <v>2015</v>
      </c>
    </row>
    <row r="481" spans="1:21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0.3256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54"/>
        <v>41964.449479166666</v>
      </c>
      <c r="U481">
        <f t="shared" si="55"/>
        <v>2014</v>
      </c>
    </row>
    <row r="482" spans="1:21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0.19409999999999999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41465.500173611108</v>
      </c>
      <c r="T482" s="10">
        <f t="shared" si="54"/>
        <v>41495.500173611108</v>
      </c>
      <c r="U482">
        <f t="shared" si="55"/>
        <v>2013</v>
      </c>
    </row>
    <row r="483" spans="1:21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6.0999999999999999E-2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54"/>
        <v>41192.672326388885</v>
      </c>
      <c r="U483">
        <f t="shared" si="55"/>
        <v>2012</v>
      </c>
    </row>
    <row r="484" spans="1:21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1E-3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42447.896875000006</v>
      </c>
      <c r="T484" s="10">
        <f t="shared" si="54"/>
        <v>42474.606944444444</v>
      </c>
      <c r="U484">
        <f t="shared" si="55"/>
        <v>2016</v>
      </c>
    </row>
    <row r="485" spans="1:21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0.502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54"/>
        <v>41303.197592592594</v>
      </c>
      <c r="U485">
        <f t="shared" si="55"/>
        <v>2012</v>
      </c>
    </row>
    <row r="486" spans="1:21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1.8625E-3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54"/>
        <v>42313.981157407412</v>
      </c>
      <c r="U486">
        <f t="shared" si="55"/>
        <v>2015</v>
      </c>
    </row>
    <row r="487" spans="1:21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0.21906971229845085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</v>
      </c>
      <c r="T487" s="10">
        <f t="shared" si="54"/>
        <v>41411.50577546296</v>
      </c>
      <c r="U487">
        <f t="shared" si="55"/>
        <v>2013</v>
      </c>
    </row>
    <row r="488" spans="1:21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9.0909090909090904E-5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54"/>
        <v>41791.94258101852</v>
      </c>
      <c r="U488">
        <f t="shared" si="55"/>
        <v>2014</v>
      </c>
    </row>
    <row r="489" spans="1:21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s="8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54"/>
        <v>42729.636504629627</v>
      </c>
      <c r="U489">
        <f t="shared" si="55"/>
        <v>2016</v>
      </c>
    </row>
    <row r="490" spans="1:21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s="8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54"/>
        <v>42744.054398148146</v>
      </c>
      <c r="U490">
        <f t="shared" si="55"/>
        <v>2016</v>
      </c>
    </row>
    <row r="491" spans="1:21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2.8667813379201833E-3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54"/>
        <v>40913.481249999997</v>
      </c>
      <c r="U491">
        <f t="shared" si="55"/>
        <v>2011</v>
      </c>
    </row>
    <row r="492" spans="1:21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s="8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41113.968576388892</v>
      </c>
      <c r="T492" s="10">
        <f t="shared" si="54"/>
        <v>41143.968576388892</v>
      </c>
      <c r="U492">
        <f t="shared" si="55"/>
        <v>2012</v>
      </c>
    </row>
    <row r="493" spans="1:21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s="8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42366.982627314821</v>
      </c>
      <c r="T493" s="10">
        <f t="shared" si="54"/>
        <v>42396.982627314821</v>
      </c>
      <c r="U493">
        <f t="shared" si="55"/>
        <v>2015</v>
      </c>
    </row>
    <row r="494" spans="1:21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s="8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54"/>
        <v>42656.03506944445</v>
      </c>
      <c r="U494">
        <f t="shared" si="55"/>
        <v>2016</v>
      </c>
    </row>
    <row r="495" spans="1:21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s="8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42114.726134259254</v>
      </c>
      <c r="T495" s="10">
        <f t="shared" si="54"/>
        <v>42144.726134259254</v>
      </c>
      <c r="U495">
        <f t="shared" si="55"/>
        <v>2015</v>
      </c>
    </row>
    <row r="496" spans="1:21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1.5499999999999999E-3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54"/>
        <v>41823.125</v>
      </c>
      <c r="U496">
        <f t="shared" si="55"/>
        <v>2014</v>
      </c>
    </row>
    <row r="497" spans="1:21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s="8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54"/>
        <v>42201.827604166669</v>
      </c>
      <c r="U497">
        <f t="shared" si="55"/>
        <v>2015</v>
      </c>
    </row>
    <row r="498" spans="1:21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1.6666666666666667E-5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54"/>
        <v>41680.93141203704</v>
      </c>
      <c r="U498">
        <f t="shared" si="55"/>
        <v>2013</v>
      </c>
    </row>
    <row r="499" spans="1:21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6.6964285714285711E-3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54"/>
        <v>41998.208333333328</v>
      </c>
      <c r="U499">
        <f t="shared" si="55"/>
        <v>2014</v>
      </c>
    </row>
    <row r="500" spans="1:21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4.5985132395404561E-2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54"/>
        <v>40900.762141203704</v>
      </c>
      <c r="U500">
        <f t="shared" si="55"/>
        <v>2011</v>
      </c>
    </row>
    <row r="501" spans="1:21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9.5500000000000002E-2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54"/>
        <v>40098.874305555553</v>
      </c>
      <c r="U501">
        <f t="shared" si="55"/>
        <v>2009</v>
      </c>
    </row>
    <row r="502" spans="1:21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3.307692307692308E-2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40247.886006944449</v>
      </c>
      <c r="T502" s="10">
        <f t="shared" si="54"/>
        <v>40306.927777777775</v>
      </c>
      <c r="U502">
        <f t="shared" si="55"/>
        <v>2010</v>
      </c>
    </row>
    <row r="503" spans="1:21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s="8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54"/>
        <v>40733.234386574077</v>
      </c>
      <c r="U503">
        <f t="shared" si="55"/>
        <v>2011</v>
      </c>
    </row>
    <row r="504" spans="1:21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1.15E-2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54"/>
        <v>40986.511863425927</v>
      </c>
      <c r="U504">
        <f t="shared" si="55"/>
        <v>2012</v>
      </c>
    </row>
    <row r="505" spans="1:21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1.7538461538461537E-2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54"/>
        <v>42021.526655092588</v>
      </c>
      <c r="U505">
        <f t="shared" si="55"/>
        <v>2014</v>
      </c>
    </row>
    <row r="506" spans="1:21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1.3673469387755101E-2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54"/>
        <v>41009.941979166666</v>
      </c>
      <c r="U506">
        <f t="shared" si="55"/>
        <v>2012</v>
      </c>
    </row>
    <row r="507" spans="1:21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4.3333333333333331E-3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54"/>
        <v>42363.098217592589</v>
      </c>
      <c r="U507">
        <f t="shared" si="55"/>
        <v>2015</v>
      </c>
    </row>
    <row r="508" spans="1:21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1.25E-3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54"/>
        <v>41496.552314814813</v>
      </c>
      <c r="U508">
        <f t="shared" si="55"/>
        <v>2013</v>
      </c>
    </row>
    <row r="509" spans="1:21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3.2000000000000001E-2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54"/>
        <v>41201.958993055552</v>
      </c>
      <c r="U509">
        <f t="shared" si="55"/>
        <v>2012</v>
      </c>
    </row>
    <row r="510" spans="1:21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8.0000000000000002E-3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54"/>
        <v>41054.593055555553</v>
      </c>
      <c r="U510">
        <f t="shared" si="55"/>
        <v>2012</v>
      </c>
    </row>
    <row r="511" spans="1:21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2E-3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54"/>
        <v>42183.631597222222</v>
      </c>
      <c r="U511">
        <f t="shared" si="55"/>
        <v>2015</v>
      </c>
    </row>
    <row r="512" spans="1:21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s="8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54"/>
        <v>42430.176377314812</v>
      </c>
      <c r="U512">
        <f t="shared" si="55"/>
        <v>2016</v>
      </c>
    </row>
    <row r="513" spans="1:21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0.03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54"/>
        <v>41370.261365740742</v>
      </c>
      <c r="U513">
        <f t="shared" si="55"/>
        <v>2013</v>
      </c>
    </row>
    <row r="514" spans="1:21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56">E514/D514</f>
        <v>1.3749999999999999E-3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si="54"/>
        <v>42694.783877314811</v>
      </c>
      <c r="U514">
        <f t="shared" si="55"/>
        <v>2016</v>
      </c>
    </row>
    <row r="515" spans="1:21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56"/>
        <v>0.13924</v>
      </c>
      <c r="P515" s="8">
        <f t="shared" ref="P515:P578" si="57">IFERROR(E515/L515,0)</f>
        <v>102.38235294117646</v>
      </c>
      <c r="Q515" t="str">
        <f t="shared" ref="Q515:Q578" si="58">LEFT($N515,FIND("/",$N515,1)-1)</f>
        <v>film &amp; video</v>
      </c>
      <c r="R515" t="str">
        <f t="shared" ref="R515:R578" si="59">RIGHT($N515,LEN($N515)-FIND("/",$N515,1))</f>
        <v>animation</v>
      </c>
      <c r="S515" s="10">
        <f t="shared" ref="S515:S578" si="60">(((J515/60)/60)/24)+DATE(1970,1,1)</f>
        <v>42552.653993055559</v>
      </c>
      <c r="T515" s="10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3.3333333333333333E-2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61"/>
        <v>41860.613969907405</v>
      </c>
      <c r="U516">
        <f t="shared" si="62"/>
        <v>2014</v>
      </c>
    </row>
    <row r="517" spans="1:21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0.25413402061855672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61"/>
        <v>42367.490752314814</v>
      </c>
      <c r="U517">
        <f t="shared" si="62"/>
        <v>2015</v>
      </c>
    </row>
    <row r="518" spans="1:21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s="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61"/>
        <v>42151.778703703705</v>
      </c>
      <c r="U518">
        <f t="shared" si="62"/>
        <v>2015</v>
      </c>
    </row>
    <row r="519" spans="1:21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1.3666666666666667E-2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61"/>
        <v>42768.615289351852</v>
      </c>
      <c r="U519">
        <f t="shared" si="62"/>
        <v>2017</v>
      </c>
    </row>
    <row r="520" spans="1:21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s="8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61"/>
        <v>42253.615277777775</v>
      </c>
      <c r="U520">
        <f t="shared" si="62"/>
        <v>2015</v>
      </c>
    </row>
    <row r="521" spans="1:21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0.22881426547787684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41218.391446759262</v>
      </c>
      <c r="T521" s="10">
        <f t="shared" si="61"/>
        <v>41248.391446759262</v>
      </c>
      <c r="U521">
        <f t="shared" si="62"/>
        <v>2012</v>
      </c>
    </row>
    <row r="522" spans="1:21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1.0209999999999999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61"/>
        <v>42348.702094907407</v>
      </c>
      <c r="U522">
        <f t="shared" si="62"/>
        <v>2015</v>
      </c>
    </row>
    <row r="523" spans="1:21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1.0464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61"/>
        <v>42675.207638888889</v>
      </c>
      <c r="U523">
        <f t="shared" si="62"/>
        <v>2016</v>
      </c>
    </row>
    <row r="524" spans="1:21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1.1466666666666667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61"/>
        <v>42449.999131944445</v>
      </c>
      <c r="U524">
        <f t="shared" si="62"/>
        <v>2016</v>
      </c>
    </row>
    <row r="525" spans="1:21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1.206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61"/>
        <v>42268.13282407407</v>
      </c>
      <c r="U525">
        <f t="shared" si="62"/>
        <v>2015</v>
      </c>
    </row>
    <row r="526" spans="1:21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1.0867285714285715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61"/>
        <v>42522.717233796298</v>
      </c>
      <c r="U526">
        <f t="shared" si="62"/>
        <v>2016</v>
      </c>
    </row>
    <row r="527" spans="1:21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61"/>
        <v>41895.400937500002</v>
      </c>
      <c r="U527">
        <f t="shared" si="62"/>
        <v>2014</v>
      </c>
    </row>
    <row r="528" spans="1:21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1.1399999999999999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61"/>
        <v>42223.708333333328</v>
      </c>
      <c r="U528">
        <f t="shared" si="62"/>
        <v>2015</v>
      </c>
    </row>
    <row r="529" spans="1:21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1.0085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61"/>
        <v>42783.670138888891</v>
      </c>
      <c r="U529">
        <f t="shared" si="62"/>
        <v>2017</v>
      </c>
    </row>
    <row r="530" spans="1:21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1.1565217391304348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61"/>
        <v>42176.888888888891</v>
      </c>
      <c r="U530">
        <f t="shared" si="62"/>
        <v>2015</v>
      </c>
    </row>
    <row r="531" spans="1:21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1.3041666666666667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61"/>
        <v>42746.208333333328</v>
      </c>
      <c r="U531">
        <f t="shared" si="62"/>
        <v>2016</v>
      </c>
    </row>
    <row r="532" spans="1:21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1.0778267254038179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61"/>
        <v>42179.083333333328</v>
      </c>
      <c r="U532">
        <f t="shared" si="62"/>
        <v>2015</v>
      </c>
    </row>
    <row r="533" spans="1:21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61"/>
        <v>42721.290972222225</v>
      </c>
      <c r="U533">
        <f t="shared" si="62"/>
        <v>2016</v>
      </c>
    </row>
    <row r="534" spans="1:21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1.2324999999999999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61"/>
        <v>42503.007037037038</v>
      </c>
      <c r="U534">
        <f t="shared" si="62"/>
        <v>2016</v>
      </c>
    </row>
    <row r="535" spans="1:21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1.002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61"/>
        <v>42506.43478009259</v>
      </c>
      <c r="U535">
        <f t="shared" si="62"/>
        <v>2016</v>
      </c>
    </row>
    <row r="536" spans="1:21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1.0466666666666666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61"/>
        <v>42309.958333333328</v>
      </c>
      <c r="U536">
        <f t="shared" si="62"/>
        <v>2015</v>
      </c>
    </row>
    <row r="537" spans="1:21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1.0249999999999999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42711.545196759253</v>
      </c>
      <c r="T537" s="10">
        <f t="shared" si="61"/>
        <v>42741.545196759253</v>
      </c>
      <c r="U537">
        <f t="shared" si="62"/>
        <v>2016</v>
      </c>
    </row>
    <row r="538" spans="1:21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1.1825757575757576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42179.344988425932</v>
      </c>
      <c r="T538" s="10">
        <f t="shared" si="61"/>
        <v>42219.75</v>
      </c>
      <c r="U538">
        <f t="shared" si="62"/>
        <v>2015</v>
      </c>
    </row>
    <row r="539" spans="1:21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1.2050000000000001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61"/>
        <v>42312.810081018513</v>
      </c>
      <c r="U539">
        <f t="shared" si="62"/>
        <v>2015</v>
      </c>
    </row>
    <row r="540" spans="1:21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3.0242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61"/>
        <v>42503.794710648144</v>
      </c>
      <c r="U540">
        <f t="shared" si="62"/>
        <v>2016</v>
      </c>
    </row>
    <row r="541" spans="1:21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1.00644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61"/>
        <v>42556.049849537041</v>
      </c>
      <c r="U541">
        <f t="shared" si="62"/>
        <v>2016</v>
      </c>
    </row>
    <row r="542" spans="1:21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6.666666666666667E-5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61"/>
        <v>42039.817199074074</v>
      </c>
      <c r="U542">
        <f t="shared" si="62"/>
        <v>2015</v>
      </c>
    </row>
    <row r="543" spans="1:21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5.5555555555555558E-3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61"/>
        <v>42306.046689814815</v>
      </c>
      <c r="U543">
        <f t="shared" si="62"/>
        <v>2015</v>
      </c>
    </row>
    <row r="544" spans="1:21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3.9999999999999998E-6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61"/>
        <v>42493.695787037039</v>
      </c>
      <c r="U544">
        <f t="shared" si="62"/>
        <v>2016</v>
      </c>
    </row>
    <row r="545" spans="1:21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3.1818181818181819E-3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61"/>
        <v>41944.092152777775</v>
      </c>
      <c r="U545">
        <f t="shared" si="62"/>
        <v>2014</v>
      </c>
    </row>
    <row r="546" spans="1:21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1.2E-2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61"/>
        <v>42555.656944444447</v>
      </c>
      <c r="U546">
        <f t="shared" si="62"/>
        <v>2016</v>
      </c>
    </row>
    <row r="547" spans="1:21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0.27383999999999997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61"/>
        <v>42323.634131944447</v>
      </c>
      <c r="U547">
        <f t="shared" si="62"/>
        <v>2015</v>
      </c>
    </row>
    <row r="548" spans="1:21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8.6666666666666663E-4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61"/>
        <v>42294.667997685188</v>
      </c>
      <c r="U548">
        <f t="shared" si="62"/>
        <v>2015</v>
      </c>
    </row>
    <row r="549" spans="1:21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s="8">
        <f t="shared" si="57"/>
        <v>0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61"/>
        <v>42410.696342592593</v>
      </c>
      <c r="U549">
        <f t="shared" si="62"/>
        <v>2016</v>
      </c>
    </row>
    <row r="550" spans="1:21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8.9999999999999998E-4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61"/>
        <v>42306.903333333335</v>
      </c>
      <c r="U550">
        <f t="shared" si="62"/>
        <v>2015</v>
      </c>
    </row>
    <row r="551" spans="1:21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2.7199999999999998E-2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61"/>
        <v>42193.636828703704</v>
      </c>
      <c r="U551">
        <f t="shared" si="62"/>
        <v>2015</v>
      </c>
    </row>
    <row r="552" spans="1:21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7.0000000000000001E-3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61"/>
        <v>42766.208333333328</v>
      </c>
      <c r="U552">
        <f t="shared" si="62"/>
        <v>2017</v>
      </c>
    </row>
    <row r="553" spans="1:21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5.0413333333333331E-2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61"/>
        <v>42217.745138888888</v>
      </c>
      <c r="U553">
        <f t="shared" si="62"/>
        <v>2015</v>
      </c>
    </row>
    <row r="554" spans="1:21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s="8">
        <f t="shared" si="57"/>
        <v>0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61"/>
        <v>42378.616851851853</v>
      </c>
      <c r="U554">
        <f t="shared" si="62"/>
        <v>2015</v>
      </c>
    </row>
    <row r="555" spans="1:21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4.9199999999999999E-3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61"/>
        <v>41957.761469907404</v>
      </c>
      <c r="U555">
        <f t="shared" si="62"/>
        <v>2014</v>
      </c>
    </row>
    <row r="556" spans="1:21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0.36589147286821705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61"/>
        <v>41931.684861111113</v>
      </c>
      <c r="U556">
        <f t="shared" si="62"/>
        <v>2014</v>
      </c>
    </row>
    <row r="557" spans="1:21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s="8">
        <f t="shared" si="57"/>
        <v>0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61"/>
        <v>42533.353506944448</v>
      </c>
      <c r="U557">
        <f t="shared" si="62"/>
        <v>2016</v>
      </c>
    </row>
    <row r="558" spans="1:21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2.5000000000000001E-2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61"/>
        <v>42375.860150462962</v>
      </c>
      <c r="U558">
        <f t="shared" si="62"/>
        <v>2015</v>
      </c>
    </row>
    <row r="559" spans="1:21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9.1066666666666674E-3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61"/>
        <v>42706.983831018515</v>
      </c>
      <c r="U559">
        <f t="shared" si="62"/>
        <v>2016</v>
      </c>
    </row>
    <row r="560" spans="1:21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s="8">
        <f t="shared" si="57"/>
        <v>0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61"/>
        <v>42087.841493055559</v>
      </c>
      <c r="U560">
        <f t="shared" si="62"/>
        <v>2015</v>
      </c>
    </row>
    <row r="561" spans="1:21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2.0833333333333335E-4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61"/>
        <v>42351.283101851848</v>
      </c>
      <c r="U561">
        <f t="shared" si="62"/>
        <v>2015</v>
      </c>
    </row>
    <row r="562" spans="1:21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1.2E-4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61"/>
        <v>41990.771354166667</v>
      </c>
      <c r="U562">
        <f t="shared" si="62"/>
        <v>2014</v>
      </c>
    </row>
    <row r="563" spans="1:21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3.6666666666666666E-3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61"/>
        <v>42303.658715277779</v>
      </c>
      <c r="U563">
        <f t="shared" si="62"/>
        <v>2015</v>
      </c>
    </row>
    <row r="564" spans="1:21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s="8">
        <f t="shared" si="57"/>
        <v>0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42692.389062500006</v>
      </c>
      <c r="T564" s="10">
        <f t="shared" si="61"/>
        <v>42722.389062500006</v>
      </c>
      <c r="U564">
        <f t="shared" si="62"/>
        <v>2016</v>
      </c>
    </row>
    <row r="565" spans="1:21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9.0666666666666662E-4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61"/>
        <v>42052.069988425923</v>
      </c>
      <c r="U565">
        <f t="shared" si="62"/>
        <v>2015</v>
      </c>
    </row>
    <row r="566" spans="1:21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5.5555555555555558E-5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61"/>
        <v>42441.942997685182</v>
      </c>
      <c r="U566">
        <f t="shared" si="62"/>
        <v>2016</v>
      </c>
    </row>
    <row r="567" spans="1:21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s="8">
        <f t="shared" si="57"/>
        <v>0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42165.785289351858</v>
      </c>
      <c r="T567" s="10">
        <f t="shared" si="61"/>
        <v>42195.785289351858</v>
      </c>
      <c r="U567">
        <f t="shared" si="62"/>
        <v>2015</v>
      </c>
    </row>
    <row r="568" spans="1:21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2.0000000000000001E-4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61"/>
        <v>42565.68440972222</v>
      </c>
      <c r="U568">
        <f t="shared" si="62"/>
        <v>2016</v>
      </c>
    </row>
    <row r="569" spans="1:21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s="8">
        <f t="shared" si="57"/>
        <v>0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61"/>
        <v>42005.842523148152</v>
      </c>
      <c r="U569">
        <f t="shared" si="62"/>
        <v>2014</v>
      </c>
    </row>
    <row r="570" spans="1:21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0.01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61"/>
        <v>42385.458333333328</v>
      </c>
      <c r="U570">
        <f t="shared" si="62"/>
        <v>2015</v>
      </c>
    </row>
    <row r="571" spans="1:21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8.0000000000000002E-3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61"/>
        <v>42370.847361111111</v>
      </c>
      <c r="U571">
        <f t="shared" si="62"/>
        <v>2015</v>
      </c>
    </row>
    <row r="572" spans="1:21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1.6705882352941177E-3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42388.798252314817</v>
      </c>
      <c r="T572" s="10">
        <f t="shared" si="61"/>
        <v>42418.798252314817</v>
      </c>
      <c r="U572">
        <f t="shared" si="62"/>
        <v>2016</v>
      </c>
    </row>
    <row r="573" spans="1:21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4.2399999999999998E-3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61"/>
        <v>42212.165972222225</v>
      </c>
      <c r="U573">
        <f t="shared" si="62"/>
        <v>2015</v>
      </c>
    </row>
    <row r="574" spans="1:21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s="8">
        <f t="shared" si="57"/>
        <v>0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</v>
      </c>
      <c r="T574" s="10">
        <f t="shared" si="61"/>
        <v>42312.757962962962</v>
      </c>
      <c r="U574">
        <f t="shared" si="62"/>
        <v>2015</v>
      </c>
    </row>
    <row r="575" spans="1:21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3.892538925389254E-3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61"/>
        <v>42022.05</v>
      </c>
      <c r="U575">
        <f t="shared" si="62"/>
        <v>2014</v>
      </c>
    </row>
    <row r="576" spans="1:21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7.1556350626118068E-3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61"/>
        <v>42662.443368055552</v>
      </c>
      <c r="U576">
        <f t="shared" si="62"/>
        <v>2016</v>
      </c>
    </row>
    <row r="577" spans="1:21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4.3166666666666666E-3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61"/>
        <v>42168.692627314813</v>
      </c>
      <c r="U577">
        <f t="shared" si="62"/>
        <v>2015</v>
      </c>
    </row>
    <row r="578" spans="1:21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63">E578/D578</f>
        <v>1.2500000000000001E-5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si="61"/>
        <v>42091.43</v>
      </c>
      <c r="U578">
        <f t="shared" si="62"/>
        <v>2015</v>
      </c>
    </row>
    <row r="579" spans="1:21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63"/>
        <v>2E-3</v>
      </c>
      <c r="P579" s="8">
        <f t="shared" ref="P579:P642" si="64">IFERROR(E579/L579,0)</f>
        <v>10</v>
      </c>
      <c r="Q579" t="str">
        <f t="shared" ref="Q579:Q642" si="65">LEFT($N579,FIND("/",$N579,1)-1)</f>
        <v>technology</v>
      </c>
      <c r="R579" t="str">
        <f t="shared" ref="R579:R642" si="66">RIGHT($N579,LEN($N579)-FIND("/",$N579,1))</f>
        <v>web</v>
      </c>
      <c r="S579" s="10">
        <f t="shared" ref="S579:S642" si="67">(((J579/60)/60)/24)+DATE(1970,1,1)</f>
        <v>42450.589143518519</v>
      </c>
      <c r="T579" s="10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1.12E-4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8"/>
        <v>42254.578622685185</v>
      </c>
      <c r="U580">
        <f t="shared" si="69"/>
        <v>2015</v>
      </c>
    </row>
    <row r="581" spans="1:21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1.4583333333333334E-2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8"/>
        <v>41998.852118055554</v>
      </c>
      <c r="U581">
        <f t="shared" si="69"/>
        <v>2014</v>
      </c>
    </row>
    <row r="582" spans="1:21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3.3333333333333332E-4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8"/>
        <v>42635.908182870371</v>
      </c>
      <c r="U582">
        <f t="shared" si="69"/>
        <v>2016</v>
      </c>
    </row>
    <row r="583" spans="1:21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s="8">
        <f t="shared" si="64"/>
        <v>0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8"/>
        <v>42218.012777777782</v>
      </c>
      <c r="U583">
        <f t="shared" si="69"/>
        <v>2015</v>
      </c>
    </row>
    <row r="584" spans="1:21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s="8">
        <f t="shared" si="64"/>
        <v>0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8"/>
        <v>42078.75</v>
      </c>
      <c r="U584">
        <f t="shared" si="69"/>
        <v>2015</v>
      </c>
    </row>
    <row r="585" spans="1:21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1.1111111111111112E-4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8"/>
        <v>42082.896840277783</v>
      </c>
      <c r="U585">
        <f t="shared" si="69"/>
        <v>2015</v>
      </c>
    </row>
    <row r="586" spans="1:21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0.01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8"/>
        <v>42079.674953703703</v>
      </c>
      <c r="U586">
        <f t="shared" si="69"/>
        <v>2015</v>
      </c>
    </row>
    <row r="587" spans="1:21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s="8">
        <f t="shared" si="64"/>
        <v>0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8"/>
        <v>42339</v>
      </c>
      <c r="U587">
        <f t="shared" si="69"/>
        <v>2015</v>
      </c>
    </row>
    <row r="588" spans="1:21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5.5999999999999999E-3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8"/>
        <v>42050.854247685187</v>
      </c>
      <c r="U588">
        <f t="shared" si="69"/>
        <v>2015</v>
      </c>
    </row>
    <row r="589" spans="1:21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9.0833333333333335E-2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8"/>
        <v>42110.757326388892</v>
      </c>
      <c r="U589">
        <f t="shared" si="69"/>
        <v>2015</v>
      </c>
    </row>
    <row r="590" spans="1:21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3.3444444444444443E-2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42631.769513888896</v>
      </c>
      <c r="T590" s="10">
        <f t="shared" si="68"/>
        <v>42691.811180555553</v>
      </c>
      <c r="U590">
        <f t="shared" si="69"/>
        <v>2016</v>
      </c>
    </row>
    <row r="591" spans="1:21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1.3333333333333334E-4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8"/>
        <v>42193.614571759259</v>
      </c>
      <c r="U591">
        <f t="shared" si="69"/>
        <v>2015</v>
      </c>
    </row>
    <row r="592" spans="1:21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4.4600000000000001E-2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8"/>
        <v>42408.542361111111</v>
      </c>
      <c r="U592">
        <f t="shared" si="69"/>
        <v>2016</v>
      </c>
    </row>
    <row r="593" spans="1:21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6.0999999999999997E-4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8"/>
        <v>42207.543171296296</v>
      </c>
      <c r="U593">
        <f t="shared" si="69"/>
        <v>2015</v>
      </c>
    </row>
    <row r="594" spans="1:21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3.3333333333333333E-2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8"/>
        <v>41976.232175925921</v>
      </c>
      <c r="U594">
        <f t="shared" si="69"/>
        <v>2014</v>
      </c>
    </row>
    <row r="595" spans="1:21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0.23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8"/>
        <v>42100.635937500003</v>
      </c>
      <c r="U595">
        <f t="shared" si="69"/>
        <v>2015</v>
      </c>
    </row>
    <row r="596" spans="1:21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1.0399999999999999E-3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8"/>
        <v>42476.780162037037</v>
      </c>
      <c r="U596">
        <f t="shared" si="69"/>
        <v>2016</v>
      </c>
    </row>
    <row r="597" spans="1:21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4.2599999999999999E-3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42083.069884259254</v>
      </c>
      <c r="T597" s="10">
        <f t="shared" si="68"/>
        <v>42128.069884259254</v>
      </c>
      <c r="U597">
        <f t="shared" si="69"/>
        <v>2015</v>
      </c>
    </row>
    <row r="598" spans="1:21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2.9999999999999997E-4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8"/>
        <v>42676.896898148145</v>
      </c>
      <c r="U598">
        <f t="shared" si="69"/>
        <v>2016</v>
      </c>
    </row>
    <row r="599" spans="1:21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2.6666666666666666E-3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8"/>
        <v>42582.666666666672</v>
      </c>
      <c r="U599">
        <f t="shared" si="69"/>
        <v>2016</v>
      </c>
    </row>
    <row r="600" spans="1:21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0.34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8"/>
        <v>41978.00209490741</v>
      </c>
      <c r="U600">
        <f t="shared" si="69"/>
        <v>2014</v>
      </c>
    </row>
    <row r="601" spans="1:21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6.2E-4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8"/>
        <v>42071.636111111111</v>
      </c>
      <c r="U601">
        <f t="shared" si="69"/>
        <v>2015</v>
      </c>
    </row>
    <row r="602" spans="1:21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0.02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8"/>
        <v>42133.798171296294</v>
      </c>
      <c r="U602">
        <f t="shared" si="69"/>
        <v>2015</v>
      </c>
    </row>
    <row r="603" spans="1:21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1.4E-2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8"/>
        <v>41999.858090277776</v>
      </c>
      <c r="U603">
        <f t="shared" si="69"/>
        <v>2014</v>
      </c>
    </row>
    <row r="604" spans="1:21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s="8">
        <f t="shared" si="64"/>
        <v>0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8"/>
        <v>42173.79415509259</v>
      </c>
      <c r="U604">
        <f t="shared" si="69"/>
        <v>2015</v>
      </c>
    </row>
    <row r="605" spans="1:21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3.9334666666666664E-2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8"/>
        <v>41865.639155092591</v>
      </c>
      <c r="U605">
        <f t="shared" si="69"/>
        <v>2014</v>
      </c>
    </row>
    <row r="606" spans="1:21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s="8">
        <f t="shared" si="64"/>
        <v>0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8"/>
        <v>41879.035370370373</v>
      </c>
      <c r="U606">
        <f t="shared" si="69"/>
        <v>2014</v>
      </c>
    </row>
    <row r="607" spans="1:21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2.6200000000000001E-2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42194.357731481476</v>
      </c>
      <c r="T607" s="10">
        <f t="shared" si="68"/>
        <v>42239.357731481476</v>
      </c>
      <c r="U607">
        <f t="shared" si="69"/>
        <v>2015</v>
      </c>
    </row>
    <row r="608" spans="1:21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2E-3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8"/>
        <v>42148.625</v>
      </c>
      <c r="U608">
        <f t="shared" si="69"/>
        <v>2015</v>
      </c>
    </row>
    <row r="609" spans="1:21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s="8">
        <f t="shared" si="64"/>
        <v>0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8"/>
        <v>42330.867314814815</v>
      </c>
      <c r="U609">
        <f t="shared" si="69"/>
        <v>2015</v>
      </c>
    </row>
    <row r="610" spans="1:21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9.7400000000000004E-3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8"/>
        <v>42170.921064814815</v>
      </c>
      <c r="U610">
        <f t="shared" si="69"/>
        <v>2015</v>
      </c>
    </row>
    <row r="611" spans="1:21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6.41025641025641E-3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8"/>
        <v>42337.075740740736</v>
      </c>
      <c r="U611">
        <f t="shared" si="69"/>
        <v>2015</v>
      </c>
    </row>
    <row r="612" spans="1:21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s="8">
        <f t="shared" si="64"/>
        <v>0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8"/>
        <v>42116.83085648148</v>
      </c>
      <c r="U612">
        <f t="shared" si="69"/>
        <v>2015</v>
      </c>
    </row>
    <row r="613" spans="1:21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s="8">
        <f t="shared" si="64"/>
        <v>0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8"/>
        <v>42388.560613425929</v>
      </c>
      <c r="U613">
        <f t="shared" si="69"/>
        <v>2015</v>
      </c>
    </row>
    <row r="614" spans="1:21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s="8">
        <f t="shared" si="64"/>
        <v>0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42585.031782407401</v>
      </c>
      <c r="T614" s="10">
        <f t="shared" si="68"/>
        <v>42615.031782407401</v>
      </c>
      <c r="U614">
        <f t="shared" si="69"/>
        <v>2016</v>
      </c>
    </row>
    <row r="615" spans="1:21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0.21363333333333334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8"/>
        <v>42278.207638888889</v>
      </c>
      <c r="U615">
        <f t="shared" si="69"/>
        <v>2015</v>
      </c>
    </row>
    <row r="616" spans="1:21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s="8">
        <f t="shared" si="64"/>
        <v>0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8"/>
        <v>42545.061805555553</v>
      </c>
      <c r="U616">
        <f t="shared" si="69"/>
        <v>2016</v>
      </c>
    </row>
    <row r="617" spans="1:21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s="8">
        <f t="shared" si="64"/>
        <v>0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8"/>
        <v>42272.122210648144</v>
      </c>
      <c r="U617">
        <f t="shared" si="69"/>
        <v>2015</v>
      </c>
    </row>
    <row r="618" spans="1:21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s="8">
        <f t="shared" si="64"/>
        <v>0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42761.376238425932</v>
      </c>
      <c r="T618" s="10">
        <f t="shared" si="68"/>
        <v>42791.376238425932</v>
      </c>
      <c r="U618">
        <f t="shared" si="69"/>
        <v>2017</v>
      </c>
    </row>
    <row r="619" spans="1:21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0.03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8"/>
        <v>42132.343090277776</v>
      </c>
      <c r="U619">
        <f t="shared" si="69"/>
        <v>2015</v>
      </c>
    </row>
    <row r="620" spans="1:21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s="8">
        <f t="shared" si="64"/>
        <v>0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8"/>
        <v>42347.810219907406</v>
      </c>
      <c r="U620">
        <f t="shared" si="69"/>
        <v>2015</v>
      </c>
    </row>
    <row r="621" spans="1:21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3.9999999999999998E-7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8"/>
        <v>41968.692013888889</v>
      </c>
      <c r="U621">
        <f t="shared" si="69"/>
        <v>2014</v>
      </c>
    </row>
    <row r="622" spans="1:21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0.01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8"/>
        <v>41876.716874999998</v>
      </c>
      <c r="U622">
        <f t="shared" si="69"/>
        <v>2014</v>
      </c>
    </row>
    <row r="623" spans="1:21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1.044E-2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8"/>
        <v>42558.987696759257</v>
      </c>
      <c r="U623">
        <f t="shared" si="69"/>
        <v>2016</v>
      </c>
    </row>
    <row r="624" spans="1:21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5.6833333333333333E-2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8"/>
        <v>42552.774745370371</v>
      </c>
      <c r="U624">
        <f t="shared" si="69"/>
        <v>2016</v>
      </c>
    </row>
    <row r="625" spans="1:21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s="8">
        <f t="shared" si="64"/>
        <v>0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8"/>
        <v>42152.009224537032</v>
      </c>
      <c r="U625">
        <f t="shared" si="69"/>
        <v>2015</v>
      </c>
    </row>
    <row r="626" spans="1:21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s="8">
        <f t="shared" si="64"/>
        <v>0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8"/>
        <v>42138.988900462966</v>
      </c>
      <c r="U626">
        <f t="shared" si="69"/>
        <v>2015</v>
      </c>
    </row>
    <row r="627" spans="1:21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s="8">
        <f t="shared" si="64"/>
        <v>0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8"/>
        <v>42820.853900462964</v>
      </c>
      <c r="U627">
        <f t="shared" si="69"/>
        <v>2017</v>
      </c>
    </row>
    <row r="628" spans="1:21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0.17380000000000001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8"/>
        <v>42231.556944444441</v>
      </c>
      <c r="U628">
        <f t="shared" si="69"/>
        <v>2015</v>
      </c>
    </row>
    <row r="629" spans="1:21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2.0000000000000001E-4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8"/>
        <v>42443.958333333328</v>
      </c>
      <c r="U629">
        <f t="shared" si="69"/>
        <v>2016</v>
      </c>
    </row>
    <row r="630" spans="1:21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s="8">
        <f t="shared" si="64"/>
        <v>0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8"/>
        <v>41833.692789351851</v>
      </c>
      <c r="U630">
        <f t="shared" si="69"/>
        <v>2014</v>
      </c>
    </row>
    <row r="631" spans="1:21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1.75E-3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8"/>
        <v>42504.637824074074</v>
      </c>
      <c r="U631">
        <f t="shared" si="69"/>
        <v>2016</v>
      </c>
    </row>
    <row r="632" spans="1:21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8.3340278356529708E-4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8"/>
        <v>42253.215277777781</v>
      </c>
      <c r="U632">
        <f t="shared" si="69"/>
        <v>2015</v>
      </c>
    </row>
    <row r="633" spans="1:21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1.38E-2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8"/>
        <v>42518.772326388891</v>
      </c>
      <c r="U633">
        <f t="shared" si="69"/>
        <v>2016</v>
      </c>
    </row>
    <row r="634" spans="1:21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s="8">
        <f t="shared" si="64"/>
        <v>0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8"/>
        <v>42333.700983796298</v>
      </c>
      <c r="U634">
        <f t="shared" si="69"/>
        <v>2015</v>
      </c>
    </row>
    <row r="635" spans="1:21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0.1245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42507.29932870371</v>
      </c>
      <c r="T635" s="10">
        <f t="shared" si="68"/>
        <v>42538.958333333328</v>
      </c>
      <c r="U635">
        <f t="shared" si="69"/>
        <v>2016</v>
      </c>
    </row>
    <row r="636" spans="1:21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2.0000000000000001E-4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8"/>
        <v>42061.928576388891</v>
      </c>
      <c r="U636">
        <f t="shared" si="69"/>
        <v>2015</v>
      </c>
    </row>
    <row r="637" spans="1:21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8.0000000000000007E-5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8"/>
        <v>42106.092152777783</v>
      </c>
      <c r="U637">
        <f t="shared" si="69"/>
        <v>2015</v>
      </c>
    </row>
    <row r="638" spans="1:21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2E-3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8"/>
        <v>42161.44930555555</v>
      </c>
      <c r="U638">
        <f t="shared" si="69"/>
        <v>2015</v>
      </c>
    </row>
    <row r="639" spans="1:21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s="8">
        <f t="shared" si="64"/>
        <v>0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8"/>
        <v>42791.961111111115</v>
      </c>
      <c r="U639">
        <f t="shared" si="69"/>
        <v>2017</v>
      </c>
    </row>
    <row r="640" spans="1:21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9.0000000000000006E-5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8"/>
        <v>42819.55164351852</v>
      </c>
      <c r="U640">
        <f t="shared" si="69"/>
        <v>2017</v>
      </c>
    </row>
    <row r="641" spans="1:21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9.9999999999999995E-7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8"/>
        <v>41925.583275462966</v>
      </c>
      <c r="U641">
        <f t="shared" si="69"/>
        <v>2014</v>
      </c>
    </row>
    <row r="642" spans="1:21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70">E642/D642</f>
        <v>1.4428571428571428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42683.420312500006</v>
      </c>
      <c r="T642" s="10">
        <f t="shared" si="68"/>
        <v>42698.958333333328</v>
      </c>
      <c r="U642">
        <f t="shared" si="69"/>
        <v>2016</v>
      </c>
    </row>
    <row r="643" spans="1:21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70"/>
        <v>1.1916249999999999</v>
      </c>
      <c r="P643" s="8">
        <f t="shared" ref="P643:P706" si="71">IFERROR(E643/L643,0)</f>
        <v>151.31746031746033</v>
      </c>
      <c r="Q643" t="str">
        <f t="shared" ref="Q643:Q706" si="72">LEFT($N643,FIND("/",$N643,1)-1)</f>
        <v>technology</v>
      </c>
      <c r="R643" t="str">
        <f t="shared" ref="R643:R706" si="73">RIGHT($N643,LEN($N643)-FIND("/",$N643,1))</f>
        <v>wearables</v>
      </c>
      <c r="S643" s="10">
        <f t="shared" ref="S643:S706" si="74">(((J643/60)/60)/24)+DATE(1970,1,1)</f>
        <v>42199.57</v>
      </c>
      <c r="T643" s="10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14.604850000000001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5"/>
        <v>42235.651319444441</v>
      </c>
      <c r="U644">
        <f t="shared" si="76"/>
        <v>2015</v>
      </c>
    </row>
    <row r="645" spans="1:21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1.0580799999999999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5"/>
        <v>42155.642071759255</v>
      </c>
      <c r="U645">
        <f t="shared" si="76"/>
        <v>2015</v>
      </c>
    </row>
    <row r="646" spans="1:21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3.0011791999999997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5"/>
        <v>41941.041666666664</v>
      </c>
      <c r="U646">
        <f t="shared" si="76"/>
        <v>2014</v>
      </c>
    </row>
    <row r="647" spans="1:21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2.7869999999999999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5"/>
        <v>42594.026319444441</v>
      </c>
      <c r="U647">
        <f t="shared" si="76"/>
        <v>2016</v>
      </c>
    </row>
    <row r="648" spans="1:21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1.3187625000000001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5"/>
        <v>41862.852627314816</v>
      </c>
      <c r="U648">
        <f t="shared" si="76"/>
        <v>2014</v>
      </c>
    </row>
    <row r="649" spans="1:21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1.0705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5"/>
        <v>42446.726261574076</v>
      </c>
      <c r="U649">
        <f t="shared" si="76"/>
        <v>2016</v>
      </c>
    </row>
    <row r="650" spans="1:21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1.2682285714285715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5"/>
        <v>41926.693379629629</v>
      </c>
      <c r="U650">
        <f t="shared" si="76"/>
        <v>2014</v>
      </c>
    </row>
    <row r="651" spans="1:21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1.3996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5"/>
        <v>41898.912187499998</v>
      </c>
      <c r="U651">
        <f t="shared" si="76"/>
        <v>2014</v>
      </c>
    </row>
    <row r="652" spans="1:21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1.1240000000000001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5"/>
        <v>41992.078518518523</v>
      </c>
      <c r="U652">
        <f t="shared" si="76"/>
        <v>2014</v>
      </c>
    </row>
    <row r="653" spans="1:21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1.00528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5"/>
        <v>41986.017488425925</v>
      </c>
      <c r="U653">
        <f t="shared" si="76"/>
        <v>2014</v>
      </c>
    </row>
    <row r="654" spans="1:21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1.0046666666666666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5"/>
        <v>42705.732060185182</v>
      </c>
      <c r="U654">
        <f t="shared" si="76"/>
        <v>2016</v>
      </c>
    </row>
    <row r="655" spans="1:21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1.4144600000000001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5"/>
        <v>42236.618518518517</v>
      </c>
      <c r="U655">
        <f t="shared" si="76"/>
        <v>2015</v>
      </c>
    </row>
    <row r="656" spans="1:21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2.6729166666666666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5"/>
        <v>42193.957326388889</v>
      </c>
      <c r="U656">
        <f t="shared" si="76"/>
        <v>2015</v>
      </c>
    </row>
    <row r="657" spans="1:21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1.4688749999999999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5"/>
        <v>42075.915648148148</v>
      </c>
      <c r="U657">
        <f t="shared" si="76"/>
        <v>2015</v>
      </c>
    </row>
    <row r="658" spans="1:21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2.1356000000000002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5"/>
        <v>42477.762951388882</v>
      </c>
      <c r="U658">
        <f t="shared" si="76"/>
        <v>2016</v>
      </c>
    </row>
    <row r="659" spans="1:21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1.2569999999999999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5"/>
        <v>42361.84574074074</v>
      </c>
      <c r="U659">
        <f t="shared" si="76"/>
        <v>2015</v>
      </c>
    </row>
    <row r="660" spans="1:21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1.0446206037108834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5"/>
        <v>42211.75</v>
      </c>
      <c r="U660">
        <f t="shared" si="76"/>
        <v>2015</v>
      </c>
    </row>
    <row r="661" spans="1:21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1.0056666666666667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5"/>
        <v>42239.593692129631</v>
      </c>
      <c r="U661">
        <f t="shared" si="76"/>
        <v>2015</v>
      </c>
    </row>
    <row r="662" spans="1:21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3.058E-2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5"/>
        <v>41952.783321759263</v>
      </c>
      <c r="U662">
        <f t="shared" si="76"/>
        <v>2014</v>
      </c>
    </row>
    <row r="663" spans="1:21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9.4999999999999998E-3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5"/>
        <v>42666.645358796297</v>
      </c>
      <c r="U663">
        <f t="shared" si="76"/>
        <v>2016</v>
      </c>
    </row>
    <row r="664" spans="1:21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4.0000000000000001E-3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5"/>
        <v>42020.438043981485</v>
      </c>
      <c r="U664">
        <f t="shared" si="76"/>
        <v>2014</v>
      </c>
    </row>
    <row r="665" spans="1:21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3.5000000000000001E-3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5"/>
        <v>42203.843240740738</v>
      </c>
      <c r="U665">
        <f t="shared" si="76"/>
        <v>2015</v>
      </c>
    </row>
    <row r="666" spans="1:21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7.5333333333333335E-2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5"/>
        <v>42107.666377314818</v>
      </c>
      <c r="U666">
        <f t="shared" si="76"/>
        <v>2015</v>
      </c>
    </row>
    <row r="667" spans="1:21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0.18640000000000001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5"/>
        <v>42748.711354166662</v>
      </c>
      <c r="U667">
        <f t="shared" si="76"/>
        <v>2016</v>
      </c>
    </row>
    <row r="668" spans="1:21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4.0000000000000003E-5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41838.832152777781</v>
      </c>
      <c r="T668" s="10">
        <f t="shared" si="75"/>
        <v>41868.832152777781</v>
      </c>
      <c r="U668">
        <f t="shared" si="76"/>
        <v>2014</v>
      </c>
    </row>
    <row r="669" spans="1:21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0.1002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5"/>
        <v>42672.373414351852</v>
      </c>
      <c r="U669">
        <f t="shared" si="76"/>
        <v>2016</v>
      </c>
    </row>
    <row r="670" spans="1:21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4.5600000000000002E-2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5"/>
        <v>42135.831273148149</v>
      </c>
      <c r="U670">
        <f t="shared" si="76"/>
        <v>2015</v>
      </c>
    </row>
    <row r="671" spans="1:21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0.21507499999999999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5"/>
        <v>42557.625671296293</v>
      </c>
      <c r="U671">
        <f t="shared" si="76"/>
        <v>2016</v>
      </c>
    </row>
    <row r="672" spans="1:21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0.29276666666666668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5"/>
        <v>42540.340277777781</v>
      </c>
      <c r="U672">
        <f t="shared" si="76"/>
        <v>2016</v>
      </c>
    </row>
    <row r="673" spans="1:21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0.39426666666666665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5"/>
        <v>42018.166666666672</v>
      </c>
      <c r="U673">
        <f t="shared" si="76"/>
        <v>2014</v>
      </c>
    </row>
    <row r="674" spans="1:21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0.21628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5"/>
        <v>42005.207638888889</v>
      </c>
      <c r="U674">
        <f t="shared" si="76"/>
        <v>2014</v>
      </c>
    </row>
    <row r="675" spans="1:21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2.0500000000000002E-3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5"/>
        <v>41883.840474537035</v>
      </c>
      <c r="U675">
        <f t="shared" si="76"/>
        <v>2014</v>
      </c>
    </row>
    <row r="676" spans="1:21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2.9999999999999997E-4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5"/>
        <v>41863.116053240738</v>
      </c>
      <c r="U676">
        <f t="shared" si="76"/>
        <v>2014</v>
      </c>
    </row>
    <row r="677" spans="1:21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0.14849999999999999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5"/>
        <v>42005.290972222225</v>
      </c>
      <c r="U677">
        <f t="shared" si="76"/>
        <v>2014</v>
      </c>
    </row>
    <row r="678" spans="1:21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1.4710000000000001E-2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42012.768298611118</v>
      </c>
      <c r="T678" s="10">
        <f t="shared" si="75"/>
        <v>42042.768298611118</v>
      </c>
      <c r="U678">
        <f t="shared" si="76"/>
        <v>2015</v>
      </c>
    </row>
    <row r="679" spans="1:21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0.25584000000000001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5"/>
        <v>42549.403877314813</v>
      </c>
      <c r="U679">
        <f t="shared" si="76"/>
        <v>2016</v>
      </c>
    </row>
    <row r="680" spans="1:21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3.8206896551724136E-2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5"/>
        <v>42511.376597222217</v>
      </c>
      <c r="U680">
        <f t="shared" si="76"/>
        <v>2016</v>
      </c>
    </row>
    <row r="681" spans="1:21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0.15485964912280703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5"/>
        <v>42616.695706018523</v>
      </c>
      <c r="U681">
        <f t="shared" si="76"/>
        <v>2016</v>
      </c>
    </row>
    <row r="682" spans="1:21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0.25912000000000002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5"/>
        <v>41899.501516203702</v>
      </c>
      <c r="U682">
        <f t="shared" si="76"/>
        <v>2014</v>
      </c>
    </row>
    <row r="683" spans="1:21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4.0000000000000002E-4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5"/>
        <v>42669.805601851855</v>
      </c>
      <c r="U683">
        <f t="shared" si="76"/>
        <v>2016</v>
      </c>
    </row>
    <row r="684" spans="1:21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1.06E-3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5"/>
        <v>42808.723634259266</v>
      </c>
      <c r="U684">
        <f t="shared" si="76"/>
        <v>2017</v>
      </c>
    </row>
    <row r="685" spans="1:21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8.5142857142857138E-3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5"/>
        <v>42674.900046296301</v>
      </c>
      <c r="U685">
        <f t="shared" si="76"/>
        <v>2016</v>
      </c>
    </row>
    <row r="686" spans="1:21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7.4837500000000001E-2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5"/>
        <v>41845.125</v>
      </c>
      <c r="U686">
        <f t="shared" si="76"/>
        <v>2014</v>
      </c>
    </row>
    <row r="687" spans="1:21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0.27650000000000002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5"/>
        <v>42016.866574074069</v>
      </c>
      <c r="U687">
        <f t="shared" si="76"/>
        <v>2014</v>
      </c>
    </row>
    <row r="688" spans="1:21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s="8">
        <f t="shared" si="71"/>
        <v>0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5"/>
        <v>42219.673263888893</v>
      </c>
      <c r="U688">
        <f t="shared" si="76"/>
        <v>2015</v>
      </c>
    </row>
    <row r="689" spans="1:21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3.5499999999999997E-2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5"/>
        <v>42771.750613425931</v>
      </c>
      <c r="U689">
        <f t="shared" si="76"/>
        <v>2016</v>
      </c>
    </row>
    <row r="690" spans="1:21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0.72989999999999999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5"/>
        <v>42292.104780092588</v>
      </c>
      <c r="U690">
        <f t="shared" si="76"/>
        <v>2015</v>
      </c>
    </row>
    <row r="691" spans="1:21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0.57648750000000004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5"/>
        <v>42712.207638888889</v>
      </c>
      <c r="U691">
        <f t="shared" si="76"/>
        <v>2016</v>
      </c>
    </row>
    <row r="692" spans="1:21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0.1234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5"/>
        <v>42622.25</v>
      </c>
      <c r="U692">
        <f t="shared" si="76"/>
        <v>2016</v>
      </c>
    </row>
    <row r="693" spans="1:21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5.1999999999999998E-3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5"/>
        <v>42186.028310185182</v>
      </c>
      <c r="U693">
        <f t="shared" si="76"/>
        <v>2015</v>
      </c>
    </row>
    <row r="694" spans="1:21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6.5299999999999997E-2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5"/>
        <v>42726.37572916667</v>
      </c>
      <c r="U694">
        <f t="shared" si="76"/>
        <v>2016</v>
      </c>
    </row>
    <row r="695" spans="1:21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0.35338000000000003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5"/>
        <v>42124.808182870373</v>
      </c>
      <c r="U695">
        <f t="shared" si="76"/>
        <v>2015</v>
      </c>
    </row>
    <row r="696" spans="1:21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3.933333333333333E-3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5"/>
        <v>42767.663877314815</v>
      </c>
      <c r="U696">
        <f t="shared" si="76"/>
        <v>2017</v>
      </c>
    </row>
    <row r="697" spans="1:21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1.06E-2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5"/>
        <v>41943.521064814813</v>
      </c>
      <c r="U697">
        <f t="shared" si="76"/>
        <v>2014</v>
      </c>
    </row>
    <row r="698" spans="1:21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5.7142857142857145E-6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5"/>
        <v>41845.927106481482</v>
      </c>
      <c r="U698">
        <f t="shared" si="76"/>
        <v>2014</v>
      </c>
    </row>
    <row r="699" spans="1:21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0.46379999999999999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5"/>
        <v>42403.523020833338</v>
      </c>
      <c r="U699">
        <f t="shared" si="76"/>
        <v>2016</v>
      </c>
    </row>
    <row r="700" spans="1:21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0.15390000000000001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41866.931076388886</v>
      </c>
      <c r="T700" s="10">
        <f t="shared" si="75"/>
        <v>41900.083333333336</v>
      </c>
      <c r="U700">
        <f t="shared" si="76"/>
        <v>2014</v>
      </c>
    </row>
    <row r="701" spans="1:21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0.824221076923077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5"/>
        <v>41600.666666666664</v>
      </c>
      <c r="U701">
        <f t="shared" si="76"/>
        <v>2013</v>
      </c>
    </row>
    <row r="702" spans="1:21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2.6866666666666667E-2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5"/>
        <v>42745.688437500001</v>
      </c>
      <c r="U702">
        <f t="shared" si="76"/>
        <v>2016</v>
      </c>
    </row>
    <row r="703" spans="1:21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0.26600000000000001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5"/>
        <v>41843.662962962961</v>
      </c>
      <c r="U703">
        <f t="shared" si="76"/>
        <v>2014</v>
      </c>
    </row>
    <row r="704" spans="1:21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0.30813400000000002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5"/>
        <v>42698.768368055549</v>
      </c>
      <c r="U704">
        <f t="shared" si="76"/>
        <v>2016</v>
      </c>
    </row>
    <row r="705" spans="1:21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5.5800000000000002E-2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5"/>
        <v>42766.98055555555</v>
      </c>
      <c r="U705">
        <f t="shared" si="76"/>
        <v>2016</v>
      </c>
    </row>
    <row r="706" spans="1:21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77">E706/D706</f>
        <v>8.7454545454545458E-3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si="75"/>
        <v>42786.192916666667</v>
      </c>
      <c r="U706">
        <f t="shared" si="76"/>
        <v>2016</v>
      </c>
    </row>
    <row r="707" spans="1:21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77"/>
        <v>9.7699999999999992E-3</v>
      </c>
      <c r="P707" s="8">
        <f t="shared" ref="P707:P770" si="78">IFERROR(E707/L707,0)</f>
        <v>195.4</v>
      </c>
      <c r="Q707" t="str">
        <f t="shared" ref="Q707:Q770" si="79">LEFT($N707,FIND("/",$N707,1)-1)</f>
        <v>technology</v>
      </c>
      <c r="R707" t="str">
        <f t="shared" ref="R707:R770" si="80">RIGHT($N707,LEN($N707)-FIND("/",$N707,1))</f>
        <v>wearables</v>
      </c>
      <c r="S707" s="10">
        <f t="shared" ref="S707:S770" si="81">(((J707/60)/60)/24)+DATE(1970,1,1)</f>
        <v>42726.491643518515</v>
      </c>
      <c r="T707" s="10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s="8">
        <f t="shared" si="78"/>
        <v>0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82"/>
        <v>42718.777083333334</v>
      </c>
      <c r="U708">
        <f t="shared" si="83"/>
        <v>2016</v>
      </c>
    </row>
    <row r="709" spans="1:21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0.78927352941176465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82"/>
        <v>42736.663506944446</v>
      </c>
      <c r="U709">
        <f t="shared" si="83"/>
        <v>2016</v>
      </c>
    </row>
    <row r="710" spans="1:21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0.22092500000000001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82"/>
        <v>41895.581018518518</v>
      </c>
      <c r="U710">
        <f t="shared" si="83"/>
        <v>2014</v>
      </c>
    </row>
    <row r="711" spans="1:21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4.0666666666666663E-3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82"/>
        <v>41978.041192129633</v>
      </c>
      <c r="U711">
        <f t="shared" si="83"/>
        <v>2014</v>
      </c>
    </row>
    <row r="712" spans="1:21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s="8">
        <f t="shared" si="78"/>
        <v>0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82"/>
        <v>41871.030555555553</v>
      </c>
      <c r="U712">
        <f t="shared" si="83"/>
        <v>2014</v>
      </c>
    </row>
    <row r="713" spans="1:21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0.33790999999999999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82"/>
        <v>42718.500787037032</v>
      </c>
      <c r="U713">
        <f t="shared" si="83"/>
        <v>2016</v>
      </c>
    </row>
    <row r="714" spans="1:21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2.1649484536082476E-3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42384.680925925932</v>
      </c>
      <c r="T714" s="10">
        <f t="shared" si="82"/>
        <v>42414.680925925932</v>
      </c>
      <c r="U714">
        <f t="shared" si="83"/>
        <v>2016</v>
      </c>
    </row>
    <row r="715" spans="1:21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7.9600000000000001E-3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82"/>
        <v>42526.529305555552</v>
      </c>
      <c r="U715">
        <f t="shared" si="83"/>
        <v>2016</v>
      </c>
    </row>
    <row r="716" spans="1:21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0.14993333333333334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82"/>
        <v>42794.787986111114</v>
      </c>
      <c r="U716">
        <f t="shared" si="83"/>
        <v>2016</v>
      </c>
    </row>
    <row r="717" spans="1:21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5.0509090909090906E-2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82"/>
        <v>42313.132407407407</v>
      </c>
      <c r="U717">
        <f t="shared" si="83"/>
        <v>2015</v>
      </c>
    </row>
    <row r="718" spans="1:21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0.10214285714285715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82"/>
        <v>41974</v>
      </c>
      <c r="U718">
        <f t="shared" si="83"/>
        <v>2014</v>
      </c>
    </row>
    <row r="719" spans="1:21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3.0500000000000002E-3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41857.854189814818</v>
      </c>
      <c r="T719" s="10">
        <f t="shared" si="82"/>
        <v>41887.854189814818</v>
      </c>
      <c r="U719">
        <f t="shared" si="83"/>
        <v>2014</v>
      </c>
    </row>
    <row r="720" spans="1:21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7.4999999999999997E-3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82"/>
        <v>42784.249305555553</v>
      </c>
      <c r="U720">
        <f t="shared" si="83"/>
        <v>2017</v>
      </c>
    </row>
    <row r="721" spans="1:21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1.2933333333333333E-2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82"/>
        <v>42423.040231481486</v>
      </c>
      <c r="U721">
        <f t="shared" si="83"/>
        <v>2016</v>
      </c>
    </row>
    <row r="722" spans="1:21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1.4394736842105262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82"/>
        <v>40937.649201388893</v>
      </c>
      <c r="U722">
        <f t="shared" si="83"/>
        <v>2012</v>
      </c>
    </row>
    <row r="723" spans="1:21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1.2210975609756098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82"/>
        <v>41852.571840277778</v>
      </c>
      <c r="U723">
        <f t="shared" si="83"/>
        <v>2014</v>
      </c>
    </row>
    <row r="724" spans="1:21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1.3202400000000001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82"/>
        <v>41007.76363425926</v>
      </c>
      <c r="U724">
        <f t="shared" si="83"/>
        <v>2012</v>
      </c>
    </row>
    <row r="725" spans="1:21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1.0938000000000001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42184.816539351858</v>
      </c>
      <c r="T725" s="10">
        <f t="shared" si="82"/>
        <v>42215.165972222225</v>
      </c>
      <c r="U725">
        <f t="shared" si="83"/>
        <v>2015</v>
      </c>
    </row>
    <row r="726" spans="1:21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1.0547157142857144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82"/>
        <v>40724.638460648144</v>
      </c>
      <c r="U726">
        <f t="shared" si="83"/>
        <v>2011</v>
      </c>
    </row>
    <row r="727" spans="1:21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1.0035000000000001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82"/>
        <v>42351.626296296294</v>
      </c>
      <c r="U727">
        <f t="shared" si="83"/>
        <v>2015</v>
      </c>
    </row>
    <row r="728" spans="1:21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1.014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82"/>
        <v>41376.042673611111</v>
      </c>
      <c r="U728">
        <f t="shared" si="83"/>
        <v>2013</v>
      </c>
    </row>
    <row r="729" spans="1:21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1.5551428571428572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41247.020243055551</v>
      </c>
      <c r="T729" s="10">
        <f t="shared" si="82"/>
        <v>41288.888888888891</v>
      </c>
      <c r="U729">
        <f t="shared" si="83"/>
        <v>2012</v>
      </c>
    </row>
    <row r="730" spans="1:21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1.05566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82"/>
        <v>40776.837465277778</v>
      </c>
      <c r="U730">
        <f t="shared" si="83"/>
        <v>2011</v>
      </c>
    </row>
    <row r="731" spans="1:21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1.3065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82"/>
        <v>41171.185891203706</v>
      </c>
      <c r="U731">
        <f t="shared" si="83"/>
        <v>2012</v>
      </c>
    </row>
    <row r="732" spans="1:21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1.3219000000000001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82"/>
        <v>40884.745266203703</v>
      </c>
      <c r="U732">
        <f t="shared" si="83"/>
        <v>2011</v>
      </c>
    </row>
    <row r="733" spans="1:21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1.26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82"/>
        <v>40930.25</v>
      </c>
      <c r="U733">
        <f t="shared" si="83"/>
        <v>2011</v>
      </c>
    </row>
    <row r="734" spans="1:21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1.6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82"/>
        <v>41546.424317129626</v>
      </c>
      <c r="U734">
        <f t="shared" si="83"/>
        <v>2013</v>
      </c>
    </row>
    <row r="735" spans="1:21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1.2048000000000001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82"/>
        <v>41628.420046296298</v>
      </c>
      <c r="U735">
        <f t="shared" si="83"/>
        <v>2013</v>
      </c>
    </row>
    <row r="736" spans="1:21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1.2552941176470589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82"/>
        <v>42133.208333333328</v>
      </c>
      <c r="U736">
        <f t="shared" si="83"/>
        <v>2015</v>
      </c>
    </row>
    <row r="737" spans="1:21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1.1440638297872341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82"/>
        <v>41977.027083333334</v>
      </c>
      <c r="U737">
        <f t="shared" si="83"/>
        <v>2014</v>
      </c>
    </row>
    <row r="738" spans="1:21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3.151388888888889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82"/>
        <v>41599.207638888889</v>
      </c>
      <c r="U738">
        <f t="shared" si="83"/>
        <v>2013</v>
      </c>
    </row>
    <row r="739" spans="1:21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1.224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82"/>
        <v>41684.833333333336</v>
      </c>
      <c r="U739">
        <f t="shared" si="83"/>
        <v>2014</v>
      </c>
    </row>
    <row r="740" spans="1:21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1.0673333333333332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41943.604097222218</v>
      </c>
      <c r="T740" s="10">
        <f t="shared" si="82"/>
        <v>41974.207638888889</v>
      </c>
      <c r="U740">
        <f t="shared" si="83"/>
        <v>2014</v>
      </c>
    </row>
    <row r="741" spans="1:21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1.5833333333333333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82"/>
        <v>41862.502650462964</v>
      </c>
      <c r="U741">
        <f t="shared" si="83"/>
        <v>2014</v>
      </c>
    </row>
    <row r="742" spans="1:21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1.0740000000000001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82"/>
        <v>42176.146782407406</v>
      </c>
      <c r="U742">
        <f t="shared" si="83"/>
        <v>2015</v>
      </c>
    </row>
    <row r="743" spans="1:21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1.0226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82"/>
        <v>41436.648217592592</v>
      </c>
      <c r="U743">
        <f t="shared" si="83"/>
        <v>2013</v>
      </c>
    </row>
    <row r="744" spans="1:21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1.1071428571428572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82"/>
        <v>41719.876296296294</v>
      </c>
      <c r="U744">
        <f t="shared" si="83"/>
        <v>2014</v>
      </c>
    </row>
    <row r="745" spans="1:21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1.48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82"/>
        <v>41015.875</v>
      </c>
      <c r="U745">
        <f t="shared" si="83"/>
        <v>2012</v>
      </c>
    </row>
    <row r="746" spans="1:21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1.0232000000000001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82"/>
        <v>41256.95721064815</v>
      </c>
      <c r="U746">
        <f t="shared" si="83"/>
        <v>2012</v>
      </c>
    </row>
    <row r="747" spans="1:21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1.7909909909909909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82"/>
        <v>41397.572280092594</v>
      </c>
      <c r="U747">
        <f t="shared" si="83"/>
        <v>2013</v>
      </c>
    </row>
    <row r="748" spans="1:21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1.1108135252761968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82"/>
        <v>41175.165972222225</v>
      </c>
      <c r="U748">
        <f t="shared" si="83"/>
        <v>2012</v>
      </c>
    </row>
    <row r="749" spans="1:21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1.0004285714285714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82"/>
        <v>42019.454166666663</v>
      </c>
      <c r="U749">
        <f t="shared" si="83"/>
        <v>2014</v>
      </c>
    </row>
    <row r="750" spans="1:21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1.0024999999999999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82"/>
        <v>41861.846828703703</v>
      </c>
      <c r="U750">
        <f t="shared" si="83"/>
        <v>2014</v>
      </c>
    </row>
    <row r="751" spans="1:21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1.0556000000000001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82"/>
        <v>42763.94131944445</v>
      </c>
      <c r="U751">
        <f t="shared" si="83"/>
        <v>2016</v>
      </c>
    </row>
    <row r="752" spans="1:21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1.0258775877587758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82"/>
        <v>41329.878148148149</v>
      </c>
      <c r="U752">
        <f t="shared" si="83"/>
        <v>2013</v>
      </c>
    </row>
    <row r="753" spans="1:21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1.1850000000000001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82"/>
        <v>40759.630497685182</v>
      </c>
      <c r="U753">
        <f t="shared" si="83"/>
        <v>2011</v>
      </c>
    </row>
    <row r="754" spans="1:21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1.117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82"/>
        <v>42659.458333333328</v>
      </c>
      <c r="U754">
        <f t="shared" si="83"/>
        <v>2016</v>
      </c>
    </row>
    <row r="755" spans="1:21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1.28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82"/>
        <v>42049.590173611112</v>
      </c>
      <c r="U755">
        <f t="shared" si="83"/>
        <v>2015</v>
      </c>
    </row>
    <row r="756" spans="1:21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1.0375000000000001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82"/>
        <v>41279.749085648145</v>
      </c>
      <c r="U756">
        <f t="shared" si="83"/>
        <v>2012</v>
      </c>
    </row>
    <row r="757" spans="1:21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1.0190760000000001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82"/>
        <v>41414.02847222222</v>
      </c>
      <c r="U757">
        <f t="shared" si="83"/>
        <v>2013</v>
      </c>
    </row>
    <row r="758" spans="1:21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1.177142857142857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82"/>
        <v>40651.725219907406</v>
      </c>
      <c r="U758">
        <f t="shared" si="83"/>
        <v>2011</v>
      </c>
    </row>
    <row r="759" spans="1:21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2.38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82"/>
        <v>41249.054560185185</v>
      </c>
      <c r="U759">
        <f t="shared" si="83"/>
        <v>2012</v>
      </c>
    </row>
    <row r="760" spans="1:21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1.02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82"/>
        <v>40459.836435185185</v>
      </c>
      <c r="U760">
        <f t="shared" si="83"/>
        <v>2010</v>
      </c>
    </row>
    <row r="761" spans="1:21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1.0192000000000001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82"/>
        <v>41829.330312500002</v>
      </c>
      <c r="U761">
        <f t="shared" si="83"/>
        <v>2014</v>
      </c>
    </row>
    <row r="762" spans="1:21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s="8">
        <f t="shared" si="78"/>
        <v>0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82"/>
        <v>42700.805706018517</v>
      </c>
      <c r="U762">
        <f t="shared" si="83"/>
        <v>2016</v>
      </c>
    </row>
    <row r="763" spans="1:21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4.7E-2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82"/>
        <v>41672.751458333332</v>
      </c>
      <c r="U763">
        <f t="shared" si="83"/>
        <v>2014</v>
      </c>
    </row>
    <row r="764" spans="1:21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s="8">
        <f t="shared" si="78"/>
        <v>0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82"/>
        <v>42708.25</v>
      </c>
      <c r="U764">
        <f t="shared" si="83"/>
        <v>2016</v>
      </c>
    </row>
    <row r="765" spans="1:21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1.1655011655011655E-3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41471.446851851848</v>
      </c>
      <c r="T765" s="10">
        <f t="shared" si="82"/>
        <v>41501.446851851848</v>
      </c>
      <c r="U765">
        <f t="shared" si="83"/>
        <v>2013</v>
      </c>
    </row>
    <row r="766" spans="1:21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s="8">
        <f t="shared" si="78"/>
        <v>0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82"/>
        <v>42257.173159722224</v>
      </c>
      <c r="U766">
        <f t="shared" si="83"/>
        <v>2015</v>
      </c>
    </row>
    <row r="767" spans="1:21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0.36014285714285715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82"/>
        <v>41931.542638888888</v>
      </c>
      <c r="U767">
        <f t="shared" si="83"/>
        <v>2014</v>
      </c>
    </row>
    <row r="768" spans="1:21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s="8">
        <f t="shared" si="78"/>
        <v>0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82"/>
        <v>42051.783368055556</v>
      </c>
      <c r="U768">
        <f t="shared" si="83"/>
        <v>2015</v>
      </c>
    </row>
    <row r="769" spans="1:21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3.5400000000000001E-2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82"/>
        <v>42145.143634259264</v>
      </c>
      <c r="U769">
        <f t="shared" si="83"/>
        <v>2015</v>
      </c>
    </row>
    <row r="770" spans="1:21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84">E770/D770</f>
        <v>0</v>
      </c>
      <c r="P770" s="8">
        <f t="shared" si="78"/>
        <v>0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si="82"/>
        <v>41624.207060185188</v>
      </c>
      <c r="U770">
        <f t="shared" si="83"/>
        <v>2013</v>
      </c>
    </row>
    <row r="771" spans="1:21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84"/>
        <v>0.41399999999999998</v>
      </c>
      <c r="P771" s="8">
        <f t="shared" ref="P771:P834" si="85">IFERROR(E771/L771,0)</f>
        <v>31.846153846153847</v>
      </c>
      <c r="Q771" t="str">
        <f t="shared" ref="Q771:Q834" si="86">LEFT($N771,FIND("/",$N771,1)-1)</f>
        <v>publishing</v>
      </c>
      <c r="R771" t="str">
        <f t="shared" ref="R771:R834" si="87">RIGHT($N771,LEN($N771)-FIND("/",$N771,1))</f>
        <v>fiction</v>
      </c>
      <c r="S771" s="10">
        <f t="shared" ref="S771:S834" si="88">(((J771/60)/60)/24)+DATE(1970,1,1)</f>
        <v>41604.996458333335</v>
      </c>
      <c r="T771" s="10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8">
        <f t="shared" si="85"/>
        <v>0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41289.999641203707</v>
      </c>
      <c r="T772" s="10">
        <f t="shared" si="89"/>
        <v>41329.999641203707</v>
      </c>
      <c r="U772">
        <f t="shared" si="90"/>
        <v>2013</v>
      </c>
    </row>
    <row r="773" spans="1:21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2.631578947368421E-4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9"/>
        <v>42399.824097222227</v>
      </c>
      <c r="U773">
        <f t="shared" si="90"/>
        <v>2015</v>
      </c>
    </row>
    <row r="774" spans="1:21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3.3333333333333333E-2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9"/>
        <v>40118.165972222225</v>
      </c>
      <c r="U774">
        <f t="shared" si="90"/>
        <v>2009</v>
      </c>
    </row>
    <row r="775" spans="1:21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8.5129023676509714E-3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42100.735937499994</v>
      </c>
      <c r="T775" s="10">
        <f t="shared" si="89"/>
        <v>42134.959027777775</v>
      </c>
      <c r="U775">
        <f t="shared" si="90"/>
        <v>2015</v>
      </c>
    </row>
    <row r="776" spans="1:21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0.70199999999999996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9"/>
        <v>41693.780300925922</v>
      </c>
      <c r="U776">
        <f t="shared" si="90"/>
        <v>2014</v>
      </c>
    </row>
    <row r="777" spans="1:21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1.7000000000000001E-2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9"/>
        <v>40893.060127314813</v>
      </c>
      <c r="U777">
        <f t="shared" si="90"/>
        <v>2011</v>
      </c>
    </row>
    <row r="778" spans="1:21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0.51400000000000001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9"/>
        <v>42288.208333333328</v>
      </c>
      <c r="U778">
        <f t="shared" si="90"/>
        <v>2015</v>
      </c>
    </row>
    <row r="779" spans="1:21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7.0000000000000001E-3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9"/>
        <v>41486.981215277774</v>
      </c>
      <c r="U779">
        <f t="shared" si="90"/>
        <v>2013</v>
      </c>
    </row>
    <row r="780" spans="1:21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4.0000000000000001E-3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9"/>
        <v>41759.702314814815</v>
      </c>
      <c r="U780">
        <f t="shared" si="90"/>
        <v>2014</v>
      </c>
    </row>
    <row r="781" spans="1:21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2.6666666666666668E-2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9"/>
        <v>40466.166666666664</v>
      </c>
      <c r="U781">
        <f t="shared" si="90"/>
        <v>2010</v>
      </c>
    </row>
    <row r="782" spans="1:21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1.04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9"/>
        <v>40666.673900462964</v>
      </c>
      <c r="U782">
        <f t="shared" si="90"/>
        <v>2011</v>
      </c>
    </row>
    <row r="783" spans="1:21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1.3315375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41403.000856481485</v>
      </c>
      <c r="T783" s="10">
        <f t="shared" si="89"/>
        <v>41433.000856481485</v>
      </c>
      <c r="U783">
        <f t="shared" si="90"/>
        <v>2013</v>
      </c>
    </row>
    <row r="784" spans="1:21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9"/>
        <v>41146.758125</v>
      </c>
      <c r="U784">
        <f t="shared" si="90"/>
        <v>2012</v>
      </c>
    </row>
    <row r="785" spans="1:21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1.4813333333333334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9"/>
        <v>41026.916666666664</v>
      </c>
      <c r="U785">
        <f t="shared" si="90"/>
        <v>2012</v>
      </c>
    </row>
    <row r="786" spans="1:21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1.0249999999999999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9"/>
        <v>41715.107858796298</v>
      </c>
      <c r="U786">
        <f t="shared" si="90"/>
        <v>2014</v>
      </c>
    </row>
    <row r="787" spans="1:21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1.8062799999999999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41303.593923611108</v>
      </c>
      <c r="T787" s="10">
        <f t="shared" si="89"/>
        <v>41333.593923611108</v>
      </c>
      <c r="U787">
        <f t="shared" si="90"/>
        <v>2013</v>
      </c>
    </row>
    <row r="788" spans="1:21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1.4279999999999999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9"/>
        <v>41040.657638888886</v>
      </c>
      <c r="U788">
        <f t="shared" si="90"/>
        <v>2012</v>
      </c>
    </row>
    <row r="789" spans="1:21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1.1416666666666666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9"/>
        <v>41579.627615740741</v>
      </c>
      <c r="U789">
        <f t="shared" si="90"/>
        <v>2013</v>
      </c>
    </row>
    <row r="790" spans="1:21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2.03505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9"/>
        <v>41097.165972222225</v>
      </c>
      <c r="U790">
        <f t="shared" si="90"/>
        <v>2012</v>
      </c>
    </row>
    <row r="791" spans="1:21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1.0941176470588236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41277.186111111114</v>
      </c>
      <c r="T791" s="10">
        <f t="shared" si="89"/>
        <v>41295.332638888889</v>
      </c>
      <c r="U791">
        <f t="shared" si="90"/>
        <v>2013</v>
      </c>
    </row>
    <row r="792" spans="1:21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1.443746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9"/>
        <v>41306.047905092593</v>
      </c>
      <c r="U792">
        <f t="shared" si="90"/>
        <v>2013</v>
      </c>
    </row>
    <row r="793" spans="1:21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1.0386666666666666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9"/>
        <v>41591.249305555553</v>
      </c>
      <c r="U793">
        <f t="shared" si="90"/>
        <v>2013</v>
      </c>
    </row>
    <row r="794" spans="1:21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1.0044440000000001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41555.873645833337</v>
      </c>
      <c r="T794" s="10">
        <f t="shared" si="89"/>
        <v>41585.915312500001</v>
      </c>
      <c r="U794">
        <f t="shared" si="90"/>
        <v>2013</v>
      </c>
    </row>
    <row r="795" spans="1:21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1.0277927272727272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9"/>
        <v>41458.207638888889</v>
      </c>
      <c r="U795">
        <f t="shared" si="90"/>
        <v>2013</v>
      </c>
    </row>
    <row r="796" spans="1:21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1.0531250000000001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9"/>
        <v>40791.712500000001</v>
      </c>
      <c r="U796">
        <f t="shared" si="90"/>
        <v>2011</v>
      </c>
    </row>
    <row r="797" spans="1:21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1.1178571428571429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9"/>
        <v>41006.207638888889</v>
      </c>
      <c r="U797">
        <f t="shared" si="90"/>
        <v>2012</v>
      </c>
    </row>
    <row r="798" spans="1:21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1.0135000000000001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9"/>
        <v>41532.881944444445</v>
      </c>
      <c r="U798">
        <f t="shared" si="90"/>
        <v>2013</v>
      </c>
    </row>
    <row r="799" spans="1:21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1.0753333333333333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9"/>
        <v>41028.166666666664</v>
      </c>
      <c r="U799">
        <f t="shared" si="90"/>
        <v>2012</v>
      </c>
    </row>
    <row r="800" spans="1:21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1.1488571428571428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9"/>
        <v>41912.590127314819</v>
      </c>
      <c r="U800">
        <f t="shared" si="90"/>
        <v>2014</v>
      </c>
    </row>
    <row r="801" spans="1:21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1.0002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9"/>
        <v>41026.667199074072</v>
      </c>
      <c r="U801">
        <f t="shared" si="90"/>
        <v>2012</v>
      </c>
    </row>
    <row r="802" spans="1:21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1.5213333333333334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9"/>
        <v>41893.433495370373</v>
      </c>
      <c r="U802">
        <f t="shared" si="90"/>
        <v>2014</v>
      </c>
    </row>
    <row r="803" spans="1:21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1.1152149999999998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9"/>
        <v>40725.795370370368</v>
      </c>
      <c r="U803">
        <f t="shared" si="90"/>
        <v>2011</v>
      </c>
    </row>
    <row r="804" spans="1:21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1.0133333333333334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41123.022268518522</v>
      </c>
      <c r="T804" s="10">
        <f t="shared" si="89"/>
        <v>41169.170138888891</v>
      </c>
      <c r="U804">
        <f t="shared" si="90"/>
        <v>2012</v>
      </c>
    </row>
    <row r="805" spans="1:21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1.232608695652174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9"/>
        <v>40692.041666666664</v>
      </c>
      <c r="U805">
        <f t="shared" si="90"/>
        <v>2011</v>
      </c>
    </row>
    <row r="806" spans="1:21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40730.105625000004</v>
      </c>
      <c r="T806" s="10">
        <f t="shared" si="89"/>
        <v>40747.165972222225</v>
      </c>
      <c r="U806">
        <f t="shared" si="90"/>
        <v>2011</v>
      </c>
    </row>
    <row r="807" spans="1:21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1.05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9"/>
        <v>40740.958333333336</v>
      </c>
      <c r="U807">
        <f t="shared" si="90"/>
        <v>2011</v>
      </c>
    </row>
    <row r="808" spans="1:21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1.0443750000000001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9"/>
        <v>40793.691423611112</v>
      </c>
      <c r="U808">
        <f t="shared" si="90"/>
        <v>2011</v>
      </c>
    </row>
    <row r="809" spans="1:21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1.05125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9"/>
        <v>42795.083333333328</v>
      </c>
      <c r="U809">
        <f t="shared" si="90"/>
        <v>2017</v>
      </c>
    </row>
    <row r="810" spans="1:21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9"/>
        <v>41995.207638888889</v>
      </c>
      <c r="U810">
        <f t="shared" si="90"/>
        <v>2014</v>
      </c>
    </row>
    <row r="811" spans="1:21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1.03775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9"/>
        <v>41658.833680555559</v>
      </c>
      <c r="U811">
        <f t="shared" si="90"/>
        <v>2013</v>
      </c>
    </row>
    <row r="812" spans="1:21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1.05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9"/>
        <v>41153.056273148148</v>
      </c>
      <c r="U812">
        <f t="shared" si="90"/>
        <v>2012</v>
      </c>
    </row>
    <row r="813" spans="1:21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1.04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9"/>
        <v>41465.702777777777</v>
      </c>
      <c r="U813">
        <f t="shared" si="90"/>
        <v>2013</v>
      </c>
    </row>
    <row r="814" spans="1:21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1.5183333333333333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9"/>
        <v>41334.581944444442</v>
      </c>
      <c r="U814">
        <f t="shared" si="90"/>
        <v>2013</v>
      </c>
    </row>
    <row r="815" spans="1:21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1.59996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9"/>
        <v>41110.960243055553</v>
      </c>
      <c r="U815">
        <f t="shared" si="90"/>
        <v>2012</v>
      </c>
    </row>
    <row r="816" spans="1:21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1.2729999999999999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9"/>
        <v>40694.75277777778</v>
      </c>
      <c r="U816">
        <f t="shared" si="90"/>
        <v>2011</v>
      </c>
    </row>
    <row r="817" spans="1:21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1.07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9"/>
        <v>41944.917858796296</v>
      </c>
      <c r="U817">
        <f t="shared" si="90"/>
        <v>2014</v>
      </c>
    </row>
    <row r="818" spans="1:21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1.1512214285714286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9"/>
        <v>41373.270833333336</v>
      </c>
      <c r="U818">
        <f t="shared" si="90"/>
        <v>2013</v>
      </c>
    </row>
    <row r="819" spans="1:21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1.3711066666666665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9"/>
        <v>40979.207638888889</v>
      </c>
      <c r="U819">
        <f t="shared" si="90"/>
        <v>2012</v>
      </c>
    </row>
    <row r="820" spans="1:21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1.5571428571428572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9"/>
        <v>41128.709027777775</v>
      </c>
      <c r="U820">
        <f t="shared" si="90"/>
        <v>2012</v>
      </c>
    </row>
    <row r="821" spans="1:21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1.0874999999999999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9"/>
        <v>41629.197222222225</v>
      </c>
      <c r="U821">
        <f t="shared" si="90"/>
        <v>2013</v>
      </c>
    </row>
    <row r="822" spans="1:21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1.3405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9"/>
        <v>41799.208333333336</v>
      </c>
      <c r="U822">
        <f t="shared" si="90"/>
        <v>2014</v>
      </c>
    </row>
    <row r="823" spans="1:21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9"/>
        <v>42128.167361111111</v>
      </c>
      <c r="U823">
        <f t="shared" si="90"/>
        <v>2015</v>
      </c>
    </row>
    <row r="824" spans="1:21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1.1916666666666667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9"/>
        <v>41187.947337962964</v>
      </c>
      <c r="U824">
        <f t="shared" si="90"/>
        <v>2012</v>
      </c>
    </row>
    <row r="825" spans="1:21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1.7949999999999999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9"/>
        <v>42085.931157407409</v>
      </c>
      <c r="U825">
        <f t="shared" si="90"/>
        <v>2015</v>
      </c>
    </row>
    <row r="826" spans="1:21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1.3438124999999999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9"/>
        <v>40286.290972222225</v>
      </c>
      <c r="U826">
        <f t="shared" si="90"/>
        <v>2010</v>
      </c>
    </row>
    <row r="827" spans="1:21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1.0043200000000001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9"/>
        <v>41211.306527777779</v>
      </c>
      <c r="U827">
        <f t="shared" si="90"/>
        <v>2012</v>
      </c>
    </row>
    <row r="828" spans="1:21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1.0145454545454546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9"/>
        <v>40993.996874999997</v>
      </c>
      <c r="U828">
        <f t="shared" si="90"/>
        <v>2012</v>
      </c>
    </row>
    <row r="829" spans="1:21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1.0333333333333334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9"/>
        <v>40953.825694444444</v>
      </c>
      <c r="U829">
        <f t="shared" si="90"/>
        <v>2012</v>
      </c>
    </row>
    <row r="830" spans="1:21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1.07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41073.050717592596</v>
      </c>
      <c r="T830" s="10">
        <f t="shared" si="89"/>
        <v>41085.683333333334</v>
      </c>
      <c r="U830">
        <f t="shared" si="90"/>
        <v>2012</v>
      </c>
    </row>
    <row r="831" spans="1:21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1.04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9"/>
        <v>42564.801388888889</v>
      </c>
      <c r="U831">
        <f t="shared" si="90"/>
        <v>2016</v>
      </c>
    </row>
    <row r="832" spans="1:21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1.0783333333333334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9"/>
        <v>41355.484085648146</v>
      </c>
      <c r="U832">
        <f t="shared" si="90"/>
        <v>2013</v>
      </c>
    </row>
    <row r="833" spans="1:21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2.3333333333333335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9"/>
        <v>41026.646921296298</v>
      </c>
      <c r="U833">
        <f t="shared" si="90"/>
        <v>2012</v>
      </c>
    </row>
    <row r="834" spans="1:21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91">E834/D834</f>
        <v>1.0060706666666666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si="89"/>
        <v>40929.342361111114</v>
      </c>
      <c r="U834">
        <f t="shared" si="90"/>
        <v>2011</v>
      </c>
    </row>
    <row r="835" spans="1:21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91"/>
        <v>1.0166666666666666</v>
      </c>
      <c r="P835" s="8">
        <f t="shared" ref="P835:P898" si="92">IFERROR(E835/L835,0)</f>
        <v>148.78048780487805</v>
      </c>
      <c r="Q835" t="str">
        <f t="shared" ref="Q835:Q898" si="93">LEFT($N835,FIND("/",$N835,1)-1)</f>
        <v>music</v>
      </c>
      <c r="R835" t="str">
        <f t="shared" ref="R835:R898" si="94">RIGHT($N835,LEN($N835)-FIND("/",$N835,1))</f>
        <v>rock</v>
      </c>
      <c r="S835" s="10">
        <f t="shared" ref="S835:S898" si="95">(((J835/60)/60)/24)+DATE(1970,1,1)</f>
        <v>41718.878182870372</v>
      </c>
      <c r="T835" s="10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1.3101818181818181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6"/>
        <v>41456.165972222225</v>
      </c>
      <c r="U836">
        <f t="shared" si="97"/>
        <v>2013</v>
      </c>
    </row>
    <row r="837" spans="1:21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1.1725000000000001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6"/>
        <v>41048.125</v>
      </c>
      <c r="U837">
        <f t="shared" si="97"/>
        <v>2012</v>
      </c>
    </row>
    <row r="838" spans="1:21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1.009304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6"/>
        <v>41554.056921296295</v>
      </c>
      <c r="U838">
        <f t="shared" si="97"/>
        <v>2013</v>
      </c>
    </row>
    <row r="839" spans="1:21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1.218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6"/>
        <v>41760.998402777775</v>
      </c>
      <c r="U839">
        <f t="shared" si="97"/>
        <v>2014</v>
      </c>
    </row>
    <row r="840" spans="1:21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1.454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6"/>
        <v>40925.897974537038</v>
      </c>
      <c r="U840">
        <f t="shared" si="97"/>
        <v>2011</v>
      </c>
    </row>
    <row r="841" spans="1:21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1.166166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6"/>
        <v>41174.763379629629</v>
      </c>
      <c r="U841">
        <f t="shared" si="97"/>
        <v>2012</v>
      </c>
    </row>
    <row r="842" spans="1:21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1.2041660000000001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6"/>
        <v>42637.226701388892</v>
      </c>
      <c r="U842">
        <f t="shared" si="97"/>
        <v>2016</v>
      </c>
    </row>
    <row r="843" spans="1:21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1.0132000000000001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41923.838692129626</v>
      </c>
      <c r="T843" s="10">
        <f t="shared" si="96"/>
        <v>41953.88035879629</v>
      </c>
      <c r="U843">
        <f t="shared" si="97"/>
        <v>2014</v>
      </c>
    </row>
    <row r="844" spans="1:21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1.0431999999999999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41526.592395833337</v>
      </c>
      <c r="T844" s="10">
        <f t="shared" si="96"/>
        <v>41561.165972222225</v>
      </c>
      <c r="U844">
        <f t="shared" si="97"/>
        <v>2013</v>
      </c>
    </row>
    <row r="845" spans="1:21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2.6713333333333331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6"/>
        <v>42712.333333333328</v>
      </c>
      <c r="U845">
        <f t="shared" si="97"/>
        <v>2016</v>
      </c>
    </row>
    <row r="846" spans="1:21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1.9413333333333334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6"/>
        <v>41944.207638888889</v>
      </c>
      <c r="U846">
        <f t="shared" si="97"/>
        <v>2014</v>
      </c>
    </row>
    <row r="847" spans="1:21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1.203802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6"/>
        <v>42618.165972222225</v>
      </c>
      <c r="U847">
        <f t="shared" si="97"/>
        <v>2016</v>
      </c>
    </row>
    <row r="848" spans="1:21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1.2200090909090908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6"/>
        <v>41708.583333333336</v>
      </c>
      <c r="U848">
        <f t="shared" si="97"/>
        <v>2014</v>
      </c>
    </row>
    <row r="849" spans="1:21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42165.79833333334</v>
      </c>
      <c r="T849" s="10">
        <f t="shared" si="96"/>
        <v>42195.79833333334</v>
      </c>
      <c r="U849">
        <f t="shared" si="97"/>
        <v>2015</v>
      </c>
    </row>
    <row r="850" spans="1:21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6"/>
        <v>42108.792048611111</v>
      </c>
      <c r="U850">
        <f t="shared" si="97"/>
        <v>2015</v>
      </c>
    </row>
    <row r="851" spans="1:21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1.1990000000000001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6"/>
        <v>42079.107222222221</v>
      </c>
      <c r="U851">
        <f t="shared" si="97"/>
        <v>2015</v>
      </c>
    </row>
    <row r="852" spans="1:21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1.55175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6"/>
        <v>42485.207638888889</v>
      </c>
      <c r="U852">
        <f t="shared" si="97"/>
        <v>2016</v>
      </c>
    </row>
    <row r="853" spans="1:21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1.3045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6"/>
        <v>42582.822916666672</v>
      </c>
      <c r="U853">
        <f t="shared" si="97"/>
        <v>2016</v>
      </c>
    </row>
    <row r="854" spans="1:21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1.0497142857142858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6"/>
        <v>42667.875</v>
      </c>
      <c r="U854">
        <f t="shared" si="97"/>
        <v>2016</v>
      </c>
    </row>
    <row r="855" spans="1:21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6"/>
        <v>42051.832280092596</v>
      </c>
      <c r="U855">
        <f t="shared" si="97"/>
        <v>2015</v>
      </c>
    </row>
    <row r="856" spans="1:21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1.1822050359712231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6"/>
        <v>42732.212337962963</v>
      </c>
      <c r="U856">
        <f t="shared" si="97"/>
        <v>2016</v>
      </c>
    </row>
    <row r="857" spans="1:21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1.0344827586206897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42545.125196759262</v>
      </c>
      <c r="T857" s="10">
        <f t="shared" si="96"/>
        <v>42575.125196759262</v>
      </c>
      <c r="U857">
        <f t="shared" si="97"/>
        <v>2016</v>
      </c>
    </row>
    <row r="858" spans="1:21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2.1800000000000002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6"/>
        <v>42668.791666666672</v>
      </c>
      <c r="U858">
        <f t="shared" si="97"/>
        <v>2016</v>
      </c>
    </row>
    <row r="859" spans="1:21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6"/>
        <v>42333.623043981483</v>
      </c>
      <c r="U859">
        <f t="shared" si="97"/>
        <v>2015</v>
      </c>
    </row>
    <row r="860" spans="1:21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1.4400583333333332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6"/>
        <v>42109.957638888889</v>
      </c>
      <c r="U860">
        <f t="shared" si="97"/>
        <v>2015</v>
      </c>
    </row>
    <row r="861" spans="1:21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1.0467500000000001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6"/>
        <v>42159</v>
      </c>
      <c r="U861">
        <f t="shared" si="97"/>
        <v>2015</v>
      </c>
    </row>
    <row r="862" spans="1:21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0.18142857142857144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6"/>
        <v>41600.524456018517</v>
      </c>
      <c r="U862">
        <f t="shared" si="97"/>
        <v>2013</v>
      </c>
    </row>
    <row r="863" spans="1:21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2.2444444444444444E-2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6"/>
        <v>42629.965324074074</v>
      </c>
      <c r="U863">
        <f t="shared" si="97"/>
        <v>2016</v>
      </c>
    </row>
    <row r="864" spans="1:21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3.3999999999999998E-3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6"/>
        <v>41589.596620370372</v>
      </c>
      <c r="U864">
        <f t="shared" si="97"/>
        <v>2013</v>
      </c>
    </row>
    <row r="865" spans="1:21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4.4999999999999998E-2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6"/>
        <v>40951.117662037039</v>
      </c>
      <c r="U865">
        <f t="shared" si="97"/>
        <v>2012</v>
      </c>
    </row>
    <row r="866" spans="1:21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0.41538461538461541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6"/>
        <v>41563.415972222225</v>
      </c>
      <c r="U866">
        <f t="shared" si="97"/>
        <v>2013</v>
      </c>
    </row>
    <row r="867" spans="1:21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2.0454545454545454E-2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41230.77311342593</v>
      </c>
      <c r="T867" s="10">
        <f t="shared" si="96"/>
        <v>41290.77311342593</v>
      </c>
      <c r="U867">
        <f t="shared" si="97"/>
        <v>2012</v>
      </c>
    </row>
    <row r="868" spans="1:21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0.18285714285714286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6"/>
        <v>42063.631944444445</v>
      </c>
      <c r="U868">
        <f t="shared" si="97"/>
        <v>2015</v>
      </c>
    </row>
    <row r="869" spans="1:21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0.2402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6"/>
        <v>40148.207638888889</v>
      </c>
      <c r="U869">
        <f t="shared" si="97"/>
        <v>2009</v>
      </c>
    </row>
    <row r="870" spans="1:21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1.1111111111111111E-3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6"/>
        <v>41646.027754629627</v>
      </c>
      <c r="U870">
        <f t="shared" si="97"/>
        <v>2013</v>
      </c>
    </row>
    <row r="871" spans="1:21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0.11818181818181818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41342.845567129632</v>
      </c>
      <c r="T871" s="10">
        <f t="shared" si="96"/>
        <v>41372.803900462961</v>
      </c>
      <c r="U871">
        <f t="shared" si="97"/>
        <v>2013</v>
      </c>
    </row>
    <row r="872" spans="1:21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3.0999999999999999E-3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6"/>
        <v>41518.022256944445</v>
      </c>
      <c r="U872">
        <f t="shared" si="97"/>
        <v>2013</v>
      </c>
    </row>
    <row r="873" spans="1:21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5.4166666666666669E-2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6"/>
        <v>41607.602951388886</v>
      </c>
      <c r="U873">
        <f t="shared" si="97"/>
        <v>2013</v>
      </c>
    </row>
    <row r="874" spans="1:21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8.1250000000000003E-3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6"/>
        <v>40612.825543981482</v>
      </c>
      <c r="U874">
        <f t="shared" si="97"/>
        <v>2011</v>
      </c>
    </row>
    <row r="875" spans="1:21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1.2857142857142857E-2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41184.167129629634</v>
      </c>
      <c r="T875" s="10">
        <f t="shared" si="96"/>
        <v>41224.208796296298</v>
      </c>
      <c r="U875">
        <f t="shared" si="97"/>
        <v>2012</v>
      </c>
    </row>
    <row r="876" spans="1:21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0.24333333333333335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6"/>
        <v>41398.583726851852</v>
      </c>
      <c r="U876">
        <f t="shared" si="97"/>
        <v>2013</v>
      </c>
    </row>
    <row r="877" spans="1:21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s="8">
        <f t="shared" si="92"/>
        <v>0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6"/>
        <v>42268.723738425921</v>
      </c>
      <c r="U877">
        <f t="shared" si="97"/>
        <v>2015</v>
      </c>
    </row>
    <row r="878" spans="1:21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0.40799492385786801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6"/>
        <v>41309.496840277774</v>
      </c>
      <c r="U878">
        <f t="shared" si="97"/>
        <v>2013</v>
      </c>
    </row>
    <row r="879" spans="1:21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0.67549999999999999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41597.788888888892</v>
      </c>
      <c r="T879" s="10">
        <f t="shared" si="96"/>
        <v>41627.788888888892</v>
      </c>
      <c r="U879">
        <f t="shared" si="97"/>
        <v>2013</v>
      </c>
    </row>
    <row r="880" spans="1:21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1.2999999999999999E-2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6"/>
        <v>40535.232916666668</v>
      </c>
      <c r="U880">
        <f t="shared" si="97"/>
        <v>2010</v>
      </c>
    </row>
    <row r="881" spans="1:21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0.30666666666666664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6"/>
        <v>41058.829918981479</v>
      </c>
      <c r="U881">
        <f t="shared" si="97"/>
        <v>2012</v>
      </c>
    </row>
    <row r="882" spans="1:21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2.9894179894179893E-2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6"/>
        <v>41212.32104166667</v>
      </c>
      <c r="U882">
        <f t="shared" si="97"/>
        <v>2012</v>
      </c>
    </row>
    <row r="883" spans="1:21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8.0000000000000002E-3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6"/>
        <v>40922.25099537037</v>
      </c>
      <c r="U883">
        <f t="shared" si="97"/>
        <v>2011</v>
      </c>
    </row>
    <row r="884" spans="1:21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0.20133333333333334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6"/>
        <v>40792.860532407409</v>
      </c>
      <c r="U884">
        <f t="shared" si="97"/>
        <v>2011</v>
      </c>
    </row>
    <row r="885" spans="1:21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0.4002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6"/>
        <v>42431.935590277775</v>
      </c>
      <c r="U885">
        <f t="shared" si="97"/>
        <v>2016</v>
      </c>
    </row>
    <row r="886" spans="1:21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0.01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40981.802615740737</v>
      </c>
      <c r="T886" s="10">
        <f t="shared" si="96"/>
        <v>41041.104861111111</v>
      </c>
      <c r="U886">
        <f t="shared" si="97"/>
        <v>2012</v>
      </c>
    </row>
    <row r="887" spans="1:21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0.75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6"/>
        <v>42734.941099537042</v>
      </c>
      <c r="U887">
        <f t="shared" si="97"/>
        <v>2016</v>
      </c>
    </row>
    <row r="888" spans="1:21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0.41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6"/>
        <v>42628.870520833334</v>
      </c>
      <c r="U888">
        <f t="shared" si="97"/>
        <v>2016</v>
      </c>
    </row>
    <row r="889" spans="1:21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s="8">
        <f t="shared" si="92"/>
        <v>0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6"/>
        <v>41056.958969907406</v>
      </c>
      <c r="U889">
        <f t="shared" si="97"/>
        <v>2012</v>
      </c>
    </row>
    <row r="890" spans="1:21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7.1999999999999995E-2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6"/>
        <v>40787.25</v>
      </c>
      <c r="U890">
        <f t="shared" si="97"/>
        <v>2011</v>
      </c>
    </row>
    <row r="891" spans="1:21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9.4412800000000005E-2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6"/>
        <v>41917.784062500003</v>
      </c>
      <c r="U891">
        <f t="shared" si="97"/>
        <v>2014</v>
      </c>
    </row>
    <row r="892" spans="1:21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4.1666666666666664E-2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6"/>
        <v>41599.740497685183</v>
      </c>
      <c r="U892">
        <f t="shared" si="97"/>
        <v>2013</v>
      </c>
    </row>
    <row r="893" spans="1:21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3.2500000000000001E-2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6"/>
        <v>41872.031597222223</v>
      </c>
      <c r="U893">
        <f t="shared" si="97"/>
        <v>2014</v>
      </c>
    </row>
    <row r="894" spans="1:21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0.40749999999999997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6"/>
        <v>40391.166666666664</v>
      </c>
      <c r="U894">
        <f t="shared" si="97"/>
        <v>2010</v>
      </c>
    </row>
    <row r="895" spans="1:21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0.1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6"/>
        <v>42095.856053240743</v>
      </c>
      <c r="U895">
        <f t="shared" si="97"/>
        <v>2015</v>
      </c>
    </row>
    <row r="896" spans="1:21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0.39169999999999999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42496.981597222228</v>
      </c>
      <c r="T896" s="10">
        <f t="shared" si="96"/>
        <v>42526.981597222228</v>
      </c>
      <c r="U896">
        <f t="shared" si="97"/>
        <v>2016</v>
      </c>
    </row>
    <row r="897" spans="1:21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2.4375000000000001E-2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6"/>
        <v>40476.127650462964</v>
      </c>
      <c r="U897">
        <f t="shared" si="97"/>
        <v>2010</v>
      </c>
    </row>
    <row r="898" spans="1:21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98">E898/D898</f>
        <v>0.4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42218.872986111113</v>
      </c>
      <c r="T898" s="10">
        <f t="shared" si="96"/>
        <v>42244.166666666672</v>
      </c>
      <c r="U898">
        <f t="shared" si="97"/>
        <v>2015</v>
      </c>
    </row>
    <row r="899" spans="1:21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98"/>
        <v>0</v>
      </c>
      <c r="P899" s="8">
        <f t="shared" ref="P899:P962" si="99">IFERROR(E899/L899,0)</f>
        <v>0</v>
      </c>
      <c r="Q899" t="str">
        <f t="shared" ref="Q899:Q962" si="100">LEFT($N899,FIND("/",$N899,1)-1)</f>
        <v>music</v>
      </c>
      <c r="R899" t="str">
        <f t="shared" ref="R899:R962" si="101">RIGHT($N899,LEN($N899)-FIND("/",$N899,1))</f>
        <v>indie rock</v>
      </c>
      <c r="S899" s="10">
        <f t="shared" ref="S899:S962" si="102">(((J899/60)/60)/24)+DATE(1970,1,1)</f>
        <v>41211.688750000001</v>
      </c>
      <c r="T899" s="10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2.8000000000000001E-2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103"/>
        <v>40923.758217592593</v>
      </c>
      <c r="U900">
        <f t="shared" si="104"/>
        <v>2011</v>
      </c>
    </row>
    <row r="901" spans="1:21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0.37333333333333335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103"/>
        <v>40691.099097222221</v>
      </c>
      <c r="U901">
        <f t="shared" si="104"/>
        <v>2011</v>
      </c>
    </row>
    <row r="902" spans="1:21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4.1999999999999997E-3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103"/>
        <v>42459.807893518519</v>
      </c>
      <c r="U902">
        <f t="shared" si="104"/>
        <v>2016</v>
      </c>
    </row>
    <row r="903" spans="1:21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s="8">
        <f t="shared" si="99"/>
        <v>0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103"/>
        <v>40337.799305555556</v>
      </c>
      <c r="U903">
        <f t="shared" si="104"/>
        <v>2010</v>
      </c>
    </row>
    <row r="904" spans="1:21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3.0000000000000001E-3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103"/>
        <v>41881.645833333336</v>
      </c>
      <c r="U904">
        <f t="shared" si="104"/>
        <v>2014</v>
      </c>
    </row>
    <row r="905" spans="1:21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3.2000000000000001E-2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103"/>
        <v>41175.100694444445</v>
      </c>
      <c r="U905">
        <f t="shared" si="104"/>
        <v>2012</v>
      </c>
    </row>
    <row r="906" spans="1:21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3.0200000000000001E-3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103"/>
        <v>42372.080289351856</v>
      </c>
      <c r="U906">
        <f t="shared" si="104"/>
        <v>2015</v>
      </c>
    </row>
    <row r="907" spans="1:21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3.0153846153846153E-2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103"/>
        <v>40567.239884259259</v>
      </c>
      <c r="U907">
        <f t="shared" si="104"/>
        <v>2010</v>
      </c>
    </row>
    <row r="908" spans="1:21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s="8">
        <f t="shared" si="99"/>
        <v>0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103"/>
        <v>41711.148032407407</v>
      </c>
      <c r="U908">
        <f t="shared" si="104"/>
        <v>2014</v>
      </c>
    </row>
    <row r="909" spans="1:21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s="8">
        <f t="shared" si="99"/>
        <v>0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103"/>
        <v>40797.192395833335</v>
      </c>
      <c r="U909">
        <f t="shared" si="104"/>
        <v>2011</v>
      </c>
    </row>
    <row r="910" spans="1:21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s="8">
        <f t="shared" si="99"/>
        <v>0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103"/>
        <v>40386.207638888889</v>
      </c>
      <c r="U910">
        <f t="shared" si="104"/>
        <v>2010</v>
      </c>
    </row>
    <row r="911" spans="1:21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3.2500000000000001E-2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103"/>
        <v>41113.166666666664</v>
      </c>
      <c r="U911">
        <f t="shared" si="104"/>
        <v>2012</v>
      </c>
    </row>
    <row r="912" spans="1:21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0.22363636363636363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103"/>
        <v>42797.545358796298</v>
      </c>
      <c r="U912">
        <f t="shared" si="104"/>
        <v>2017</v>
      </c>
    </row>
    <row r="913" spans="1:21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s="8">
        <f t="shared" si="99"/>
        <v>0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103"/>
        <v>41663.005150462966</v>
      </c>
      <c r="U913">
        <f t="shared" si="104"/>
        <v>2014</v>
      </c>
    </row>
    <row r="914" spans="1:21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8.5714285714285719E-3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103"/>
        <v>41254.151006944441</v>
      </c>
      <c r="U914">
        <f t="shared" si="104"/>
        <v>2012</v>
      </c>
    </row>
    <row r="915" spans="1:21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6.6066666666666662E-2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103"/>
        <v>41034.139108796298</v>
      </c>
      <c r="U915">
        <f t="shared" si="104"/>
        <v>2012</v>
      </c>
    </row>
    <row r="916" spans="1:21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s="8">
        <f t="shared" si="99"/>
        <v>0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41116.763275462967</v>
      </c>
      <c r="T916" s="10">
        <f t="shared" si="103"/>
        <v>41146.763275462967</v>
      </c>
      <c r="U916">
        <f t="shared" si="104"/>
        <v>2012</v>
      </c>
    </row>
    <row r="917" spans="1:21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5.7692307692307696E-2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103"/>
        <v>40969.207638888889</v>
      </c>
      <c r="U917">
        <f t="shared" si="104"/>
        <v>2012</v>
      </c>
    </row>
    <row r="918" spans="1:21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s="8">
        <f t="shared" si="99"/>
        <v>0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103"/>
        <v>40473.208333333336</v>
      </c>
      <c r="U918">
        <f t="shared" si="104"/>
        <v>2010</v>
      </c>
    </row>
    <row r="919" spans="1:21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6.0000000000000001E-3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103"/>
        <v>41834.104166666664</v>
      </c>
      <c r="U919">
        <f t="shared" si="104"/>
        <v>2014</v>
      </c>
    </row>
    <row r="920" spans="1:21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5.0256410256410255E-2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103"/>
        <v>41974.957881944443</v>
      </c>
      <c r="U920">
        <f t="shared" si="104"/>
        <v>2014</v>
      </c>
    </row>
    <row r="921" spans="1:21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5.0000000000000001E-3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103"/>
        <v>41262.641724537039</v>
      </c>
      <c r="U921">
        <f t="shared" si="104"/>
        <v>2012</v>
      </c>
    </row>
    <row r="922" spans="1:21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s="8">
        <f t="shared" si="99"/>
        <v>0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41562.67155092593</v>
      </c>
      <c r="T922" s="10">
        <f t="shared" si="103"/>
        <v>41592.713217592594</v>
      </c>
      <c r="U922">
        <f t="shared" si="104"/>
        <v>2013</v>
      </c>
    </row>
    <row r="923" spans="1:21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0.309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40847.171018518515</v>
      </c>
      <c r="T923" s="10">
        <f t="shared" si="103"/>
        <v>40889.212685185186</v>
      </c>
      <c r="U923">
        <f t="shared" si="104"/>
        <v>2011</v>
      </c>
    </row>
    <row r="924" spans="1:21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0.21037037037037037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103"/>
        <v>41913.530011574076</v>
      </c>
      <c r="U924">
        <f t="shared" si="104"/>
        <v>2014</v>
      </c>
    </row>
    <row r="925" spans="1:21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2.1999999999999999E-2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103"/>
        <v>41965.001423611116</v>
      </c>
      <c r="U925">
        <f t="shared" si="104"/>
        <v>2014</v>
      </c>
    </row>
    <row r="926" spans="1:21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0.109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41288.942928240744</v>
      </c>
      <c r="T926" s="10">
        <f t="shared" si="103"/>
        <v>41318.942928240744</v>
      </c>
      <c r="U926">
        <f t="shared" si="104"/>
        <v>2013</v>
      </c>
    </row>
    <row r="927" spans="1:21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2.6666666666666668E-2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103"/>
        <v>41605.922581018516</v>
      </c>
      <c r="U927">
        <f t="shared" si="104"/>
        <v>2013</v>
      </c>
    </row>
    <row r="928" spans="1:21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s="8">
        <f t="shared" si="99"/>
        <v>0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103"/>
        <v>40367.944444444445</v>
      </c>
      <c r="U928">
        <f t="shared" si="104"/>
        <v>2010</v>
      </c>
    </row>
    <row r="929" spans="1:21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s="8">
        <f t="shared" si="99"/>
        <v>0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103"/>
        <v>41043.822858796295</v>
      </c>
      <c r="U929">
        <f t="shared" si="104"/>
        <v>2012</v>
      </c>
    </row>
    <row r="930" spans="1:21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0.10862068965517241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103"/>
        <v>41231</v>
      </c>
      <c r="U930">
        <f t="shared" si="104"/>
        <v>2012</v>
      </c>
    </row>
    <row r="931" spans="1:21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s="8">
        <f t="shared" si="99"/>
        <v>0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103"/>
        <v>41008.196400462963</v>
      </c>
      <c r="U931">
        <f t="shared" si="104"/>
        <v>2012</v>
      </c>
    </row>
    <row r="932" spans="1:21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0.38333333333333336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103"/>
        <v>40354.897222222222</v>
      </c>
      <c r="U932">
        <f t="shared" si="104"/>
        <v>2010</v>
      </c>
    </row>
    <row r="933" spans="1:21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6.5500000000000003E-2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103"/>
        <v>41714.916666666664</v>
      </c>
      <c r="U933">
        <f t="shared" si="104"/>
        <v>2014</v>
      </c>
    </row>
    <row r="934" spans="1:21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0.14536842105263159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103"/>
        <v>41355.927604166667</v>
      </c>
      <c r="U934">
        <f t="shared" si="104"/>
        <v>2013</v>
      </c>
    </row>
    <row r="935" spans="1:21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0.06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41711.169085648151</v>
      </c>
      <c r="T935" s="10">
        <f t="shared" si="103"/>
        <v>41771.169085648151</v>
      </c>
      <c r="U935">
        <f t="shared" si="104"/>
        <v>2014</v>
      </c>
    </row>
    <row r="936" spans="1:21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0.30399999999999999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103"/>
        <v>41763.25</v>
      </c>
      <c r="U936">
        <f t="shared" si="104"/>
        <v>2014</v>
      </c>
    </row>
    <row r="937" spans="1:21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1.4285714285714285E-2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103"/>
        <v>42398.333668981482</v>
      </c>
      <c r="U937">
        <f t="shared" si="104"/>
        <v>2015</v>
      </c>
    </row>
    <row r="938" spans="1:21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s="8">
        <f t="shared" si="99"/>
        <v>0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103"/>
        <v>40926.833333333336</v>
      </c>
      <c r="U938">
        <f t="shared" si="104"/>
        <v>2011</v>
      </c>
    </row>
    <row r="939" spans="1:21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1.1428571428571429E-2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103"/>
        <v>41581.839780092596</v>
      </c>
      <c r="U939">
        <f t="shared" si="104"/>
        <v>2013</v>
      </c>
    </row>
    <row r="940" spans="1:21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3.5714285714285713E-3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103"/>
        <v>41154.479722222226</v>
      </c>
      <c r="U940">
        <f t="shared" si="104"/>
        <v>2012</v>
      </c>
    </row>
    <row r="941" spans="1:21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1.4545454545454545E-2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103"/>
        <v>41455.831944444442</v>
      </c>
      <c r="U941">
        <f t="shared" si="104"/>
        <v>2013</v>
      </c>
    </row>
    <row r="942" spans="1:21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0.17155555555555554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103"/>
        <v>42227.008402777778</v>
      </c>
      <c r="U942">
        <f t="shared" si="104"/>
        <v>2015</v>
      </c>
    </row>
    <row r="943" spans="1:21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2.3220000000000001E-2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103"/>
        <v>42776.096585648149</v>
      </c>
      <c r="U943">
        <f t="shared" si="104"/>
        <v>2017</v>
      </c>
    </row>
    <row r="944" spans="1:21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8.9066666666666669E-2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42382.843287037031</v>
      </c>
      <c r="T944" s="10">
        <f t="shared" si="103"/>
        <v>42418.843287037031</v>
      </c>
      <c r="U944">
        <f t="shared" si="104"/>
        <v>2016</v>
      </c>
    </row>
    <row r="945" spans="1:21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9.633333333333334E-2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103"/>
        <v>42703.709548611107</v>
      </c>
      <c r="U945">
        <f t="shared" si="104"/>
        <v>2016</v>
      </c>
    </row>
    <row r="946" spans="1:21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0.13325999999999999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103"/>
        <v>42478.583333333328</v>
      </c>
      <c r="U946">
        <f t="shared" si="104"/>
        <v>2016</v>
      </c>
    </row>
    <row r="947" spans="1:21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2.4840000000000001E-2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42732.872986111113</v>
      </c>
      <c r="T947" s="10">
        <f t="shared" si="103"/>
        <v>42784.999305555553</v>
      </c>
      <c r="U947">
        <f t="shared" si="104"/>
        <v>2016</v>
      </c>
    </row>
    <row r="948" spans="1:21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1.9066666666666666E-2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103"/>
        <v>42622.750555555554</v>
      </c>
      <c r="U948">
        <f t="shared" si="104"/>
        <v>2016</v>
      </c>
    </row>
    <row r="949" spans="1:21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s="8">
        <f t="shared" si="99"/>
        <v>0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103"/>
        <v>42551.781319444446</v>
      </c>
      <c r="U949">
        <f t="shared" si="104"/>
        <v>2016</v>
      </c>
    </row>
    <row r="950" spans="1:21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0.12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103"/>
        <v>42441.828287037039</v>
      </c>
      <c r="U950">
        <f t="shared" si="104"/>
        <v>2016</v>
      </c>
    </row>
    <row r="951" spans="1:21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1.3650000000000001E-2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103"/>
        <v>42421.043703703705</v>
      </c>
      <c r="U951">
        <f t="shared" si="104"/>
        <v>2015</v>
      </c>
    </row>
    <row r="952" spans="1:21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0.28039999999999998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103"/>
        <v>42386.750706018516</v>
      </c>
      <c r="U952">
        <f t="shared" si="104"/>
        <v>2015</v>
      </c>
    </row>
    <row r="953" spans="1:21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0.38390000000000002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42480.653611111105</v>
      </c>
      <c r="T953" s="10">
        <f t="shared" si="103"/>
        <v>42525.653611111105</v>
      </c>
      <c r="U953">
        <f t="shared" si="104"/>
        <v>2016</v>
      </c>
    </row>
    <row r="954" spans="1:21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0.39942857142857141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103"/>
        <v>42692.655231481483</v>
      </c>
      <c r="U954">
        <f t="shared" si="104"/>
        <v>2016</v>
      </c>
    </row>
    <row r="955" spans="1:21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8.3999999999999995E-3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103"/>
        <v>42029.164340277777</v>
      </c>
      <c r="U955">
        <f t="shared" si="104"/>
        <v>2014</v>
      </c>
    </row>
    <row r="956" spans="1:21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0.43406666666666666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103"/>
        <v>42236.833784722221</v>
      </c>
      <c r="U956">
        <f t="shared" si="104"/>
        <v>2015</v>
      </c>
    </row>
    <row r="957" spans="1:21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5.6613333333333335E-2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103"/>
        <v>42626.295138888891</v>
      </c>
      <c r="U957">
        <f t="shared" si="104"/>
        <v>2016</v>
      </c>
    </row>
    <row r="958" spans="1:21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1.7219999999999999E-2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103"/>
        <v>42120.872210648144</v>
      </c>
      <c r="U958">
        <f t="shared" si="104"/>
        <v>2015</v>
      </c>
    </row>
    <row r="959" spans="1:21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1.9416666666666665E-2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103"/>
        <v>42691.594131944439</v>
      </c>
      <c r="U959">
        <f t="shared" si="104"/>
        <v>2016</v>
      </c>
    </row>
    <row r="960" spans="1:21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0.11328275684711328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103"/>
        <v>42104.207638888889</v>
      </c>
      <c r="U960">
        <f t="shared" si="104"/>
        <v>2015</v>
      </c>
    </row>
    <row r="961" spans="1:21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0.3886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103"/>
        <v>42023.174363425926</v>
      </c>
      <c r="U961">
        <f t="shared" si="104"/>
        <v>2014</v>
      </c>
    </row>
    <row r="962" spans="1:21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05">E962/D962</f>
        <v>0.46100628930817611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si="103"/>
        <v>42808.585127314815</v>
      </c>
      <c r="U962">
        <f t="shared" si="104"/>
        <v>2017</v>
      </c>
    </row>
    <row r="963" spans="1:21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05"/>
        <v>0.42188421052631581</v>
      </c>
      <c r="P963" s="8">
        <f t="shared" ref="P963:P1026" si="106">IFERROR(E963/L963,0)</f>
        <v>364.35454545454547</v>
      </c>
      <c r="Q963" t="str">
        <f t="shared" ref="Q963:Q1026" si="107">LEFT($N963,FIND("/",$N963,1)-1)</f>
        <v>technology</v>
      </c>
      <c r="R963" t="str">
        <f t="shared" ref="R963:R1026" si="108">RIGHT($N963,LEN($N963)-FIND("/",$N963,1))</f>
        <v>wearables</v>
      </c>
      <c r="S963" s="10">
        <f t="shared" ref="S963:S1026" si="109">(((J963/60)/60)/24)+DATE(1970,1,1)</f>
        <v>42740.693692129629</v>
      </c>
      <c r="T963" s="10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0.2848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10"/>
        <v>42411.712418981479</v>
      </c>
      <c r="U964">
        <f t="shared" si="111"/>
        <v>2016</v>
      </c>
    </row>
    <row r="965" spans="1:21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1.0771428571428571E-2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10"/>
        <v>42660.635636574079</v>
      </c>
      <c r="U965">
        <f t="shared" si="111"/>
        <v>2016</v>
      </c>
    </row>
    <row r="966" spans="1:21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7.9909090909090902E-3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10"/>
        <v>42248.628692129627</v>
      </c>
      <c r="U966">
        <f t="shared" si="111"/>
        <v>2015</v>
      </c>
    </row>
    <row r="967" spans="1:21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1.192E-2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10"/>
        <v>42669.165972222225</v>
      </c>
      <c r="U967">
        <f t="shared" si="111"/>
        <v>2016</v>
      </c>
    </row>
    <row r="968" spans="1:21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0.14799999999999999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10"/>
        <v>42649.635787037041</v>
      </c>
      <c r="U968">
        <f t="shared" si="111"/>
        <v>2016</v>
      </c>
    </row>
    <row r="969" spans="1:21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0.17810000000000001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10"/>
        <v>42482.21266203704</v>
      </c>
      <c r="U969">
        <f t="shared" si="111"/>
        <v>2016</v>
      </c>
    </row>
    <row r="970" spans="1:21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1.325E-2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10"/>
        <v>41866.847615740742</v>
      </c>
      <c r="U970">
        <f t="shared" si="111"/>
        <v>2014</v>
      </c>
    </row>
    <row r="971" spans="1:21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0.46666666666666667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10"/>
        <v>42775.30332175926</v>
      </c>
      <c r="U971">
        <f t="shared" si="111"/>
        <v>2017</v>
      </c>
    </row>
    <row r="972" spans="1:21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0.4592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10"/>
        <v>42758.207638888889</v>
      </c>
      <c r="U972">
        <f t="shared" si="111"/>
        <v>2016</v>
      </c>
    </row>
    <row r="973" spans="1:21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2.2599999999999999E-3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10"/>
        <v>42156.709027777775</v>
      </c>
      <c r="U973">
        <f t="shared" si="111"/>
        <v>2015</v>
      </c>
    </row>
    <row r="974" spans="1:21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0.34625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10"/>
        <v>41886.290972222225</v>
      </c>
      <c r="U974">
        <f t="shared" si="111"/>
        <v>2014</v>
      </c>
    </row>
    <row r="975" spans="1:21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2.0549999999999999E-2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10"/>
        <v>42317.056631944448</v>
      </c>
      <c r="U975">
        <f t="shared" si="111"/>
        <v>2015</v>
      </c>
    </row>
    <row r="976" spans="1:21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5.5999999999999999E-3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10"/>
        <v>42454.707824074074</v>
      </c>
      <c r="U976">
        <f t="shared" si="111"/>
        <v>2016</v>
      </c>
    </row>
    <row r="977" spans="1:21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2.6069999999999999E-2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10"/>
        <v>42549.696585648147</v>
      </c>
      <c r="U977">
        <f t="shared" si="111"/>
        <v>2016</v>
      </c>
    </row>
    <row r="978" spans="1:21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1.9259999999999999E-2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10"/>
        <v>42230.058993055558</v>
      </c>
      <c r="U978">
        <f t="shared" si="111"/>
        <v>2015</v>
      </c>
    </row>
    <row r="979" spans="1:21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0.33666666666666667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10"/>
        <v>42421.942094907412</v>
      </c>
      <c r="U979">
        <f t="shared" si="111"/>
        <v>2016</v>
      </c>
    </row>
    <row r="980" spans="1:21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0.5626326718299024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10"/>
        <v>42425.309039351851</v>
      </c>
      <c r="U980">
        <f t="shared" si="111"/>
        <v>2016</v>
      </c>
    </row>
    <row r="981" spans="1:21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0.82817600000000002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42506.416990740734</v>
      </c>
      <c r="T981" s="10">
        <f t="shared" si="110"/>
        <v>42541.790972222225</v>
      </c>
      <c r="U981">
        <f t="shared" si="111"/>
        <v>2016</v>
      </c>
    </row>
    <row r="982" spans="1:21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0.14860000000000001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10"/>
        <v>41973.945856481485</v>
      </c>
      <c r="U982">
        <f t="shared" si="111"/>
        <v>2014</v>
      </c>
    </row>
    <row r="983" spans="1:21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1.2375123751237513E-4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10"/>
        <v>41860.947013888886</v>
      </c>
      <c r="U983">
        <f t="shared" si="111"/>
        <v>2014</v>
      </c>
    </row>
    <row r="984" spans="1:21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1.7142857142857143E-4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10"/>
        <v>42645.753310185188</v>
      </c>
      <c r="U984">
        <f t="shared" si="111"/>
        <v>2016</v>
      </c>
    </row>
    <row r="985" spans="1:21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0.2950613611721471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42574.667650462965</v>
      </c>
      <c r="T985" s="10">
        <f t="shared" si="110"/>
        <v>42605.870833333334</v>
      </c>
      <c r="U985">
        <f t="shared" si="111"/>
        <v>2016</v>
      </c>
    </row>
    <row r="986" spans="1:21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1.06E-2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10"/>
        <v>42091.074166666673</v>
      </c>
      <c r="U986">
        <f t="shared" si="111"/>
        <v>2015</v>
      </c>
    </row>
    <row r="987" spans="1:21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6.2933333333333327E-2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10"/>
        <v>42369.958333333328</v>
      </c>
      <c r="U987">
        <f t="shared" si="111"/>
        <v>2015</v>
      </c>
    </row>
    <row r="988" spans="1:21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0.1275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10"/>
        <v>42379</v>
      </c>
      <c r="U988">
        <f t="shared" si="111"/>
        <v>2015</v>
      </c>
    </row>
    <row r="989" spans="1:21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0.13220000000000001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10"/>
        <v>41813.294560185182</v>
      </c>
      <c r="U989">
        <f t="shared" si="111"/>
        <v>2014</v>
      </c>
    </row>
    <row r="990" spans="1:21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s="8">
        <f t="shared" si="106"/>
        <v>0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10"/>
        <v>42644.356770833328</v>
      </c>
      <c r="U990">
        <f t="shared" si="111"/>
        <v>2016</v>
      </c>
    </row>
    <row r="991" spans="1:21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0.16769999999999999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10"/>
        <v>42641.933969907404</v>
      </c>
      <c r="U991">
        <f t="shared" si="111"/>
        <v>2016</v>
      </c>
    </row>
    <row r="992" spans="1:21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1.0399999999999999E-3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10"/>
        <v>41885.784305555557</v>
      </c>
      <c r="U992">
        <f t="shared" si="111"/>
        <v>2014</v>
      </c>
    </row>
    <row r="993" spans="1:21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4.24E-2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10"/>
        <v>42563.785416666666</v>
      </c>
      <c r="U993">
        <f t="shared" si="111"/>
        <v>2016</v>
      </c>
    </row>
    <row r="994" spans="1:21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4.6699999999999997E-3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10"/>
        <v>42497.883321759262</v>
      </c>
      <c r="U994">
        <f t="shared" si="111"/>
        <v>2016</v>
      </c>
    </row>
    <row r="995" spans="1:21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0.25087142857142858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10"/>
        <v>42686.208333333328</v>
      </c>
      <c r="U995">
        <f t="shared" si="111"/>
        <v>2016</v>
      </c>
    </row>
    <row r="996" spans="1:21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2.3345000000000001E-2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10"/>
        <v>41973.957638888889</v>
      </c>
      <c r="U996">
        <f t="shared" si="111"/>
        <v>2014</v>
      </c>
    </row>
    <row r="997" spans="1:21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7.2599999999999998E-2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10"/>
        <v>41972.666666666672</v>
      </c>
      <c r="U997">
        <f t="shared" si="111"/>
        <v>2014</v>
      </c>
    </row>
    <row r="998" spans="1:21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1.6250000000000001E-2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10"/>
        <v>41847.643750000003</v>
      </c>
      <c r="U998">
        <f t="shared" si="111"/>
        <v>2014</v>
      </c>
    </row>
    <row r="999" spans="1:21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1.2999999999999999E-2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10"/>
        <v>41971.144641203704</v>
      </c>
      <c r="U999">
        <f t="shared" si="111"/>
        <v>2014</v>
      </c>
    </row>
    <row r="1000" spans="1:21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0.58558333333333334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10"/>
        <v>42327.210659722223</v>
      </c>
      <c r="U1000">
        <f t="shared" si="111"/>
        <v>2015</v>
      </c>
    </row>
    <row r="1001" spans="1:21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7.7886666666666673E-2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10"/>
        <v>41956.334722222222</v>
      </c>
      <c r="U1001">
        <f t="shared" si="111"/>
        <v>2014</v>
      </c>
    </row>
    <row r="1002" spans="1:21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2.2157147647256063E-2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42749.059722222228</v>
      </c>
      <c r="T1002" s="10">
        <f t="shared" si="110"/>
        <v>42809.018055555556</v>
      </c>
      <c r="U1002">
        <f t="shared" si="111"/>
        <v>2017</v>
      </c>
    </row>
    <row r="1003" spans="1:21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1.04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10"/>
        <v>42765.720057870371</v>
      </c>
      <c r="U1003">
        <f t="shared" si="111"/>
        <v>2016</v>
      </c>
    </row>
    <row r="1004" spans="1:21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0.29602960296029601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10"/>
        <v>42355.249305555553</v>
      </c>
      <c r="U1004">
        <f t="shared" si="111"/>
        <v>2015</v>
      </c>
    </row>
    <row r="1005" spans="1:21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0.16055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10"/>
        <v>42810.667372685188</v>
      </c>
      <c r="U1005">
        <f t="shared" si="111"/>
        <v>2017</v>
      </c>
    </row>
    <row r="1006" spans="1:21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0.82208000000000003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10"/>
        <v>42418.708645833336</v>
      </c>
      <c r="U1006">
        <f t="shared" si="111"/>
        <v>2016</v>
      </c>
    </row>
    <row r="1007" spans="1:21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0.75051000000000001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42276.624803240738</v>
      </c>
      <c r="T1007" s="10">
        <f t="shared" si="110"/>
        <v>42307.624803240738</v>
      </c>
      <c r="U1007">
        <f t="shared" si="111"/>
        <v>2015</v>
      </c>
    </row>
    <row r="1008" spans="1:21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5.8500000000000003E-2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10"/>
        <v>41985.299305555556</v>
      </c>
      <c r="U1008">
        <f t="shared" si="111"/>
        <v>2014</v>
      </c>
    </row>
    <row r="1009" spans="1:21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0.44319999999999998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10"/>
        <v>42718.6252662037</v>
      </c>
      <c r="U1009">
        <f t="shared" si="111"/>
        <v>2016</v>
      </c>
    </row>
    <row r="1010" spans="1:21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2.6737967914438501E-3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10"/>
        <v>42732.809201388889</v>
      </c>
      <c r="U1010">
        <f t="shared" si="111"/>
        <v>2016</v>
      </c>
    </row>
    <row r="1011" spans="1:21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0.1313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10"/>
        <v>42540.604699074072</v>
      </c>
      <c r="U1011">
        <f t="shared" si="111"/>
        <v>2016</v>
      </c>
    </row>
    <row r="1012" spans="1:21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1.9088937093275488E-3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10"/>
        <v>42618.124305555553</v>
      </c>
      <c r="U1012">
        <f t="shared" si="111"/>
        <v>2016</v>
      </c>
    </row>
    <row r="1013" spans="1:21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3.7499999999999999E-3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10"/>
        <v>41991.898090277777</v>
      </c>
      <c r="U1013">
        <f t="shared" si="111"/>
        <v>2014</v>
      </c>
    </row>
    <row r="1014" spans="1:21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215.35021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10"/>
        <v>42759.440416666665</v>
      </c>
      <c r="U1014">
        <f t="shared" si="111"/>
        <v>2016</v>
      </c>
    </row>
    <row r="1015" spans="1:21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0.34527999999999998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10"/>
        <v>42367.833333333328</v>
      </c>
      <c r="U1015">
        <f t="shared" si="111"/>
        <v>2015</v>
      </c>
    </row>
    <row r="1016" spans="1:21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0.30599999999999999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10"/>
        <v>42005.002488425926</v>
      </c>
      <c r="U1016">
        <f t="shared" si="111"/>
        <v>2014</v>
      </c>
    </row>
    <row r="1017" spans="1:21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2.6666666666666668E-2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10"/>
        <v>42333.920081018514</v>
      </c>
      <c r="U1017">
        <f t="shared" si="111"/>
        <v>2015</v>
      </c>
    </row>
    <row r="1018" spans="1:21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2.8420000000000001E-2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10"/>
        <v>42467.065462962957</v>
      </c>
      <c r="U1018">
        <f t="shared" si="111"/>
        <v>2016</v>
      </c>
    </row>
    <row r="1019" spans="1:21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0.22878799999999999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10"/>
        <v>42329.716840277775</v>
      </c>
      <c r="U1019">
        <f t="shared" si="111"/>
        <v>2015</v>
      </c>
    </row>
    <row r="1020" spans="1:21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3.1050000000000001E-2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10"/>
        <v>42565.492280092592</v>
      </c>
      <c r="U1020">
        <f t="shared" si="111"/>
        <v>2016</v>
      </c>
    </row>
    <row r="1021" spans="1:21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0.47333333333333333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10"/>
        <v>42039.973946759259</v>
      </c>
      <c r="U1021">
        <f t="shared" si="111"/>
        <v>2015</v>
      </c>
    </row>
    <row r="1022" spans="1:21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2.0554838709677421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10"/>
        <v>42157.032638888893</v>
      </c>
      <c r="U1022">
        <f t="shared" si="111"/>
        <v>2015</v>
      </c>
    </row>
    <row r="1023" spans="1:21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3.5180366666666667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10"/>
        <v>42294.166666666672</v>
      </c>
      <c r="U1023">
        <f t="shared" si="111"/>
        <v>2015</v>
      </c>
    </row>
    <row r="1024" spans="1:21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1.149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42111.646724537044</v>
      </c>
      <c r="T1024" s="10">
        <f t="shared" si="110"/>
        <v>42141.646724537044</v>
      </c>
      <c r="U1024">
        <f t="shared" si="111"/>
        <v>2015</v>
      </c>
    </row>
    <row r="1025" spans="1:21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2.3715000000000002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10"/>
        <v>42175.919687500005</v>
      </c>
      <c r="U1025">
        <f t="shared" si="111"/>
        <v>2015</v>
      </c>
    </row>
    <row r="1026" spans="1:21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12">E1026/D1026</f>
        <v>1.1863774999999999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si="110"/>
        <v>42400.580590277779</v>
      </c>
      <c r="U1026">
        <f t="shared" si="111"/>
        <v>2016</v>
      </c>
    </row>
    <row r="1027" spans="1:21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12"/>
        <v>1.099283142857143</v>
      </c>
      <c r="P1027" s="8">
        <f t="shared" ref="P1027:P1090" si="113">IFERROR(E1027/L1027,0)</f>
        <v>71.848571428571432</v>
      </c>
      <c r="Q1027" t="str">
        <f t="shared" ref="Q1027:Q1090" si="114">LEFT($N1027,FIND("/",$N1027,1)-1)</f>
        <v>music</v>
      </c>
      <c r="R1027" t="str">
        <f t="shared" ref="R1027:R1090" si="115">RIGHT($N1027,LEN($N1027)-FIND("/",$N1027,1))</f>
        <v>electronic music</v>
      </c>
      <c r="S1027" s="10">
        <f t="shared" ref="S1027:S1090" si="116">(((J1027/60)/60)/24)+DATE(1970,1,1)</f>
        <v>42049.833761574075</v>
      </c>
      <c r="T1027" s="10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1.0000828571428571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7"/>
        <v>42460.365925925929</v>
      </c>
      <c r="U1028">
        <f t="shared" si="118"/>
        <v>2016</v>
      </c>
    </row>
    <row r="1029" spans="1:21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1.0309292094387414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7"/>
        <v>41935.034108796295</v>
      </c>
      <c r="U1029">
        <f t="shared" si="118"/>
        <v>2014</v>
      </c>
    </row>
    <row r="1030" spans="1:21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1.1727000000000001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7"/>
        <v>42800.833333333328</v>
      </c>
      <c r="U1030">
        <f t="shared" si="118"/>
        <v>2017</v>
      </c>
    </row>
    <row r="1031" spans="1:21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1.1175999999999999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7"/>
        <v>42098.915972222225</v>
      </c>
      <c r="U1031">
        <f t="shared" si="118"/>
        <v>2015</v>
      </c>
    </row>
    <row r="1032" spans="1:21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3.4209999999999998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7"/>
        <v>42625.483206018514</v>
      </c>
      <c r="U1032">
        <f t="shared" si="118"/>
        <v>2016</v>
      </c>
    </row>
    <row r="1033" spans="1:21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1.0740000000000001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7"/>
        <v>42354.764004629629</v>
      </c>
      <c r="U1033">
        <f t="shared" si="118"/>
        <v>2015</v>
      </c>
    </row>
    <row r="1034" spans="1:21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1.0849703703703704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7"/>
        <v>42544.666956018518</v>
      </c>
      <c r="U1034">
        <f t="shared" si="118"/>
        <v>2016</v>
      </c>
    </row>
    <row r="1035" spans="1:21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1.0286144578313252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42688.732407407413</v>
      </c>
      <c r="T1035" s="10">
        <f t="shared" si="117"/>
        <v>42716.732407407413</v>
      </c>
      <c r="U1035">
        <f t="shared" si="118"/>
        <v>2016</v>
      </c>
    </row>
    <row r="1036" spans="1:21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1.3000180000000001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7"/>
        <v>42587.165972222225</v>
      </c>
      <c r="U1036">
        <f t="shared" si="118"/>
        <v>2016</v>
      </c>
    </row>
    <row r="1037" spans="1:21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1.0765217391304347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7"/>
        <v>42046.641435185185</v>
      </c>
      <c r="U1037">
        <f t="shared" si="118"/>
        <v>2015</v>
      </c>
    </row>
    <row r="1038" spans="1:21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1.1236044444444444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7"/>
        <v>41281.333333333336</v>
      </c>
      <c r="U1038">
        <f t="shared" si="118"/>
        <v>2012</v>
      </c>
    </row>
    <row r="1039" spans="1:21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1.0209999999999999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7"/>
        <v>42142.208333333328</v>
      </c>
      <c r="U1039">
        <f t="shared" si="118"/>
        <v>2015</v>
      </c>
    </row>
    <row r="1040" spans="1:21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1.4533333333333334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7"/>
        <v>42448.190081018518</v>
      </c>
      <c r="U1040">
        <f t="shared" si="118"/>
        <v>2016</v>
      </c>
    </row>
    <row r="1041" spans="1:21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1.282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7"/>
        <v>42717.332638888889</v>
      </c>
      <c r="U1041">
        <f t="shared" si="118"/>
        <v>2016</v>
      </c>
    </row>
    <row r="1042" spans="1:21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2.9411764705882353E-3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7"/>
        <v>42609.708437499998</v>
      </c>
      <c r="U1042">
        <f t="shared" si="118"/>
        <v>2016</v>
      </c>
    </row>
    <row r="1043" spans="1:21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s="8">
        <f t="shared" si="113"/>
        <v>0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41831.060092592597</v>
      </c>
      <c r="T1043" s="10">
        <f t="shared" si="117"/>
        <v>41851.060092592597</v>
      </c>
      <c r="U1043">
        <f t="shared" si="118"/>
        <v>2014</v>
      </c>
    </row>
    <row r="1044" spans="1:21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1.5384615384615385E-2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7"/>
        <v>41894.416666666664</v>
      </c>
      <c r="U1044">
        <f t="shared" si="118"/>
        <v>2014</v>
      </c>
    </row>
    <row r="1045" spans="1:21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8.5370000000000001E-2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7"/>
        <v>42144.252951388888</v>
      </c>
      <c r="U1045">
        <f t="shared" si="118"/>
        <v>2015</v>
      </c>
    </row>
    <row r="1046" spans="1:21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8.571428571428571E-4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7"/>
        <v>42068.852083333331</v>
      </c>
      <c r="U1046">
        <f t="shared" si="118"/>
        <v>2015</v>
      </c>
    </row>
    <row r="1047" spans="1:21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2.6599999999999999E-2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41844.874421296299</v>
      </c>
      <c r="T1047" s="10">
        <f t="shared" si="117"/>
        <v>41874.874421296299</v>
      </c>
      <c r="U1047">
        <f t="shared" si="118"/>
        <v>2014</v>
      </c>
    </row>
    <row r="1048" spans="1:21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s="8">
        <f t="shared" si="113"/>
        <v>0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7"/>
        <v>42364.851388888885</v>
      </c>
      <c r="U1048">
        <f t="shared" si="118"/>
        <v>2015</v>
      </c>
    </row>
    <row r="1049" spans="1:21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5.0000000000000001E-4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41918.818460648145</v>
      </c>
      <c r="T1049" s="10">
        <f t="shared" si="117"/>
        <v>41948.860127314816</v>
      </c>
      <c r="U1049">
        <f t="shared" si="118"/>
        <v>2014</v>
      </c>
    </row>
    <row r="1050" spans="1:21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1.4133333333333333E-2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7"/>
        <v>42638.053113425922</v>
      </c>
      <c r="U1050">
        <f t="shared" si="118"/>
        <v>2016</v>
      </c>
    </row>
    <row r="1051" spans="1:21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s="8">
        <f t="shared" si="113"/>
        <v>0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7"/>
        <v>42412.431076388893</v>
      </c>
      <c r="U1051">
        <f t="shared" si="118"/>
        <v>2016</v>
      </c>
    </row>
    <row r="1052" spans="1:21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s="8">
        <f t="shared" si="113"/>
        <v>0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7"/>
        <v>42261.7971875</v>
      </c>
      <c r="U1052">
        <f t="shared" si="118"/>
        <v>2015</v>
      </c>
    </row>
    <row r="1053" spans="1:21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s="8">
        <f t="shared" si="113"/>
        <v>0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7"/>
        <v>41878.014178240745</v>
      </c>
      <c r="U1053">
        <f t="shared" si="118"/>
        <v>2014</v>
      </c>
    </row>
    <row r="1054" spans="1:21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s="8">
        <f t="shared" si="113"/>
        <v>0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7"/>
        <v>42527.839583333334</v>
      </c>
      <c r="U1054">
        <f t="shared" si="118"/>
        <v>2016</v>
      </c>
    </row>
    <row r="1055" spans="1:21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0.01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7"/>
        <v>42800.172824074078</v>
      </c>
      <c r="U1055">
        <f t="shared" si="118"/>
        <v>2017</v>
      </c>
    </row>
    <row r="1056" spans="1:21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s="8">
        <f t="shared" si="113"/>
        <v>0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7"/>
        <v>41861.916666666664</v>
      </c>
      <c r="U1056">
        <f t="shared" si="118"/>
        <v>2014</v>
      </c>
    </row>
    <row r="1057" spans="1:21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s="8">
        <f t="shared" si="113"/>
        <v>0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7"/>
        <v>42436.992418981477</v>
      </c>
      <c r="U1057">
        <f t="shared" si="118"/>
        <v>2016</v>
      </c>
    </row>
    <row r="1058" spans="1:21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s="8">
        <f t="shared" si="113"/>
        <v>0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7"/>
        <v>42118.677974537044</v>
      </c>
      <c r="U1058">
        <f t="shared" si="118"/>
        <v>2015</v>
      </c>
    </row>
    <row r="1059" spans="1:21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s="8">
        <f t="shared" si="113"/>
        <v>0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42678.871331018512</v>
      </c>
      <c r="T1059" s="10">
        <f t="shared" si="117"/>
        <v>42708.912997685184</v>
      </c>
      <c r="U1059">
        <f t="shared" si="118"/>
        <v>2016</v>
      </c>
    </row>
    <row r="1060" spans="1:21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s="8">
        <f t="shared" si="113"/>
        <v>0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7"/>
        <v>42089</v>
      </c>
      <c r="U1060">
        <f t="shared" si="118"/>
        <v>2015</v>
      </c>
    </row>
    <row r="1061" spans="1:21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s="8">
        <f t="shared" si="113"/>
        <v>0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7"/>
        <v>42076.748333333337</v>
      </c>
      <c r="U1061">
        <f t="shared" si="118"/>
        <v>2015</v>
      </c>
    </row>
    <row r="1062" spans="1:21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0.01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7"/>
        <v>42109.913113425922</v>
      </c>
      <c r="U1062">
        <f t="shared" si="118"/>
        <v>2015</v>
      </c>
    </row>
    <row r="1063" spans="1:21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s="8">
        <f t="shared" si="113"/>
        <v>0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7"/>
        <v>42492.041666666672</v>
      </c>
      <c r="U1063">
        <f t="shared" si="118"/>
        <v>2016</v>
      </c>
    </row>
    <row r="1064" spans="1:21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0.95477386934673369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7"/>
        <v>42563.807187500002</v>
      </c>
      <c r="U1064">
        <f t="shared" si="118"/>
        <v>2016</v>
      </c>
    </row>
    <row r="1065" spans="1:21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s="8">
        <f t="shared" si="113"/>
        <v>0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7"/>
        <v>42613.030810185184</v>
      </c>
      <c r="U1065">
        <f t="shared" si="118"/>
        <v>2016</v>
      </c>
    </row>
    <row r="1066" spans="1:21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8.9744444444444446E-2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7"/>
        <v>41462.228043981479</v>
      </c>
      <c r="U1066">
        <f t="shared" si="118"/>
        <v>2013</v>
      </c>
    </row>
    <row r="1067" spans="1:21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2.7E-2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7"/>
        <v>41689.381041666667</v>
      </c>
      <c r="U1067">
        <f t="shared" si="118"/>
        <v>2014</v>
      </c>
    </row>
    <row r="1068" spans="1:21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3.3673333333333333E-2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41445.962754629632</v>
      </c>
      <c r="T1068" s="10">
        <f t="shared" si="117"/>
        <v>41490.962754629632</v>
      </c>
      <c r="U1068">
        <f t="shared" si="118"/>
        <v>2013</v>
      </c>
    </row>
    <row r="1069" spans="1:21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0.26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7"/>
        <v>41629.855682870373</v>
      </c>
      <c r="U1069">
        <f t="shared" si="118"/>
        <v>2013</v>
      </c>
    </row>
    <row r="1070" spans="1:21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1.5E-3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42440.371111111104</v>
      </c>
      <c r="T1070" s="10">
        <f t="shared" si="117"/>
        <v>42470.329444444447</v>
      </c>
      <c r="U1070">
        <f t="shared" si="118"/>
        <v>2016</v>
      </c>
    </row>
    <row r="1071" spans="1:21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0.38636363636363635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7"/>
        <v>41604.271516203706</v>
      </c>
      <c r="U1071">
        <f t="shared" si="118"/>
        <v>2013</v>
      </c>
    </row>
    <row r="1072" spans="1:21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7.0000000000000001E-3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7"/>
        <v>41183.011828703704</v>
      </c>
      <c r="U1072">
        <f t="shared" si="118"/>
        <v>2012</v>
      </c>
    </row>
    <row r="1073" spans="1:21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s="8">
        <f t="shared" si="113"/>
        <v>0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7"/>
        <v>42325.795057870375</v>
      </c>
      <c r="U1073">
        <f t="shared" si="118"/>
        <v>2015</v>
      </c>
    </row>
    <row r="1074" spans="1:21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6.8000000000000005E-4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7"/>
        <v>41675.832141203704</v>
      </c>
      <c r="U1074">
        <f t="shared" si="118"/>
        <v>2014</v>
      </c>
    </row>
    <row r="1075" spans="1:21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1.3333333333333334E-2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7"/>
        <v>40832.964594907404</v>
      </c>
      <c r="U1075">
        <f t="shared" si="118"/>
        <v>2011</v>
      </c>
    </row>
    <row r="1076" spans="1:21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6.3092592592592589E-2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7"/>
        <v>41643.172974537039</v>
      </c>
      <c r="U1076">
        <f t="shared" si="118"/>
        <v>2013</v>
      </c>
    </row>
    <row r="1077" spans="1:21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4.4999999999999998E-2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7"/>
        <v>41035.904120370367</v>
      </c>
      <c r="U1077">
        <f t="shared" si="118"/>
        <v>2012</v>
      </c>
    </row>
    <row r="1078" spans="1:21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0.62765333333333329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7"/>
        <v>41893.377893518518</v>
      </c>
      <c r="U1078">
        <f t="shared" si="118"/>
        <v>2014</v>
      </c>
    </row>
    <row r="1079" spans="1:21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0.29376000000000002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7"/>
        <v>42383.16679398148</v>
      </c>
      <c r="U1079">
        <f t="shared" si="118"/>
        <v>2015</v>
      </c>
    </row>
    <row r="1080" spans="1:21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7.4999999999999997E-2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7"/>
        <v>40746.195844907408</v>
      </c>
      <c r="U1080">
        <f t="shared" si="118"/>
        <v>2011</v>
      </c>
    </row>
    <row r="1081" spans="1:21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2.6076923076923077E-2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42479.566388888896</v>
      </c>
      <c r="T1081" s="10">
        <f t="shared" si="117"/>
        <v>42504.566388888896</v>
      </c>
      <c r="U1081">
        <f t="shared" si="118"/>
        <v>2016</v>
      </c>
    </row>
    <row r="1082" spans="1:21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9.1050000000000006E-2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7"/>
        <v>41770.138113425928</v>
      </c>
      <c r="U1082">
        <f t="shared" si="118"/>
        <v>2014</v>
      </c>
    </row>
    <row r="1083" spans="1:21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1.7647058823529413E-4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7"/>
        <v>42032.926990740743</v>
      </c>
      <c r="U1083">
        <f t="shared" si="118"/>
        <v>2014</v>
      </c>
    </row>
    <row r="1084" spans="1:21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5.5999999999999999E-3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41101.906111111115</v>
      </c>
      <c r="T1084" s="10">
        <f t="shared" si="117"/>
        <v>41131.906111111115</v>
      </c>
      <c r="U1084">
        <f t="shared" si="118"/>
        <v>2012</v>
      </c>
    </row>
    <row r="1085" spans="1:21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8.2000000000000007E-3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7"/>
        <v>41853.659525462965</v>
      </c>
      <c r="U1085">
        <f t="shared" si="118"/>
        <v>2014</v>
      </c>
    </row>
    <row r="1086" spans="1:21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s="8">
        <f t="shared" si="113"/>
        <v>0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7"/>
        <v>41859.912083333329</v>
      </c>
      <c r="U1086">
        <f t="shared" si="118"/>
        <v>2014</v>
      </c>
    </row>
    <row r="1087" spans="1:21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3.4200000000000001E-2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7"/>
        <v>42443.629340277781</v>
      </c>
      <c r="U1087">
        <f t="shared" si="118"/>
        <v>2016</v>
      </c>
    </row>
    <row r="1088" spans="1:21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8.3333333333333339E-4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7"/>
        <v>41875.866793981484</v>
      </c>
      <c r="U1088">
        <f t="shared" si="118"/>
        <v>2014</v>
      </c>
    </row>
    <row r="1089" spans="1:21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s="8">
        <f t="shared" si="113"/>
        <v>0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41775.713969907411</v>
      </c>
      <c r="T1089" s="10">
        <f t="shared" si="117"/>
        <v>41805.713969907411</v>
      </c>
      <c r="U1089">
        <f t="shared" si="118"/>
        <v>2014</v>
      </c>
    </row>
    <row r="1090" spans="1:21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19">E1090/D1090</f>
        <v>0.14182977777777778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si="117"/>
        <v>41753.799386574072</v>
      </c>
      <c r="U1090">
        <f t="shared" si="118"/>
        <v>2014</v>
      </c>
    </row>
    <row r="1091" spans="1:21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19"/>
        <v>7.8266666666666665E-2</v>
      </c>
      <c r="P1091" s="8">
        <f t="shared" ref="P1091:P1154" si="120">IFERROR(E1091/L1091,0)</f>
        <v>23.959183673469386</v>
      </c>
      <c r="Q1091" t="str">
        <f t="shared" ref="Q1091:Q1154" si="121">LEFT($N1091,FIND("/",$N1091,1)-1)</f>
        <v>games</v>
      </c>
      <c r="R1091" t="str">
        <f t="shared" ref="R1091:R1154" si="122">RIGHT($N1091,LEN($N1091)-FIND("/",$N1091,1))</f>
        <v>video games</v>
      </c>
      <c r="S1091" s="10">
        <f t="shared" ref="S1091:S1154" si="123">(((J1091/60)/60)/24)+DATE(1970,1,1)</f>
        <v>42151.189525462964</v>
      </c>
      <c r="T1091" s="10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3.8464497269020693E-4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24"/>
        <v>42153.185798611114</v>
      </c>
      <c r="U1092">
        <f t="shared" si="125"/>
        <v>2015</v>
      </c>
    </row>
    <row r="1093" spans="1:21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0.125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24"/>
        <v>42470.778611111105</v>
      </c>
      <c r="U1093">
        <f t="shared" si="125"/>
        <v>2016</v>
      </c>
    </row>
    <row r="1094" spans="1:21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1.0500000000000001E-2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24"/>
        <v>41280.025902777779</v>
      </c>
      <c r="U1094">
        <f t="shared" si="125"/>
        <v>2012</v>
      </c>
    </row>
    <row r="1095" spans="1:21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0.14083333333333334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24"/>
        <v>42411.973807870367</v>
      </c>
      <c r="U1095">
        <f t="shared" si="125"/>
        <v>2016</v>
      </c>
    </row>
    <row r="1096" spans="1:21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0.18300055555555556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40795.713344907403</v>
      </c>
      <c r="T1096" s="10">
        <f t="shared" si="124"/>
        <v>40825.713344907403</v>
      </c>
      <c r="U1096">
        <f t="shared" si="125"/>
        <v>2011</v>
      </c>
    </row>
    <row r="1097" spans="1:21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5.0347999999999997E-2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24"/>
        <v>41516.537268518521</v>
      </c>
      <c r="U1097">
        <f t="shared" si="125"/>
        <v>2013</v>
      </c>
    </row>
    <row r="1098" spans="1:21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0.17933333333333334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24"/>
        <v>41916.145833333336</v>
      </c>
      <c r="U1098">
        <f t="shared" si="125"/>
        <v>2014</v>
      </c>
    </row>
    <row r="1099" spans="1:21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4.6999999999999999E-4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24"/>
        <v>41700.792557870373</v>
      </c>
      <c r="U1099">
        <f t="shared" si="125"/>
        <v>2014</v>
      </c>
    </row>
    <row r="1100" spans="1:21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7.2120000000000004E-2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24"/>
        <v>41742.762673611112</v>
      </c>
      <c r="U1100">
        <f t="shared" si="125"/>
        <v>2014</v>
      </c>
    </row>
    <row r="1101" spans="1:21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5.0000000000000001E-3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24"/>
        <v>42137.836435185185</v>
      </c>
      <c r="U1101">
        <f t="shared" si="125"/>
        <v>2015</v>
      </c>
    </row>
    <row r="1102" spans="1:21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2.5000000000000001E-2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24"/>
        <v>42414.110775462963</v>
      </c>
      <c r="U1102">
        <f t="shared" si="125"/>
        <v>2016</v>
      </c>
    </row>
    <row r="1103" spans="1:21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4.0999999999999999E-4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24"/>
        <v>42565.758333333331</v>
      </c>
      <c r="U1103">
        <f t="shared" si="125"/>
        <v>2016</v>
      </c>
    </row>
    <row r="1104" spans="1:21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5.3124999999999999E-2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24"/>
        <v>41617.249305555553</v>
      </c>
      <c r="U1104">
        <f t="shared" si="125"/>
        <v>2013</v>
      </c>
    </row>
    <row r="1105" spans="1:21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1.6199999999999999E-2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24"/>
        <v>42539.22210648148</v>
      </c>
      <c r="U1105">
        <f t="shared" si="125"/>
        <v>2016</v>
      </c>
    </row>
    <row r="1106" spans="1:21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4.9516666666666667E-2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24"/>
        <v>41801.40996527778</v>
      </c>
      <c r="U1106">
        <f t="shared" si="125"/>
        <v>2014</v>
      </c>
    </row>
    <row r="1107" spans="1:21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1.5900000000000001E-3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24"/>
        <v>41722.0940625</v>
      </c>
      <c r="U1107">
        <f t="shared" si="125"/>
        <v>2014</v>
      </c>
    </row>
    <row r="1108" spans="1:21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0.41249999999999998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24"/>
        <v>41003.698784722219</v>
      </c>
      <c r="U1108">
        <f t="shared" si="125"/>
        <v>2012</v>
      </c>
    </row>
    <row r="1109" spans="1:21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s="8">
        <f t="shared" si="120"/>
        <v>0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24"/>
        <v>41843.861388888887</v>
      </c>
      <c r="U1109">
        <f t="shared" si="125"/>
        <v>2014</v>
      </c>
    </row>
    <row r="1110" spans="1:21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2.93E-2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24"/>
        <v>41012.595312500001</v>
      </c>
      <c r="U1110">
        <f t="shared" si="125"/>
        <v>2012</v>
      </c>
    </row>
    <row r="1111" spans="1:21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4.4999999999999997E-3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24"/>
        <v>42692.793865740736</v>
      </c>
      <c r="U1111">
        <f t="shared" si="125"/>
        <v>2016</v>
      </c>
    </row>
    <row r="1112" spans="1:21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5.1000000000000004E-3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24"/>
        <v>41250.933124999996</v>
      </c>
      <c r="U1112">
        <f t="shared" si="125"/>
        <v>2012</v>
      </c>
    </row>
    <row r="1113" spans="1:21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4.0000000000000002E-4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42347.203587962969</v>
      </c>
      <c r="T1113" s="10">
        <f t="shared" si="124"/>
        <v>42377.203587962969</v>
      </c>
      <c r="U1113">
        <f t="shared" si="125"/>
        <v>2015</v>
      </c>
    </row>
    <row r="1114" spans="1:21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0.35537409090909089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24"/>
        <v>42023.354166666672</v>
      </c>
      <c r="U1114">
        <f t="shared" si="125"/>
        <v>2014</v>
      </c>
    </row>
    <row r="1115" spans="1:21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5.0000000000000001E-3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24"/>
        <v>41865.977083333331</v>
      </c>
      <c r="U1115">
        <f t="shared" si="125"/>
        <v>2014</v>
      </c>
    </row>
    <row r="1116" spans="1:21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1.6666666666666668E-3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24"/>
        <v>41556.345914351856</v>
      </c>
      <c r="U1116">
        <f t="shared" si="125"/>
        <v>2013</v>
      </c>
    </row>
    <row r="1117" spans="1:21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1.325E-3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24"/>
        <v>42459.653877314813</v>
      </c>
      <c r="U1117">
        <f t="shared" si="125"/>
        <v>2016</v>
      </c>
    </row>
    <row r="1118" spans="1:21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3.5704000000000004E-4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41009.847314814811</v>
      </c>
      <c r="T1118" s="10">
        <f t="shared" si="124"/>
        <v>41069.847314814811</v>
      </c>
      <c r="U1118">
        <f t="shared" si="125"/>
        <v>2012</v>
      </c>
    </row>
    <row r="1119" spans="1:21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8.3000000000000004E-2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24"/>
        <v>42363.598530092597</v>
      </c>
      <c r="U1119">
        <f t="shared" si="125"/>
        <v>2015</v>
      </c>
    </row>
    <row r="1120" spans="1:21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2.4222222222222221E-2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24"/>
        <v>41734.124756944446</v>
      </c>
      <c r="U1120">
        <f t="shared" si="125"/>
        <v>2014</v>
      </c>
    </row>
    <row r="1121" spans="1:21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2.3809523809523812E-3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24"/>
        <v>41735.792407407411</v>
      </c>
      <c r="U1121">
        <f t="shared" si="125"/>
        <v>2014</v>
      </c>
    </row>
    <row r="1122" spans="1:21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s="8">
        <f t="shared" si="120"/>
        <v>0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24"/>
        <v>40844.872685185182</v>
      </c>
      <c r="U1122">
        <f t="shared" si="125"/>
        <v>2011</v>
      </c>
    </row>
    <row r="1123" spans="1:21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1.16E-4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24"/>
        <v>42442.892546296294</v>
      </c>
      <c r="U1123">
        <f t="shared" si="125"/>
        <v>2016</v>
      </c>
    </row>
    <row r="1124" spans="1:21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s="8">
        <f t="shared" si="120"/>
        <v>0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24"/>
        <v>41424.703993055555</v>
      </c>
      <c r="U1124">
        <f t="shared" si="125"/>
        <v>2013</v>
      </c>
    </row>
    <row r="1125" spans="1:21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2.2000000000000001E-3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24"/>
        <v>41748.5237037037</v>
      </c>
      <c r="U1125">
        <f t="shared" si="125"/>
        <v>2014</v>
      </c>
    </row>
    <row r="1126" spans="1:21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4.7222222222222223E-3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24"/>
        <v>42124.667256944449</v>
      </c>
      <c r="U1126">
        <f t="shared" si="125"/>
        <v>2015</v>
      </c>
    </row>
    <row r="1127" spans="1:21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s="8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24"/>
        <v>42272.624189814815</v>
      </c>
      <c r="U1127">
        <f t="shared" si="125"/>
        <v>2015</v>
      </c>
    </row>
    <row r="1128" spans="1:21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5.0000000000000001E-3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42535.327476851846</v>
      </c>
      <c r="T1128" s="10">
        <f t="shared" si="124"/>
        <v>42565.327476851846</v>
      </c>
      <c r="U1128">
        <f t="shared" si="125"/>
        <v>2016</v>
      </c>
    </row>
    <row r="1129" spans="1:21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1.6714285714285713E-2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24"/>
        <v>41957.895833333328</v>
      </c>
      <c r="U1129">
        <f t="shared" si="125"/>
        <v>2014</v>
      </c>
    </row>
    <row r="1130" spans="1:21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1E-3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24"/>
        <v>41858.649502314816</v>
      </c>
      <c r="U1130">
        <f t="shared" si="125"/>
        <v>2014</v>
      </c>
    </row>
    <row r="1131" spans="1:21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1.0499999999999999E-3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24"/>
        <v>42526.264965277776</v>
      </c>
      <c r="U1131">
        <f t="shared" si="125"/>
        <v>2016</v>
      </c>
    </row>
    <row r="1132" spans="1:21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2.2000000000000001E-3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24"/>
        <v>41969.038194444445</v>
      </c>
      <c r="U1132">
        <f t="shared" si="125"/>
        <v>2014</v>
      </c>
    </row>
    <row r="1133" spans="1:21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s="8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24"/>
        <v>42362.908194444448</v>
      </c>
      <c r="U1133">
        <f t="shared" si="125"/>
        <v>2015</v>
      </c>
    </row>
    <row r="1134" spans="1:21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0.14380000000000001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24"/>
        <v>42736.115405092598</v>
      </c>
      <c r="U1134">
        <f t="shared" si="125"/>
        <v>2016</v>
      </c>
    </row>
    <row r="1135" spans="1:21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6.6666666666666671E-3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24"/>
        <v>41851.407187500001</v>
      </c>
      <c r="U1135">
        <f t="shared" si="125"/>
        <v>2014</v>
      </c>
    </row>
    <row r="1136" spans="1:21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4.0000000000000003E-5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24"/>
        <v>41972.189583333333</v>
      </c>
      <c r="U1136">
        <f t="shared" si="125"/>
        <v>2014</v>
      </c>
    </row>
    <row r="1137" spans="1:21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0.05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42558.989513888882</v>
      </c>
      <c r="T1137" s="10">
        <f t="shared" si="124"/>
        <v>42588.989513888882</v>
      </c>
      <c r="U1137">
        <f t="shared" si="125"/>
        <v>2016</v>
      </c>
    </row>
    <row r="1138" spans="1:21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6.4439140811455853E-2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42327.671631944439</v>
      </c>
      <c r="T1138" s="10">
        <f t="shared" si="124"/>
        <v>42357.671631944439</v>
      </c>
      <c r="U1138">
        <f t="shared" si="125"/>
        <v>2015</v>
      </c>
    </row>
    <row r="1139" spans="1:21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0.39500000000000002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24"/>
        <v>42483.819687499999</v>
      </c>
      <c r="U1139">
        <f t="shared" si="125"/>
        <v>2016</v>
      </c>
    </row>
    <row r="1140" spans="1:21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3.5714285714285713E-3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24"/>
        <v>42756.9066087963</v>
      </c>
      <c r="U1140">
        <f t="shared" si="125"/>
        <v>2017</v>
      </c>
    </row>
    <row r="1141" spans="1:21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6.2500000000000001E-4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41975.347523148142</v>
      </c>
      <c r="T1141" s="10">
        <f t="shared" si="124"/>
        <v>42005.347523148142</v>
      </c>
      <c r="U1141">
        <f t="shared" si="125"/>
        <v>2014</v>
      </c>
    </row>
    <row r="1142" spans="1:21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s="8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24"/>
        <v>42222.462048611109</v>
      </c>
      <c r="U1142">
        <f t="shared" si="125"/>
        <v>2015</v>
      </c>
    </row>
    <row r="1143" spans="1:21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s="8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24"/>
        <v>42194.699652777781</v>
      </c>
      <c r="U1143">
        <f t="shared" si="125"/>
        <v>2015</v>
      </c>
    </row>
    <row r="1144" spans="1:21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s="8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42022.006099537044</v>
      </c>
      <c r="T1144" s="10">
        <f t="shared" si="124"/>
        <v>42052.006099537044</v>
      </c>
      <c r="U1144">
        <f t="shared" si="125"/>
        <v>2015</v>
      </c>
    </row>
    <row r="1145" spans="1:21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4.1333333333333335E-3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24"/>
        <v>42355.19358796296</v>
      </c>
      <c r="U1145">
        <f t="shared" si="125"/>
        <v>2015</v>
      </c>
    </row>
    <row r="1146" spans="1:21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s="8">
        <f t="shared" si="120"/>
        <v>0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24"/>
        <v>42123.181944444441</v>
      </c>
      <c r="U1146">
        <f t="shared" si="125"/>
        <v>2015</v>
      </c>
    </row>
    <row r="1147" spans="1:21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1.25E-3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41854.747592592597</v>
      </c>
      <c r="T1147" s="10">
        <f t="shared" si="124"/>
        <v>41914.747592592597</v>
      </c>
      <c r="U1147">
        <f t="shared" si="125"/>
        <v>2014</v>
      </c>
    </row>
    <row r="1148" spans="1:21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8.8333333333333333E-2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24"/>
        <v>41761.9533912037</v>
      </c>
      <c r="U1148">
        <f t="shared" si="125"/>
        <v>2014</v>
      </c>
    </row>
    <row r="1149" spans="1:21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s="8">
        <f t="shared" si="120"/>
        <v>0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24"/>
        <v>41931.972025462965</v>
      </c>
      <c r="U1149">
        <f t="shared" si="125"/>
        <v>2014</v>
      </c>
    </row>
    <row r="1150" spans="1:21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4.8666666666666667E-3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24"/>
        <v>42705.212743055556</v>
      </c>
      <c r="U1150">
        <f t="shared" si="125"/>
        <v>2016</v>
      </c>
    </row>
    <row r="1151" spans="1:21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1.5E-3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24"/>
        <v>42537.71025462963</v>
      </c>
      <c r="U1151">
        <f t="shared" si="125"/>
        <v>2016</v>
      </c>
    </row>
    <row r="1152" spans="1:21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0.1008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24"/>
        <v>42377.954571759255</v>
      </c>
      <c r="U1152">
        <f t="shared" si="125"/>
        <v>2015</v>
      </c>
    </row>
    <row r="1153" spans="1:21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s="8">
        <f t="shared" si="120"/>
        <v>0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42224.102581018517</v>
      </c>
      <c r="T1153" s="10">
        <f t="shared" si="124"/>
        <v>42254.102581018517</v>
      </c>
      <c r="U1153">
        <f t="shared" si="125"/>
        <v>2015</v>
      </c>
    </row>
    <row r="1154" spans="1:21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26">E1154/D1154</f>
        <v>5.6937500000000002E-2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si="124"/>
        <v>42139.709629629629</v>
      </c>
      <c r="U1154">
        <f t="shared" si="125"/>
        <v>2015</v>
      </c>
    </row>
    <row r="1155" spans="1:21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26"/>
        <v>6.2500000000000003E-3</v>
      </c>
      <c r="P1155" s="8">
        <f t="shared" ref="P1155:P1218" si="127">IFERROR(E1155/L1155,0)</f>
        <v>50</v>
      </c>
      <c r="Q1155" t="str">
        <f t="shared" ref="Q1155:Q1218" si="128">LEFT($N1155,FIND("/",$N1155,1)-1)</f>
        <v>food</v>
      </c>
      <c r="R1155" t="str">
        <f t="shared" ref="R1155:R1218" si="129">RIGHT($N1155,LEN($N1155)-FIND("/",$N1155,1))</f>
        <v>food trucks</v>
      </c>
      <c r="S1155" s="10">
        <f t="shared" ref="S1155:S1218" si="130">(((J1155/60)/60)/24)+DATE(1970,1,1)</f>
        <v>42143.714178240742</v>
      </c>
      <c r="T1155" s="10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6.5000000000000002E-2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31"/>
        <v>42253.108865740738</v>
      </c>
      <c r="U1156">
        <f t="shared" si="132"/>
        <v>2015</v>
      </c>
    </row>
    <row r="1157" spans="1:21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7.5199999999999998E-3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31"/>
        <v>41865.763981481483</v>
      </c>
      <c r="U1157">
        <f t="shared" si="132"/>
        <v>2014</v>
      </c>
    </row>
    <row r="1158" spans="1:21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s="8">
        <f t="shared" si="127"/>
        <v>0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31"/>
        <v>42059.07131944444</v>
      </c>
      <c r="U1158">
        <f t="shared" si="132"/>
        <v>2015</v>
      </c>
    </row>
    <row r="1159" spans="1:21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1.5100000000000001E-2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31"/>
        <v>41978.669907407413</v>
      </c>
      <c r="U1159">
        <f t="shared" si="132"/>
        <v>2014</v>
      </c>
    </row>
    <row r="1160" spans="1:21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4.6666666666666671E-3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31"/>
        <v>41982.09175925926</v>
      </c>
      <c r="U1160">
        <f t="shared" si="132"/>
        <v>2014</v>
      </c>
    </row>
    <row r="1161" spans="1:21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s="8">
        <f t="shared" si="127"/>
        <v>0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31"/>
        <v>42185.65625</v>
      </c>
      <c r="U1161">
        <f t="shared" si="132"/>
        <v>2015</v>
      </c>
    </row>
    <row r="1162" spans="1:21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3.85E-2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31"/>
        <v>42091.113263888896</v>
      </c>
      <c r="U1162">
        <f t="shared" si="132"/>
        <v>2015</v>
      </c>
    </row>
    <row r="1163" spans="1:21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s="8">
        <f t="shared" si="127"/>
        <v>0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31"/>
        <v>42143.629502314812</v>
      </c>
      <c r="U1163">
        <f t="shared" si="132"/>
        <v>2015</v>
      </c>
    </row>
    <row r="1164" spans="1:21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5.8333333333333338E-4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31"/>
        <v>41907.683611111112</v>
      </c>
      <c r="U1164">
        <f t="shared" si="132"/>
        <v>2014</v>
      </c>
    </row>
    <row r="1165" spans="1:21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s="8">
        <f t="shared" si="127"/>
        <v>0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31"/>
        <v>41860.723611111112</v>
      </c>
      <c r="U1165">
        <f t="shared" si="132"/>
        <v>2014</v>
      </c>
    </row>
    <row r="1166" spans="1:21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s="8">
        <f t="shared" si="127"/>
        <v>0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31"/>
        <v>42539.724328703705</v>
      </c>
      <c r="U1166">
        <f t="shared" si="132"/>
        <v>2016</v>
      </c>
    </row>
    <row r="1167" spans="1:21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0.20705000000000001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41792.214467592588</v>
      </c>
      <c r="T1167" s="10">
        <f t="shared" si="131"/>
        <v>41826.214467592588</v>
      </c>
      <c r="U1167">
        <f t="shared" si="132"/>
        <v>2014</v>
      </c>
    </row>
    <row r="1168" spans="1:21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0.19139999999999999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31"/>
        <v>42181.166666666672</v>
      </c>
      <c r="U1168">
        <f t="shared" si="132"/>
        <v>2015</v>
      </c>
    </row>
    <row r="1169" spans="1:21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1.6316666666666667E-2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31"/>
        <v>41894.734895833331</v>
      </c>
      <c r="U1169">
        <f t="shared" si="132"/>
        <v>2014</v>
      </c>
    </row>
    <row r="1170" spans="1:21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5.6666666666666664E-2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31"/>
        <v>42635.053993055553</v>
      </c>
      <c r="U1170">
        <f t="shared" si="132"/>
        <v>2016</v>
      </c>
    </row>
    <row r="1171" spans="1:21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1.6999999999999999E-3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31"/>
        <v>42057.353738425925</v>
      </c>
      <c r="U1171">
        <f t="shared" si="132"/>
        <v>2015</v>
      </c>
    </row>
    <row r="1172" spans="1:21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4.0000000000000001E-3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31"/>
        <v>42154.893182870372</v>
      </c>
      <c r="U1172">
        <f t="shared" si="132"/>
        <v>2015</v>
      </c>
    </row>
    <row r="1173" spans="1:21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1E-3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31"/>
        <v>41956.846377314811</v>
      </c>
      <c r="U1173">
        <f t="shared" si="132"/>
        <v>2014</v>
      </c>
    </row>
    <row r="1174" spans="1:21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s="8">
        <f t="shared" si="127"/>
        <v>0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41841.682314814818</v>
      </c>
      <c r="T1174" s="10">
        <f t="shared" si="131"/>
        <v>41871.682314814818</v>
      </c>
      <c r="U1174">
        <f t="shared" si="132"/>
        <v>2014</v>
      </c>
    </row>
    <row r="1175" spans="1:21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2.4000000000000001E-4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31"/>
        <v>42219.185844907406</v>
      </c>
      <c r="U1175">
        <f t="shared" si="132"/>
        <v>2015</v>
      </c>
    </row>
    <row r="1176" spans="1:21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5.906666666666667E-2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31"/>
        <v>42498.84174768519</v>
      </c>
      <c r="U1176">
        <f t="shared" si="132"/>
        <v>2016</v>
      </c>
    </row>
    <row r="1177" spans="1:21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2.9250000000000002E-2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31"/>
        <v>42200.728460648148</v>
      </c>
      <c r="U1177">
        <f t="shared" si="132"/>
        <v>2015</v>
      </c>
    </row>
    <row r="1178" spans="1:21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5.7142857142857142E-5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31"/>
        <v>42800.541666666672</v>
      </c>
      <c r="U1178">
        <f t="shared" si="132"/>
        <v>2017</v>
      </c>
    </row>
    <row r="1179" spans="1:21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s="8">
        <f t="shared" si="127"/>
        <v>0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31"/>
        <v>41927.660833333335</v>
      </c>
      <c r="U1179">
        <f t="shared" si="132"/>
        <v>2014</v>
      </c>
    </row>
    <row r="1180" spans="1:21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6.666666666666667E-5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31"/>
        <v>41867.905694444446</v>
      </c>
      <c r="U1180">
        <f t="shared" si="132"/>
        <v>2014</v>
      </c>
    </row>
    <row r="1181" spans="1:21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5.3333333333333337E-2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31"/>
        <v>42305.720219907409</v>
      </c>
      <c r="U1181">
        <f t="shared" si="132"/>
        <v>2015</v>
      </c>
    </row>
    <row r="1182" spans="1:21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0.11749999999999999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31"/>
        <v>41818.806875000002</v>
      </c>
      <c r="U1182">
        <f t="shared" si="132"/>
        <v>2014</v>
      </c>
    </row>
    <row r="1183" spans="1:21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8.0000000000000007E-5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31"/>
        <v>42064.339363425926</v>
      </c>
      <c r="U1183">
        <f t="shared" si="132"/>
        <v>2015</v>
      </c>
    </row>
    <row r="1184" spans="1:21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4.2000000000000003E-2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31"/>
        <v>42747.695833333331</v>
      </c>
      <c r="U1184">
        <f t="shared" si="132"/>
        <v>2016</v>
      </c>
    </row>
    <row r="1185" spans="1:21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0.04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31"/>
        <v>42676.165972222225</v>
      </c>
      <c r="U1185">
        <f t="shared" si="132"/>
        <v>2016</v>
      </c>
    </row>
    <row r="1186" spans="1:21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1.0493636363636363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31"/>
        <v>42772.599664351852</v>
      </c>
      <c r="U1186">
        <f t="shared" si="132"/>
        <v>2017</v>
      </c>
    </row>
    <row r="1187" spans="1:21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1.0544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31"/>
        <v>42163.166666666672</v>
      </c>
      <c r="U1187">
        <f t="shared" si="132"/>
        <v>2015</v>
      </c>
    </row>
    <row r="1188" spans="1:21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1.0673333333333332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31"/>
        <v>42156.945833333331</v>
      </c>
      <c r="U1188">
        <f t="shared" si="132"/>
        <v>2015</v>
      </c>
    </row>
    <row r="1189" spans="1:21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1.0412571428571429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31"/>
        <v>42141.75</v>
      </c>
      <c r="U1189">
        <f t="shared" si="132"/>
        <v>2015</v>
      </c>
    </row>
    <row r="1190" spans="1:21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1.6054999999999999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31"/>
        <v>42732.700694444444</v>
      </c>
      <c r="U1190">
        <f t="shared" si="132"/>
        <v>2016</v>
      </c>
    </row>
    <row r="1191" spans="1:21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1.0777777777777777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31"/>
        <v>42550.979108796295</v>
      </c>
      <c r="U1191">
        <f t="shared" si="132"/>
        <v>2016</v>
      </c>
    </row>
    <row r="1192" spans="1:21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1.35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31"/>
        <v>41882.665798611109</v>
      </c>
      <c r="U1192">
        <f t="shared" si="132"/>
        <v>2014</v>
      </c>
    </row>
    <row r="1193" spans="1:21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1.0907407407407408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31"/>
        <v>42449.562037037031</v>
      </c>
      <c r="U1193">
        <f t="shared" si="132"/>
        <v>2016</v>
      </c>
    </row>
    <row r="1194" spans="1:21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2.9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31"/>
        <v>42777.506689814814</v>
      </c>
      <c r="U1194">
        <f t="shared" si="132"/>
        <v>2017</v>
      </c>
    </row>
    <row r="1195" spans="1:21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1.0395714285714286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42409.776076388895</v>
      </c>
      <c r="T1195" s="10">
        <f t="shared" si="131"/>
        <v>42469.734409722223</v>
      </c>
      <c r="U1195">
        <f t="shared" si="132"/>
        <v>2016</v>
      </c>
    </row>
    <row r="1196" spans="1:21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3.2223999999999999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31"/>
        <v>42102.488182870366</v>
      </c>
      <c r="U1196">
        <f t="shared" si="132"/>
        <v>2015</v>
      </c>
    </row>
    <row r="1197" spans="1:21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1.35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31"/>
        <v>42358.375</v>
      </c>
      <c r="U1197">
        <f t="shared" si="132"/>
        <v>2015</v>
      </c>
    </row>
    <row r="1198" spans="1:21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2.6991034482758622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31"/>
        <v>42356.818738425922</v>
      </c>
      <c r="U1198">
        <f t="shared" si="132"/>
        <v>2015</v>
      </c>
    </row>
    <row r="1199" spans="1:21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2.5329333333333333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31"/>
        <v>42534.249305555553</v>
      </c>
      <c r="U1199">
        <f t="shared" si="132"/>
        <v>2016</v>
      </c>
    </row>
    <row r="1200" spans="1:21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2.6059999999999999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31"/>
        <v>42369.125</v>
      </c>
      <c r="U1200">
        <f t="shared" si="132"/>
        <v>2015</v>
      </c>
    </row>
    <row r="1201" spans="1:21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1.0131677953348381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31"/>
        <v>42193.770833333328</v>
      </c>
      <c r="U1201">
        <f t="shared" si="132"/>
        <v>2015</v>
      </c>
    </row>
    <row r="1202" spans="1:21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1.2560416666666667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31"/>
        <v>42110.477500000001</v>
      </c>
      <c r="U1202">
        <f t="shared" si="132"/>
        <v>2015</v>
      </c>
    </row>
    <row r="1203" spans="1:21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1.0243783333333334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31"/>
        <v>42566.60701388889</v>
      </c>
      <c r="U1203">
        <f t="shared" si="132"/>
        <v>2016</v>
      </c>
    </row>
    <row r="1204" spans="1:21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1.99244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42152.288819444439</v>
      </c>
      <c r="T1204" s="10">
        <f t="shared" si="131"/>
        <v>42182.288819444439</v>
      </c>
      <c r="U1204">
        <f t="shared" si="132"/>
        <v>2015</v>
      </c>
    </row>
    <row r="1205" spans="1:21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1.0245398773006136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31"/>
        <v>42155.614895833336</v>
      </c>
      <c r="U1205">
        <f t="shared" si="132"/>
        <v>2015</v>
      </c>
    </row>
    <row r="1206" spans="1:21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1.0294615384615384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31"/>
        <v>42342.208333333328</v>
      </c>
      <c r="U1206">
        <f t="shared" si="132"/>
        <v>2015</v>
      </c>
    </row>
    <row r="1207" spans="1:21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1.0086153846153847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31"/>
        <v>42168.506377314814</v>
      </c>
      <c r="U1207">
        <f t="shared" si="132"/>
        <v>2015</v>
      </c>
    </row>
    <row r="1208" spans="1:21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1.1499999999999999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42772.776076388895</v>
      </c>
      <c r="T1208" s="10">
        <f t="shared" si="131"/>
        <v>42805.561805555553</v>
      </c>
      <c r="U1208">
        <f t="shared" si="132"/>
        <v>2017</v>
      </c>
    </row>
    <row r="1209" spans="1:21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1.0416766467065868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31"/>
        <v>42460.416666666672</v>
      </c>
      <c r="U1209">
        <f t="shared" si="132"/>
        <v>2016</v>
      </c>
    </row>
    <row r="1210" spans="1:21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1.5529999999999999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31"/>
        <v>42453.667407407411</v>
      </c>
      <c r="U1210">
        <f t="shared" si="132"/>
        <v>2016</v>
      </c>
    </row>
    <row r="1211" spans="1:21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1.06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31"/>
        <v>42791.846122685187</v>
      </c>
      <c r="U1211">
        <f t="shared" si="132"/>
        <v>2017</v>
      </c>
    </row>
    <row r="1212" spans="1:21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2.5431499999999998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31"/>
        <v>42155.875</v>
      </c>
      <c r="U1212">
        <f t="shared" si="132"/>
        <v>2015</v>
      </c>
    </row>
    <row r="1213" spans="1:21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1.0109999999999999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31"/>
        <v>42530.866446759261</v>
      </c>
      <c r="U1213">
        <f t="shared" si="132"/>
        <v>2016</v>
      </c>
    </row>
    <row r="1214" spans="1:21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1.2904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31"/>
        <v>42335.041666666672</v>
      </c>
      <c r="U1214">
        <f t="shared" si="132"/>
        <v>2015</v>
      </c>
    </row>
    <row r="1215" spans="1:21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1.0223076923076924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31"/>
        <v>42766.755787037036</v>
      </c>
      <c r="U1215">
        <f t="shared" si="132"/>
        <v>2016</v>
      </c>
    </row>
    <row r="1216" spans="1:21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1.3180000000000001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31"/>
        <v>42164.840335648143</v>
      </c>
      <c r="U1216">
        <f t="shared" si="132"/>
        <v>2015</v>
      </c>
    </row>
    <row r="1217" spans="1:21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7.8608020000000005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31"/>
        <v>41789.923101851848</v>
      </c>
      <c r="U1217">
        <f t="shared" si="132"/>
        <v>2014</v>
      </c>
    </row>
    <row r="1218" spans="1:21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33">E1218/D1218</f>
        <v>1.4570000000000001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si="131"/>
        <v>42279.960416666669</v>
      </c>
      <c r="U1218">
        <f t="shared" si="132"/>
        <v>2015</v>
      </c>
    </row>
    <row r="1219" spans="1:21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33"/>
        <v>1.026</v>
      </c>
      <c r="P1219" s="8">
        <f t="shared" ref="P1219:P1282" si="134">IFERROR(E1219/L1219,0)</f>
        <v>148.57377049180329</v>
      </c>
      <c r="Q1219" t="str">
        <f t="shared" ref="Q1219:Q1282" si="135">LEFT($N1219,FIND("/",$N1219,1)-1)</f>
        <v>photography</v>
      </c>
      <c r="R1219" t="str">
        <f t="shared" ref="R1219:R1282" si="136">RIGHT($N1219,LEN($N1219)-FIND("/",$N1219,1))</f>
        <v>photobooks</v>
      </c>
      <c r="S1219" s="10">
        <f t="shared" ref="S1219:S1282" si="137">(((J1219/60)/60)/24)+DATE(1970,1,1)</f>
        <v>42535.809490740736</v>
      </c>
      <c r="T1219" s="10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1.7227777777777777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8"/>
        <v>42309.125</v>
      </c>
      <c r="U1220">
        <f t="shared" si="139"/>
        <v>2015</v>
      </c>
    </row>
    <row r="1221" spans="1:21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1.5916819571865444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42633.461956018517</v>
      </c>
      <c r="T1221" s="10">
        <f t="shared" si="138"/>
        <v>42663.461956018517</v>
      </c>
      <c r="U1221">
        <f t="shared" si="139"/>
        <v>2016</v>
      </c>
    </row>
    <row r="1222" spans="1:21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1.0376666666666667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8"/>
        <v>42241.628611111111</v>
      </c>
      <c r="U1222">
        <f t="shared" si="139"/>
        <v>2015</v>
      </c>
    </row>
    <row r="1223" spans="1:21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1.1140954545454547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8"/>
        <v>42708</v>
      </c>
      <c r="U1223">
        <f t="shared" si="139"/>
        <v>2016</v>
      </c>
    </row>
    <row r="1224" spans="1:21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2.80375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8"/>
        <v>42461.166666666672</v>
      </c>
      <c r="U1224">
        <f t="shared" si="139"/>
        <v>2016</v>
      </c>
    </row>
    <row r="1225" spans="1:21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1.1210606060606061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8"/>
        <v>42684.218854166669</v>
      </c>
      <c r="U1225">
        <f t="shared" si="139"/>
        <v>2016</v>
      </c>
    </row>
    <row r="1226" spans="1:21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7.0666666666666669E-2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8"/>
        <v>41796.549791666665</v>
      </c>
      <c r="U1226">
        <f t="shared" si="139"/>
        <v>2014</v>
      </c>
    </row>
    <row r="1227" spans="1:21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4.3999999999999997E-2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8"/>
        <v>41569.905995370369</v>
      </c>
      <c r="U1227">
        <f t="shared" si="139"/>
        <v>2013</v>
      </c>
    </row>
    <row r="1228" spans="1:21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3.8739999999999997E-2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8"/>
        <v>41750.041666666664</v>
      </c>
      <c r="U1228">
        <f t="shared" si="139"/>
        <v>2014</v>
      </c>
    </row>
    <row r="1229" spans="1:21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s="8">
        <f t="shared" si="134"/>
        <v>0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8"/>
        <v>41858.291666666664</v>
      </c>
      <c r="U1229">
        <f t="shared" si="139"/>
        <v>2014</v>
      </c>
    </row>
    <row r="1230" spans="1:21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0.29299999999999998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8"/>
        <v>40814.729259259257</v>
      </c>
      <c r="U1230">
        <f t="shared" si="139"/>
        <v>2011</v>
      </c>
    </row>
    <row r="1231" spans="1:21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9.0909090909090905E-3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8"/>
        <v>41015.666666666664</v>
      </c>
      <c r="U1231">
        <f t="shared" si="139"/>
        <v>2012</v>
      </c>
    </row>
    <row r="1232" spans="1:21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s="8">
        <f t="shared" si="134"/>
        <v>0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8"/>
        <v>40598.972569444442</v>
      </c>
      <c r="U1232">
        <f t="shared" si="139"/>
        <v>2011</v>
      </c>
    </row>
    <row r="1233" spans="1:21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s="8">
        <f t="shared" si="134"/>
        <v>0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8"/>
        <v>42244.041666666672</v>
      </c>
      <c r="U1233">
        <f t="shared" si="139"/>
        <v>2015</v>
      </c>
    </row>
    <row r="1234" spans="1:21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8.0000000000000002E-3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41506.848032407412</v>
      </c>
      <c r="T1234" s="10">
        <f t="shared" si="138"/>
        <v>41553.848032407412</v>
      </c>
      <c r="U1234">
        <f t="shared" si="139"/>
        <v>2013</v>
      </c>
    </row>
    <row r="1235" spans="1:21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0.11600000000000001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8"/>
        <v>40960.948773148149</v>
      </c>
      <c r="U1235">
        <f t="shared" si="139"/>
        <v>2012</v>
      </c>
    </row>
    <row r="1236" spans="1:21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s="8">
        <f t="shared" si="134"/>
        <v>0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8"/>
        <v>42037.788680555561</v>
      </c>
      <c r="U1236">
        <f t="shared" si="139"/>
        <v>2015</v>
      </c>
    </row>
    <row r="1237" spans="1:21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2.787363950092912E-2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8"/>
        <v>41623.135405092595</v>
      </c>
      <c r="U1237">
        <f t="shared" si="139"/>
        <v>2013</v>
      </c>
    </row>
    <row r="1238" spans="1:21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s="8">
        <f t="shared" si="134"/>
        <v>0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8"/>
        <v>41118.666666666664</v>
      </c>
      <c r="U1238">
        <f t="shared" si="139"/>
        <v>2012</v>
      </c>
    </row>
    <row r="1239" spans="1:21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s="8">
        <f t="shared" si="134"/>
        <v>0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8"/>
        <v>41145.283159722225</v>
      </c>
      <c r="U1239">
        <f t="shared" si="139"/>
        <v>2012</v>
      </c>
    </row>
    <row r="1240" spans="1:21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0.17799999999999999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8"/>
        <v>40761.61037037037</v>
      </c>
      <c r="U1240">
        <f t="shared" si="139"/>
        <v>2011</v>
      </c>
    </row>
    <row r="1241" spans="1:21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s="8">
        <f t="shared" si="134"/>
        <v>0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8"/>
        <v>40913.962581018517</v>
      </c>
      <c r="U1241">
        <f t="shared" si="139"/>
        <v>2011</v>
      </c>
    </row>
    <row r="1242" spans="1:21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3.0124999999999999E-2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8"/>
        <v>41467.910416666666</v>
      </c>
      <c r="U1242">
        <f t="shared" si="139"/>
        <v>2013</v>
      </c>
    </row>
    <row r="1243" spans="1:21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0.50739999999999996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8"/>
        <v>41946.249305555553</v>
      </c>
      <c r="U1243">
        <f t="shared" si="139"/>
        <v>2014</v>
      </c>
    </row>
    <row r="1244" spans="1:21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5.4884742041712408E-3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8"/>
        <v>40797.554166666669</v>
      </c>
      <c r="U1244">
        <f t="shared" si="139"/>
        <v>2011</v>
      </c>
    </row>
    <row r="1245" spans="1:21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0.14091666666666666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8"/>
        <v>40732.875</v>
      </c>
      <c r="U1245">
        <f t="shared" si="139"/>
        <v>2011</v>
      </c>
    </row>
    <row r="1246" spans="1:21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1.038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41355.825497685182</v>
      </c>
      <c r="T1246" s="10">
        <f t="shared" si="138"/>
        <v>41386.875</v>
      </c>
      <c r="U1246">
        <f t="shared" si="139"/>
        <v>2013</v>
      </c>
    </row>
    <row r="1247" spans="1:21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1.2024999999999999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41774.599930555552</v>
      </c>
      <c r="T1247" s="10">
        <f t="shared" si="138"/>
        <v>41804.599930555552</v>
      </c>
      <c r="U1247">
        <f t="shared" si="139"/>
        <v>2014</v>
      </c>
    </row>
    <row r="1248" spans="1:21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1.17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8"/>
        <v>40883.085057870368</v>
      </c>
      <c r="U1248">
        <f t="shared" si="139"/>
        <v>2011</v>
      </c>
    </row>
    <row r="1249" spans="1:21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1.2214285714285715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8"/>
        <v>41400.292303240742</v>
      </c>
      <c r="U1249">
        <f t="shared" si="139"/>
        <v>2013</v>
      </c>
    </row>
    <row r="1250" spans="1:21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1.5164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8"/>
        <v>41803.290972222225</v>
      </c>
      <c r="U1250">
        <f t="shared" si="139"/>
        <v>2014</v>
      </c>
    </row>
    <row r="1251" spans="1:21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1.0444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41067.74086805556</v>
      </c>
      <c r="T1251" s="10">
        <f t="shared" si="138"/>
        <v>41097.74086805556</v>
      </c>
      <c r="U1251">
        <f t="shared" si="139"/>
        <v>2012</v>
      </c>
    </row>
    <row r="1252" spans="1:21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2.0015333333333332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8"/>
        <v>41888.64271990741</v>
      </c>
      <c r="U1252">
        <f t="shared" si="139"/>
        <v>2014</v>
      </c>
    </row>
    <row r="1253" spans="1:21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1.018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8"/>
        <v>40811.814432870371</v>
      </c>
      <c r="U1253">
        <f t="shared" si="139"/>
        <v>2011</v>
      </c>
    </row>
    <row r="1254" spans="1:21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1.3765714285714286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8"/>
        <v>41571.988067129627</v>
      </c>
      <c r="U1254">
        <f t="shared" si="139"/>
        <v>2013</v>
      </c>
    </row>
    <row r="1255" spans="1:21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3038.3319999999999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8"/>
        <v>41885.783645833333</v>
      </c>
      <c r="U1255">
        <f t="shared" si="139"/>
        <v>2014</v>
      </c>
    </row>
    <row r="1256" spans="1:21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1.9885074626865671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8"/>
        <v>40544.207638888889</v>
      </c>
      <c r="U1256">
        <f t="shared" si="139"/>
        <v>2010</v>
      </c>
    </row>
    <row r="1257" spans="1:21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2.0236666666666667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8"/>
        <v>41609.887175925927</v>
      </c>
      <c r="U1257">
        <f t="shared" si="139"/>
        <v>2013</v>
      </c>
    </row>
    <row r="1258" spans="1:21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1.1796376666666666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40921.919340277782</v>
      </c>
      <c r="T1258" s="10">
        <f t="shared" si="138"/>
        <v>40951.919340277782</v>
      </c>
      <c r="U1258">
        <f t="shared" si="139"/>
        <v>2012</v>
      </c>
    </row>
    <row r="1259" spans="1:21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2.9472727272727273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8"/>
        <v>40636.043865740743</v>
      </c>
      <c r="U1259">
        <f t="shared" si="139"/>
        <v>2011</v>
      </c>
    </row>
    <row r="1260" spans="1:21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2.1314633333333335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8"/>
        <v>41517.611250000002</v>
      </c>
      <c r="U1260">
        <f t="shared" si="139"/>
        <v>2013</v>
      </c>
    </row>
    <row r="1261" spans="1:21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1.0424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8"/>
        <v>41799.165972222225</v>
      </c>
      <c r="U1261">
        <f t="shared" si="139"/>
        <v>2014</v>
      </c>
    </row>
    <row r="1262" spans="1:21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1.1366666666666667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8"/>
        <v>41696.842824074076</v>
      </c>
      <c r="U1262">
        <f t="shared" si="139"/>
        <v>2014</v>
      </c>
    </row>
    <row r="1263" spans="1:21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1.0125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8"/>
        <v>41668.342905092592</v>
      </c>
      <c r="U1263">
        <f t="shared" si="139"/>
        <v>2013</v>
      </c>
    </row>
    <row r="1264" spans="1:21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1.2541538461538462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8"/>
        <v>41686.762638888889</v>
      </c>
      <c r="U1264">
        <f t="shared" si="139"/>
        <v>2014</v>
      </c>
    </row>
    <row r="1265" spans="1:21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1.19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8"/>
        <v>41727.041666666664</v>
      </c>
      <c r="U1265">
        <f t="shared" si="139"/>
        <v>2014</v>
      </c>
    </row>
    <row r="1266" spans="1:21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1.6646153846153846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8"/>
        <v>41576.662997685184</v>
      </c>
      <c r="U1266">
        <f t="shared" si="139"/>
        <v>2013</v>
      </c>
    </row>
    <row r="1267" spans="1:21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1.1914771428571429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8"/>
        <v>40512.655266203699</v>
      </c>
      <c r="U1267">
        <f t="shared" si="139"/>
        <v>2010</v>
      </c>
    </row>
    <row r="1268" spans="1:21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1.0047368421052632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8"/>
        <v>41650.87667824074</v>
      </c>
      <c r="U1268">
        <f t="shared" si="139"/>
        <v>2013</v>
      </c>
    </row>
    <row r="1269" spans="1:21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1.018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8"/>
        <v>41479.585162037038</v>
      </c>
      <c r="U1269">
        <f t="shared" si="139"/>
        <v>2013</v>
      </c>
    </row>
    <row r="1270" spans="1:21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1.1666666666666667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8"/>
        <v>41537.845451388886</v>
      </c>
      <c r="U1270">
        <f t="shared" si="139"/>
        <v>2013</v>
      </c>
    </row>
    <row r="1271" spans="1:21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1.0864893617021276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42445.823055555549</v>
      </c>
      <c r="T1271" s="10">
        <f t="shared" si="138"/>
        <v>42476</v>
      </c>
      <c r="U1271">
        <f t="shared" si="139"/>
        <v>2016</v>
      </c>
    </row>
    <row r="1272" spans="1:21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1.1472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40933.856967592597</v>
      </c>
      <c r="T1272" s="10">
        <f t="shared" si="138"/>
        <v>40993.815300925926</v>
      </c>
      <c r="U1272">
        <f t="shared" si="139"/>
        <v>2012</v>
      </c>
    </row>
    <row r="1273" spans="1:21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1.018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8"/>
        <v>41591.725219907406</v>
      </c>
      <c r="U1273">
        <f t="shared" si="139"/>
        <v>2013</v>
      </c>
    </row>
    <row r="1274" spans="1:21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1.06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8"/>
        <v>40344.166666666664</v>
      </c>
      <c r="U1274">
        <f t="shared" si="139"/>
        <v>2010</v>
      </c>
    </row>
    <row r="1275" spans="1:21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1.0349999999999999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8"/>
        <v>41882.730219907404</v>
      </c>
      <c r="U1275">
        <f t="shared" si="139"/>
        <v>2014</v>
      </c>
    </row>
    <row r="1276" spans="1:21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1.5497535999999998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8"/>
        <v>41151.690104166664</v>
      </c>
      <c r="U1276">
        <f t="shared" si="139"/>
        <v>2012</v>
      </c>
    </row>
    <row r="1277" spans="1:21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1.6214066666666667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8"/>
        <v>41493.867905092593</v>
      </c>
      <c r="U1277">
        <f t="shared" si="139"/>
        <v>2013</v>
      </c>
    </row>
    <row r="1278" spans="1:21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1.0442100000000001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8"/>
        <v>40057.166666666664</v>
      </c>
      <c r="U1278">
        <f t="shared" si="139"/>
        <v>2009</v>
      </c>
    </row>
    <row r="1279" spans="1:21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1.0612433333333333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8"/>
        <v>41156.561886574076</v>
      </c>
      <c r="U1279">
        <f t="shared" si="139"/>
        <v>2012</v>
      </c>
    </row>
    <row r="1280" spans="1:21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1.5493846153846154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8"/>
        <v>41815.083333333336</v>
      </c>
      <c r="U1280">
        <f t="shared" si="139"/>
        <v>2014</v>
      </c>
    </row>
    <row r="1281" spans="1:21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1.1077157238734421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8"/>
        <v>41722.057523148149</v>
      </c>
      <c r="U1281">
        <f t="shared" si="139"/>
        <v>2014</v>
      </c>
    </row>
    <row r="1282" spans="1:21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40">E1282/D1282</f>
        <v>1.1091186666666666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si="138"/>
        <v>40603.757569444446</v>
      </c>
      <c r="U1282">
        <f t="shared" si="139"/>
        <v>2010</v>
      </c>
    </row>
    <row r="1283" spans="1:21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40"/>
        <v>1.1071428571428572</v>
      </c>
      <c r="P1283" s="8">
        <f t="shared" ref="P1283:P1346" si="141">IFERROR(E1283/L1283,0)</f>
        <v>104.72972972972973</v>
      </c>
      <c r="Q1283" t="str">
        <f t="shared" ref="Q1283:Q1346" si="142">LEFT($N1283,FIND("/",$N1283,1)-1)</f>
        <v>music</v>
      </c>
      <c r="R1283" t="str">
        <f t="shared" ref="R1283:R1346" si="143">RIGHT($N1283,LEN($N1283)-FIND("/",$N1283,1))</f>
        <v>rock</v>
      </c>
      <c r="S1283" s="10">
        <f t="shared" ref="S1283:S1346" si="144">(((J1283/60)/60)/24)+DATE(1970,1,1)</f>
        <v>41463.743472222224</v>
      </c>
      <c r="T1283" s="10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1.2361333333333333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41586.475173611114</v>
      </c>
      <c r="T1284" s="10">
        <f t="shared" si="145"/>
        <v>41617.207638888889</v>
      </c>
      <c r="U1284">
        <f t="shared" si="146"/>
        <v>2013</v>
      </c>
    </row>
    <row r="1285" spans="1:21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2.1105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5"/>
        <v>41344.166666666664</v>
      </c>
      <c r="U1285">
        <f t="shared" si="146"/>
        <v>2013</v>
      </c>
    </row>
    <row r="1286" spans="1:21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1.01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5"/>
        <v>42735.707638888889</v>
      </c>
      <c r="U1286">
        <f t="shared" si="146"/>
        <v>2016</v>
      </c>
    </row>
    <row r="1287" spans="1:21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1.0165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5"/>
        <v>42175.583043981482</v>
      </c>
      <c r="U1287">
        <f t="shared" si="146"/>
        <v>2015</v>
      </c>
    </row>
    <row r="1288" spans="1:21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1.0833333333333333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5"/>
        <v>42052.583333333328</v>
      </c>
      <c r="U1288">
        <f t="shared" si="146"/>
        <v>2015</v>
      </c>
    </row>
    <row r="1289" spans="1:21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2.42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5"/>
        <v>42167.621018518519</v>
      </c>
      <c r="U1289">
        <f t="shared" si="146"/>
        <v>2015</v>
      </c>
    </row>
    <row r="1290" spans="1:21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1.0044999999999999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5"/>
        <v>42592.166666666672</v>
      </c>
      <c r="U1290">
        <f t="shared" si="146"/>
        <v>2016</v>
      </c>
    </row>
    <row r="1291" spans="1:21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1.2506666666666666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42709.134780092587</v>
      </c>
      <c r="T1291" s="10">
        <f t="shared" si="145"/>
        <v>42739.134780092587</v>
      </c>
      <c r="U1291">
        <f t="shared" si="146"/>
        <v>2016</v>
      </c>
    </row>
    <row r="1292" spans="1:21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1.0857142857142856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5"/>
        <v>42117.290972222225</v>
      </c>
      <c r="U1292">
        <f t="shared" si="146"/>
        <v>2015</v>
      </c>
    </row>
    <row r="1293" spans="1:21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1.4570000000000001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5"/>
        <v>42101.291666666672</v>
      </c>
      <c r="U1293">
        <f t="shared" si="146"/>
        <v>2015</v>
      </c>
    </row>
    <row r="1294" spans="1:21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1.1000000000000001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5"/>
        <v>42283.957638888889</v>
      </c>
      <c r="U1294">
        <f t="shared" si="146"/>
        <v>2015</v>
      </c>
    </row>
    <row r="1295" spans="1:21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1.0223333333333333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5"/>
        <v>42322.742719907401</v>
      </c>
      <c r="U1295">
        <f t="shared" si="146"/>
        <v>2015</v>
      </c>
    </row>
    <row r="1296" spans="1:21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1.22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5"/>
        <v>42296.458333333328</v>
      </c>
      <c r="U1296">
        <f t="shared" si="146"/>
        <v>2015</v>
      </c>
    </row>
    <row r="1297" spans="1:21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1.0196000000000001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5"/>
        <v>42214.708333333328</v>
      </c>
      <c r="U1297">
        <f t="shared" si="146"/>
        <v>2015</v>
      </c>
    </row>
    <row r="1298" spans="1:21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1.411764705882353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5"/>
        <v>42443.008946759262</v>
      </c>
      <c r="U1298">
        <f t="shared" si="146"/>
        <v>2016</v>
      </c>
    </row>
    <row r="1299" spans="1:21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1.0952500000000001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5"/>
        <v>42491.747199074074</v>
      </c>
      <c r="U1299">
        <f t="shared" si="146"/>
        <v>2016</v>
      </c>
    </row>
    <row r="1300" spans="1:21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1.0465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42458.680925925932</v>
      </c>
      <c r="T1300" s="10">
        <f t="shared" si="145"/>
        <v>42488.680925925932</v>
      </c>
      <c r="U1300">
        <f t="shared" si="146"/>
        <v>2016</v>
      </c>
    </row>
    <row r="1301" spans="1:21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1.24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5"/>
        <v>42199.814340277779</v>
      </c>
      <c r="U1301">
        <f t="shared" si="146"/>
        <v>2015</v>
      </c>
    </row>
    <row r="1302" spans="1:21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1.35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5"/>
        <v>42522.789583333331</v>
      </c>
      <c r="U1302">
        <f t="shared" si="146"/>
        <v>2016</v>
      </c>
    </row>
    <row r="1303" spans="1:21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1.0275000000000001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5"/>
        <v>42206.125</v>
      </c>
      <c r="U1303">
        <f t="shared" si="146"/>
        <v>2015</v>
      </c>
    </row>
    <row r="1304" spans="1:21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5"/>
        <v>42705.099664351852</v>
      </c>
      <c r="U1304">
        <f t="shared" si="146"/>
        <v>2016</v>
      </c>
    </row>
    <row r="1305" spans="1:21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1.3026085714285716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5"/>
        <v>42582.458333333328</v>
      </c>
      <c r="U1305">
        <f t="shared" si="146"/>
        <v>2016</v>
      </c>
    </row>
    <row r="1306" spans="1:21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0.39627499999999999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5"/>
        <v>42807.152835648143</v>
      </c>
      <c r="U1306">
        <f t="shared" si="146"/>
        <v>2017</v>
      </c>
    </row>
    <row r="1307" spans="1:21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0.25976666666666665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5"/>
        <v>42572.729166666672</v>
      </c>
      <c r="U1307">
        <f t="shared" si="146"/>
        <v>2016</v>
      </c>
    </row>
    <row r="1308" spans="1:21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0.65246363636363636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5"/>
        <v>41977.457569444443</v>
      </c>
      <c r="U1308">
        <f t="shared" si="146"/>
        <v>2014</v>
      </c>
    </row>
    <row r="1309" spans="1:21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0.11514000000000001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42387.503229166665</v>
      </c>
      <c r="T1309" s="10">
        <f t="shared" si="145"/>
        <v>42417.503229166665</v>
      </c>
      <c r="U1309">
        <f t="shared" si="146"/>
        <v>2016</v>
      </c>
    </row>
    <row r="1310" spans="1:21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0.11360000000000001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5"/>
        <v>42651.613564814819</v>
      </c>
      <c r="U1310">
        <f t="shared" si="146"/>
        <v>2016</v>
      </c>
    </row>
    <row r="1311" spans="1:21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1.1199130434782609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5"/>
        <v>42292.882731481484</v>
      </c>
      <c r="U1311">
        <f t="shared" si="146"/>
        <v>2015</v>
      </c>
    </row>
    <row r="1312" spans="1:21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0.155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5"/>
        <v>42601.667245370365</v>
      </c>
      <c r="U1312">
        <f t="shared" si="146"/>
        <v>2016</v>
      </c>
    </row>
    <row r="1313" spans="1:21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0.32028000000000001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5"/>
        <v>42704.843969907408</v>
      </c>
      <c r="U1313">
        <f t="shared" si="146"/>
        <v>2016</v>
      </c>
    </row>
    <row r="1314" spans="1:21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6.0869565217391303E-3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5"/>
        <v>42112.702800925923</v>
      </c>
      <c r="U1314">
        <f t="shared" si="146"/>
        <v>2015</v>
      </c>
    </row>
    <row r="1315" spans="1:21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0.31114999999999998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5"/>
        <v>42432.709652777776</v>
      </c>
      <c r="U1315">
        <f t="shared" si="146"/>
        <v>2016</v>
      </c>
    </row>
    <row r="1316" spans="1:21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1.1266666666666666E-2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5"/>
        <v>42664.669675925921</v>
      </c>
      <c r="U1316">
        <f t="shared" si="146"/>
        <v>2016</v>
      </c>
    </row>
    <row r="1317" spans="1:21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0.40404000000000001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5"/>
        <v>42314.041666666672</v>
      </c>
      <c r="U1317">
        <f t="shared" si="146"/>
        <v>2015</v>
      </c>
    </row>
    <row r="1318" spans="1:21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1.3333333333333333E-5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42393.961909722217</v>
      </c>
      <c r="T1318" s="10">
        <f t="shared" si="145"/>
        <v>42428.961909722217</v>
      </c>
      <c r="U1318">
        <f t="shared" si="146"/>
        <v>2016</v>
      </c>
    </row>
    <row r="1319" spans="1:21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5.7334999999999997E-2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5"/>
        <v>42572.583333333328</v>
      </c>
      <c r="U1319">
        <f t="shared" si="146"/>
        <v>2016</v>
      </c>
    </row>
    <row r="1320" spans="1:21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0.15325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5"/>
        <v>42015.043657407412</v>
      </c>
      <c r="U1320">
        <f t="shared" si="146"/>
        <v>2014</v>
      </c>
    </row>
    <row r="1321" spans="1:21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0.15103448275862069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5"/>
        <v>41831.666666666664</v>
      </c>
      <c r="U1321">
        <f t="shared" si="146"/>
        <v>2014</v>
      </c>
    </row>
    <row r="1322" spans="1:21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5.0299999999999997E-3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5"/>
        <v>42734.958333333328</v>
      </c>
      <c r="U1322">
        <f t="shared" si="146"/>
        <v>2016</v>
      </c>
    </row>
    <row r="1323" spans="1:21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1.3028138528138528E-2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5"/>
        <v>42727.74927083333</v>
      </c>
      <c r="U1323">
        <f t="shared" si="146"/>
        <v>2016</v>
      </c>
    </row>
    <row r="1324" spans="1:21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3.0285714285714286E-3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5"/>
        <v>42145.656539351854</v>
      </c>
      <c r="U1324">
        <f t="shared" si="146"/>
        <v>2015</v>
      </c>
    </row>
    <row r="1325" spans="1:21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8.8800000000000004E-2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5"/>
        <v>42486.288194444445</v>
      </c>
      <c r="U1325">
        <f t="shared" si="146"/>
        <v>2016</v>
      </c>
    </row>
    <row r="1326" spans="1:21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9.8400000000000001E-2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5"/>
        <v>42656.633703703701</v>
      </c>
      <c r="U1326">
        <f t="shared" si="146"/>
        <v>2016</v>
      </c>
    </row>
    <row r="1327" spans="1:21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2.4299999999999999E-2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5"/>
        <v>42734.086053240739</v>
      </c>
      <c r="U1327">
        <f t="shared" si="146"/>
        <v>2016</v>
      </c>
    </row>
    <row r="1328" spans="1:21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1.1299999999999999E-2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41974.791990740734</v>
      </c>
      <c r="T1328" s="10">
        <f t="shared" si="145"/>
        <v>42019.791990740734</v>
      </c>
      <c r="U1328">
        <f t="shared" si="146"/>
        <v>2014</v>
      </c>
    </row>
    <row r="1329" spans="1:21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3.5520833333333335E-2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5"/>
        <v>42153.678645833337</v>
      </c>
      <c r="U1329">
        <f t="shared" si="146"/>
        <v>2015</v>
      </c>
    </row>
    <row r="1330" spans="1:21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2.3306666666666667E-2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5"/>
        <v>42657.642754629633</v>
      </c>
      <c r="U1330">
        <f t="shared" si="146"/>
        <v>2016</v>
      </c>
    </row>
    <row r="1331" spans="1:21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8.1600000000000006E-3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5"/>
        <v>41975.263252314813</v>
      </c>
      <c r="U1331">
        <f t="shared" si="146"/>
        <v>2014</v>
      </c>
    </row>
    <row r="1332" spans="1:21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0.22494285714285714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5"/>
        <v>42553.166666666672</v>
      </c>
      <c r="U1332">
        <f t="shared" si="146"/>
        <v>2016</v>
      </c>
    </row>
    <row r="1333" spans="1:21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1.3668E-2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5"/>
        <v>42599.50409722222</v>
      </c>
      <c r="U1333">
        <f t="shared" si="146"/>
        <v>2016</v>
      </c>
    </row>
    <row r="1334" spans="1:21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s="8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5"/>
        <v>42762.060277777782</v>
      </c>
      <c r="U1334">
        <f t="shared" si="146"/>
        <v>2016</v>
      </c>
    </row>
    <row r="1335" spans="1:21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s="8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5"/>
        <v>41836.106770833336</v>
      </c>
      <c r="U1335">
        <f t="shared" si="146"/>
        <v>2014</v>
      </c>
    </row>
    <row r="1336" spans="1:21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0.10754135338345865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5"/>
        <v>42440.774155092593</v>
      </c>
      <c r="U1336">
        <f t="shared" si="146"/>
        <v>2016</v>
      </c>
    </row>
    <row r="1337" spans="1:21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0.1976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5"/>
        <v>42343.936365740738</v>
      </c>
      <c r="U1337">
        <f t="shared" si="146"/>
        <v>2015</v>
      </c>
    </row>
    <row r="1338" spans="1:21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0.84946999999999995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5"/>
        <v>41990.863750000004</v>
      </c>
      <c r="U1338">
        <f t="shared" si="146"/>
        <v>2014</v>
      </c>
    </row>
    <row r="1339" spans="1:21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0.49381999999999998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5"/>
        <v>42797.577303240745</v>
      </c>
      <c r="U1339">
        <f t="shared" si="146"/>
        <v>2017</v>
      </c>
    </row>
    <row r="1340" spans="1:21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3.3033333333333331E-2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5"/>
        <v>42218.803622685184</v>
      </c>
      <c r="U1340">
        <f t="shared" si="146"/>
        <v>2015</v>
      </c>
    </row>
    <row r="1341" spans="1:21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6.6339999999999996E-2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5"/>
        <v>41981.688831018517</v>
      </c>
      <c r="U1341">
        <f t="shared" si="146"/>
        <v>2014</v>
      </c>
    </row>
    <row r="1342" spans="1:21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s="8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5"/>
        <v>41866.595520833333</v>
      </c>
      <c r="U1342">
        <f t="shared" si="146"/>
        <v>2014</v>
      </c>
    </row>
    <row r="1343" spans="1:21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0.7036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5"/>
        <v>42644.624039351853</v>
      </c>
      <c r="U1343">
        <f t="shared" si="146"/>
        <v>2016</v>
      </c>
    </row>
    <row r="1344" spans="1:21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2E-3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42172.816423611104</v>
      </c>
      <c r="T1344" s="10">
        <f t="shared" si="145"/>
        <v>42202.816423611104</v>
      </c>
      <c r="U1344">
        <f t="shared" si="146"/>
        <v>2015</v>
      </c>
    </row>
    <row r="1345" spans="1:21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1.02298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5"/>
        <v>42601.165972222225</v>
      </c>
      <c r="U1345">
        <f t="shared" si="146"/>
        <v>2016</v>
      </c>
    </row>
    <row r="1346" spans="1:21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47">E1346/D1346</f>
        <v>3.7773333333333334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si="145"/>
        <v>42551.789803240739</v>
      </c>
      <c r="U1346">
        <f t="shared" si="146"/>
        <v>2016</v>
      </c>
    </row>
    <row r="1347" spans="1:21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47"/>
        <v>1.25</v>
      </c>
      <c r="P1347" s="8">
        <f t="shared" ref="P1347:P1410" si="148">IFERROR(E1347/L1347,0)</f>
        <v>53.571428571428569</v>
      </c>
      <c r="Q1347" t="str">
        <f t="shared" ref="Q1347:Q1410" si="149">LEFT($N1347,FIND("/",$N1347,1)-1)</f>
        <v>publishing</v>
      </c>
      <c r="R1347" t="str">
        <f t="shared" ref="R1347:R1410" si="150">RIGHT($N1347,LEN($N1347)-FIND("/",$N1347,1))</f>
        <v>nonfiction</v>
      </c>
      <c r="S1347" s="10">
        <f t="shared" ref="S1347:S1410" si="151">(((J1347/60)/60)/24)+DATE(1970,1,1)</f>
        <v>41799.814340277779</v>
      </c>
      <c r="T1347" s="10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1.473265306122449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52"/>
        <v>41452.075821759259</v>
      </c>
      <c r="U1348">
        <f t="shared" si="153"/>
        <v>2013</v>
      </c>
    </row>
    <row r="1349" spans="1:21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1.022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52"/>
        <v>42070.638020833328</v>
      </c>
      <c r="U1349">
        <f t="shared" si="153"/>
        <v>2015</v>
      </c>
    </row>
    <row r="1350" spans="1:21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1.018723404255319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41963.506168981476</v>
      </c>
      <c r="T1350" s="10">
        <f t="shared" si="152"/>
        <v>41991.506168981476</v>
      </c>
      <c r="U1350">
        <f t="shared" si="153"/>
        <v>2014</v>
      </c>
    </row>
    <row r="1351" spans="1:21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2.0419999999999998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52"/>
        <v>42354.290972222225</v>
      </c>
      <c r="U1351">
        <f t="shared" si="153"/>
        <v>2015</v>
      </c>
    </row>
    <row r="1352" spans="1:21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1.0405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52"/>
        <v>42364.013124999998</v>
      </c>
      <c r="U1352">
        <f t="shared" si="153"/>
        <v>2015</v>
      </c>
    </row>
    <row r="1353" spans="1:21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1.0126500000000001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52"/>
        <v>42412.74009259259</v>
      </c>
      <c r="U1353">
        <f t="shared" si="153"/>
        <v>2016</v>
      </c>
    </row>
    <row r="1354" spans="1:21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1.3613999999999999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52"/>
        <v>42252.165972222225</v>
      </c>
      <c r="U1354">
        <f t="shared" si="153"/>
        <v>2015</v>
      </c>
    </row>
    <row r="1355" spans="1:21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1.3360000000000001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52"/>
        <v>41344</v>
      </c>
      <c r="U1355">
        <f t="shared" si="153"/>
        <v>2013</v>
      </c>
    </row>
    <row r="1356" spans="1:21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1.3025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52"/>
        <v>42532.807627314818</v>
      </c>
      <c r="U1356">
        <f t="shared" si="153"/>
        <v>2016</v>
      </c>
    </row>
    <row r="1357" spans="1:21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1.2267999999999999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52"/>
        <v>41243.416666666664</v>
      </c>
      <c r="U1357">
        <f t="shared" si="153"/>
        <v>2012</v>
      </c>
    </row>
    <row r="1358" spans="1:21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1.8281058823529412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41430.038888888892</v>
      </c>
      <c r="T1358" s="10">
        <f t="shared" si="152"/>
        <v>41460.038888888892</v>
      </c>
      <c r="U1358">
        <f t="shared" si="153"/>
        <v>2013</v>
      </c>
    </row>
    <row r="1359" spans="1:21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1.2529999999999999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52"/>
        <v>41334.249305555553</v>
      </c>
      <c r="U1359">
        <f t="shared" si="153"/>
        <v>2013</v>
      </c>
    </row>
    <row r="1360" spans="1:21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1.1166666666666667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52"/>
        <v>40719.570868055554</v>
      </c>
      <c r="U1360">
        <f t="shared" si="153"/>
        <v>2011</v>
      </c>
    </row>
    <row r="1361" spans="1:21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1.1575757575757575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52"/>
        <v>40730.814699074072</v>
      </c>
      <c r="U1361">
        <f t="shared" si="153"/>
        <v>2011</v>
      </c>
    </row>
    <row r="1362" spans="1:21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1.732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52"/>
        <v>41123.900694444441</v>
      </c>
      <c r="U1362">
        <f t="shared" si="153"/>
        <v>2012</v>
      </c>
    </row>
    <row r="1363" spans="1:21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1.2598333333333334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52"/>
        <v>41811.717268518521</v>
      </c>
      <c r="U1363">
        <f t="shared" si="153"/>
        <v>2014</v>
      </c>
    </row>
    <row r="1364" spans="1:21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1.091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52"/>
        <v>41524.934386574074</v>
      </c>
      <c r="U1364">
        <f t="shared" si="153"/>
        <v>2013</v>
      </c>
    </row>
    <row r="1365" spans="1:21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52"/>
        <v>42415.332638888889</v>
      </c>
      <c r="U1365">
        <f t="shared" si="153"/>
        <v>2016</v>
      </c>
    </row>
    <row r="1366" spans="1:21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1.1864285714285714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41951.695671296293</v>
      </c>
      <c r="T1366" s="10">
        <f t="shared" si="152"/>
        <v>42011.6956712963</v>
      </c>
      <c r="U1366">
        <f t="shared" si="153"/>
        <v>2014</v>
      </c>
    </row>
    <row r="1367" spans="1:21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1.0026666666666666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52"/>
        <v>42079.691574074073</v>
      </c>
      <c r="U1367">
        <f t="shared" si="153"/>
        <v>2015</v>
      </c>
    </row>
    <row r="1368" spans="1:21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1.2648920000000001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52"/>
        <v>41970.037766203706</v>
      </c>
      <c r="U1368">
        <f t="shared" si="153"/>
        <v>2014</v>
      </c>
    </row>
    <row r="1369" spans="1:21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1.1426000000000001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52"/>
        <v>42322.044560185182</v>
      </c>
      <c r="U1369">
        <f t="shared" si="153"/>
        <v>2015</v>
      </c>
    </row>
    <row r="1370" spans="1:21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1.107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52"/>
        <v>42170.190902777773</v>
      </c>
      <c r="U1370">
        <f t="shared" si="153"/>
        <v>2015</v>
      </c>
    </row>
    <row r="1371" spans="1:21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1.0534805315203954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52"/>
        <v>41740.594282407408</v>
      </c>
      <c r="U1371">
        <f t="shared" si="153"/>
        <v>2014</v>
      </c>
    </row>
    <row r="1372" spans="1:21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1.0366666666666666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52"/>
        <v>41563.00335648148</v>
      </c>
      <c r="U1372">
        <f t="shared" si="153"/>
        <v>2013</v>
      </c>
    </row>
    <row r="1373" spans="1:21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1.0708672667523933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52"/>
        <v>42131.758587962962</v>
      </c>
      <c r="U1373">
        <f t="shared" si="153"/>
        <v>2015</v>
      </c>
    </row>
    <row r="1374" spans="1:21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1.24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52"/>
        <v>41102.739953703705</v>
      </c>
      <c r="U1374">
        <f t="shared" si="153"/>
        <v>2012</v>
      </c>
    </row>
    <row r="1375" spans="1:21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1.0501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52"/>
        <v>42734.95177083333</v>
      </c>
      <c r="U1375">
        <f t="shared" si="153"/>
        <v>2016</v>
      </c>
    </row>
    <row r="1376" spans="1:21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1.8946666666666667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52"/>
        <v>42454.12023148148</v>
      </c>
      <c r="U1376">
        <f t="shared" si="153"/>
        <v>2016</v>
      </c>
    </row>
    <row r="1377" spans="1:21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1.7132499999999999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52"/>
        <v>42750.066192129627</v>
      </c>
      <c r="U1377">
        <f t="shared" si="153"/>
        <v>2016</v>
      </c>
    </row>
    <row r="1378" spans="1:21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2.5248648648648651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52"/>
        <v>42707.710717592592</v>
      </c>
      <c r="U1378">
        <f t="shared" si="153"/>
        <v>2016</v>
      </c>
    </row>
    <row r="1379" spans="1:21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1.1615384615384616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52"/>
        <v>42769.174305555556</v>
      </c>
      <c r="U1379">
        <f t="shared" si="153"/>
        <v>2017</v>
      </c>
    </row>
    <row r="1380" spans="1:21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2.0335000000000001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42568.759374999994</v>
      </c>
      <c r="T1380" s="10">
        <f t="shared" si="152"/>
        <v>42583.759374999994</v>
      </c>
      <c r="U1380">
        <f t="shared" si="153"/>
        <v>2016</v>
      </c>
    </row>
    <row r="1381" spans="1:21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1.1160000000000001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42130.491620370376</v>
      </c>
      <c r="T1381" s="10">
        <f t="shared" si="152"/>
        <v>42160.491620370376</v>
      </c>
      <c r="U1381">
        <f t="shared" si="153"/>
        <v>2015</v>
      </c>
    </row>
    <row r="1382" spans="1:21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4.24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52"/>
        <v>42164.083333333328</v>
      </c>
      <c r="U1382">
        <f t="shared" si="153"/>
        <v>2015</v>
      </c>
    </row>
    <row r="1383" spans="1:21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1.071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52"/>
        <v>42733.214409722219</v>
      </c>
      <c r="U1383">
        <f t="shared" si="153"/>
        <v>2016</v>
      </c>
    </row>
    <row r="1384" spans="1:21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1.043625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52"/>
        <v>41400.800185185188</v>
      </c>
      <c r="U1384">
        <f t="shared" si="153"/>
        <v>2013</v>
      </c>
    </row>
    <row r="1385" spans="1:21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2.124090909090909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52"/>
        <v>42727.074976851851</v>
      </c>
      <c r="U1385">
        <f t="shared" si="153"/>
        <v>2016</v>
      </c>
    </row>
    <row r="1386" spans="1:21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1.2408571428571429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52"/>
        <v>42190.735208333332</v>
      </c>
      <c r="U1386">
        <f t="shared" si="153"/>
        <v>2015</v>
      </c>
    </row>
    <row r="1387" spans="1:21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1.10406125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52"/>
        <v>42489.507638888885</v>
      </c>
      <c r="U1387">
        <f t="shared" si="153"/>
        <v>2016</v>
      </c>
    </row>
    <row r="1388" spans="1:21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2.1875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52"/>
        <v>42214.646863425922</v>
      </c>
      <c r="U1388">
        <f t="shared" si="153"/>
        <v>2015</v>
      </c>
    </row>
    <row r="1389" spans="1:21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1.36625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52"/>
        <v>42158.1875</v>
      </c>
      <c r="U1389">
        <f t="shared" si="153"/>
        <v>2015</v>
      </c>
    </row>
    <row r="1390" spans="1:21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1.348074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52"/>
        <v>42660.676388888889</v>
      </c>
      <c r="U1390">
        <f t="shared" si="153"/>
        <v>2016</v>
      </c>
    </row>
    <row r="1391" spans="1:21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1.454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52"/>
        <v>42595.480983796297</v>
      </c>
      <c r="U1391">
        <f t="shared" si="153"/>
        <v>2016</v>
      </c>
    </row>
    <row r="1392" spans="1:21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1.0910714285714285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42087.803310185183</v>
      </c>
      <c r="T1392" s="10">
        <f t="shared" si="152"/>
        <v>42121.716666666667</v>
      </c>
      <c r="U1392">
        <f t="shared" si="153"/>
        <v>2015</v>
      </c>
    </row>
    <row r="1393" spans="1:21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1.1020000000000001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52"/>
        <v>42238.207638888889</v>
      </c>
      <c r="U1393">
        <f t="shared" si="153"/>
        <v>2015</v>
      </c>
    </row>
    <row r="1394" spans="1:21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1.1364000000000001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52"/>
        <v>42432.154930555553</v>
      </c>
      <c r="U1394">
        <f t="shared" si="153"/>
        <v>2016</v>
      </c>
    </row>
    <row r="1395" spans="1:21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1.0235000000000001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52"/>
        <v>42583.681979166664</v>
      </c>
      <c r="U1395">
        <f t="shared" si="153"/>
        <v>2016</v>
      </c>
    </row>
    <row r="1396" spans="1:21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1.2213333333333334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52"/>
        <v>42795.125</v>
      </c>
      <c r="U1396">
        <f t="shared" si="153"/>
        <v>2017</v>
      </c>
    </row>
    <row r="1397" spans="1:21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1.1188571428571428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52"/>
        <v>42749.90834490741</v>
      </c>
      <c r="U1397">
        <f t="shared" si="153"/>
        <v>2016</v>
      </c>
    </row>
    <row r="1398" spans="1:21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1.073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52"/>
        <v>42048.99863425926</v>
      </c>
      <c r="U1398">
        <f t="shared" si="153"/>
        <v>2015</v>
      </c>
    </row>
    <row r="1399" spans="1:21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1.1385000000000001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52"/>
        <v>42670.888194444444</v>
      </c>
      <c r="U1399">
        <f t="shared" si="153"/>
        <v>2016</v>
      </c>
    </row>
    <row r="1400" spans="1:21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1.0968181818181819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52"/>
        <v>42556.874236111107</v>
      </c>
      <c r="U1400">
        <f t="shared" si="153"/>
        <v>2016</v>
      </c>
    </row>
    <row r="1401" spans="1:21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1.2614444444444444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52"/>
        <v>41919.004317129627</v>
      </c>
      <c r="U1401">
        <f t="shared" si="153"/>
        <v>2014</v>
      </c>
    </row>
    <row r="1402" spans="1:21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1.6742857142857144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52"/>
        <v>42533.229166666672</v>
      </c>
      <c r="U1402">
        <f t="shared" si="153"/>
        <v>2016</v>
      </c>
    </row>
    <row r="1403" spans="1:21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4.9652000000000003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52"/>
        <v>41420.99622685185</v>
      </c>
      <c r="U1403">
        <f t="shared" si="153"/>
        <v>2013</v>
      </c>
    </row>
    <row r="1404" spans="1:21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1.0915999999999999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52"/>
        <v>42125.011701388896</v>
      </c>
      <c r="U1404">
        <f t="shared" si="153"/>
        <v>2015</v>
      </c>
    </row>
    <row r="1405" spans="1:21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1.0257499999999999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52"/>
        <v>41481.062905092593</v>
      </c>
      <c r="U1405">
        <f t="shared" si="153"/>
        <v>2013</v>
      </c>
    </row>
    <row r="1406" spans="1:21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1.6620689655172414E-2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52"/>
        <v>42057.510243055556</v>
      </c>
      <c r="U1406">
        <f t="shared" si="153"/>
        <v>2015</v>
      </c>
    </row>
    <row r="1407" spans="1:21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4.1999999999999997E-3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52"/>
        <v>41971.722233796296</v>
      </c>
      <c r="U1407">
        <f t="shared" si="153"/>
        <v>2014</v>
      </c>
    </row>
    <row r="1408" spans="1:21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1.25E-3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52"/>
        <v>42350.416666666672</v>
      </c>
      <c r="U1408">
        <f t="shared" si="153"/>
        <v>2015</v>
      </c>
    </row>
    <row r="1409" spans="1:21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5.0000000000000001E-3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52"/>
        <v>41863.536782407406</v>
      </c>
      <c r="U1409">
        <f t="shared" si="153"/>
        <v>2014</v>
      </c>
    </row>
    <row r="1410" spans="1:21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54">E1410/D1410</f>
        <v>7.1999999999999995E-2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si="152"/>
        <v>42321.913842592592</v>
      </c>
      <c r="U1410">
        <f t="shared" si="153"/>
        <v>2015</v>
      </c>
    </row>
    <row r="1411" spans="1:21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54"/>
        <v>0</v>
      </c>
      <c r="P1411" s="8">
        <f t="shared" ref="P1411:P1474" si="155">IFERROR(E1411/L1411,0)</f>
        <v>0</v>
      </c>
      <c r="Q1411" t="str">
        <f t="shared" ref="Q1411:Q1474" si="156">LEFT($N1411,FIND("/",$N1411,1)-1)</f>
        <v>publishing</v>
      </c>
      <c r="R1411" t="str">
        <f t="shared" ref="R1411:R1474" si="157">RIGHT($N1411,LEN($N1411)-FIND("/",$N1411,1))</f>
        <v>translations</v>
      </c>
      <c r="S1411" s="10">
        <f t="shared" ref="S1411:S1474" si="158">(((J1411/60)/60)/24)+DATE(1970,1,1)</f>
        <v>41945.133506944447</v>
      </c>
      <c r="T1411" s="10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1.6666666666666666E-4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9"/>
        <v>42524.318518518514</v>
      </c>
      <c r="U1412">
        <f t="shared" si="160"/>
        <v>2016</v>
      </c>
    </row>
    <row r="1413" spans="1:21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2.3333333333333335E-3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9"/>
        <v>42041.059027777781</v>
      </c>
      <c r="U1413">
        <f t="shared" si="160"/>
        <v>2015</v>
      </c>
    </row>
    <row r="1414" spans="1:21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4.5714285714285714E-2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9"/>
        <v>41977.063645833332</v>
      </c>
      <c r="U1414">
        <f t="shared" si="160"/>
        <v>2014</v>
      </c>
    </row>
    <row r="1415" spans="1:21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0.05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9"/>
        <v>42420.437152777777</v>
      </c>
      <c r="U1415">
        <f t="shared" si="160"/>
        <v>2015</v>
      </c>
    </row>
    <row r="1416" spans="1:21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2E-3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9"/>
        <v>42738.25309027778</v>
      </c>
      <c r="U1416">
        <f t="shared" si="160"/>
        <v>2016</v>
      </c>
    </row>
    <row r="1417" spans="1:21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0.18181818181818182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9"/>
        <v>42232.675821759258</v>
      </c>
      <c r="U1417">
        <f t="shared" si="160"/>
        <v>2015</v>
      </c>
    </row>
    <row r="1418" spans="1:21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s="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9"/>
        <v>42329.967812499999</v>
      </c>
      <c r="U1418">
        <f t="shared" si="160"/>
        <v>2015</v>
      </c>
    </row>
    <row r="1419" spans="1:21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1.2222222222222223E-2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9"/>
        <v>42262.465972222228</v>
      </c>
      <c r="U1419">
        <f t="shared" si="160"/>
        <v>2015</v>
      </c>
    </row>
    <row r="1420" spans="1:21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2E-3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9"/>
        <v>42425.456412037034</v>
      </c>
      <c r="U1420">
        <f t="shared" si="160"/>
        <v>2016</v>
      </c>
    </row>
    <row r="1421" spans="1:21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7.0634920634920634E-2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9"/>
        <v>42652.456238425926</v>
      </c>
      <c r="U1421">
        <f t="shared" si="160"/>
        <v>2016</v>
      </c>
    </row>
    <row r="1422" spans="1:21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2.7272727272727271E-2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9"/>
        <v>42549.667662037042</v>
      </c>
      <c r="U1422">
        <f t="shared" si="160"/>
        <v>2016</v>
      </c>
    </row>
    <row r="1423" spans="1:21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1E-3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9"/>
        <v>42043.915613425925</v>
      </c>
      <c r="U1423">
        <f t="shared" si="160"/>
        <v>2015</v>
      </c>
    </row>
    <row r="1424" spans="1:21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1.0399999999999999E-3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9"/>
        <v>42634.239629629628</v>
      </c>
      <c r="U1424">
        <f t="shared" si="160"/>
        <v>2016</v>
      </c>
    </row>
    <row r="1425" spans="1:21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3.3333333333333335E-3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9"/>
        <v>42370.360312500001</v>
      </c>
      <c r="U1425">
        <f t="shared" si="160"/>
        <v>2015</v>
      </c>
    </row>
    <row r="1426" spans="1:21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0.2036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9"/>
        <v>42689.759282407409</v>
      </c>
      <c r="U1426">
        <f t="shared" si="160"/>
        <v>2016</v>
      </c>
    </row>
    <row r="1427" spans="1:21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s="8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9"/>
        <v>42123.131469907406</v>
      </c>
      <c r="U1427">
        <f t="shared" si="160"/>
        <v>2015</v>
      </c>
    </row>
    <row r="1428" spans="1:21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s="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9"/>
        <v>42240.390277777777</v>
      </c>
      <c r="U1428">
        <f t="shared" si="160"/>
        <v>2015</v>
      </c>
    </row>
    <row r="1429" spans="1:21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8.3799999999999999E-2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9"/>
        <v>42631.851678240739</v>
      </c>
      <c r="U1429">
        <f t="shared" si="160"/>
        <v>2016</v>
      </c>
    </row>
    <row r="1430" spans="1:21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4.4999999999999998E-2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9"/>
        <v>42462.338159722218</v>
      </c>
      <c r="U1430">
        <f t="shared" si="160"/>
        <v>2016</v>
      </c>
    </row>
    <row r="1431" spans="1:21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s="8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42074.060671296291</v>
      </c>
      <c r="T1431" s="10">
        <f t="shared" si="159"/>
        <v>42104.060671296291</v>
      </c>
      <c r="U1431">
        <f t="shared" si="160"/>
        <v>2015</v>
      </c>
    </row>
    <row r="1432" spans="1:21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8.0600000000000005E-2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41961.813518518517</v>
      </c>
      <c r="T1432" s="10">
        <f t="shared" si="159"/>
        <v>41992.813518518517</v>
      </c>
      <c r="U1432">
        <f t="shared" si="160"/>
        <v>2014</v>
      </c>
    </row>
    <row r="1433" spans="1:21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0.31947058823529412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9"/>
        <v>42334.252500000002</v>
      </c>
      <c r="U1433">
        <f t="shared" si="160"/>
        <v>2015</v>
      </c>
    </row>
    <row r="1434" spans="1:21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s="8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9"/>
        <v>42205.780416666668</v>
      </c>
      <c r="U1434">
        <f t="shared" si="160"/>
        <v>2015</v>
      </c>
    </row>
    <row r="1435" spans="1:21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6.7083333333333328E-2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9"/>
        <v>42714.458333333328</v>
      </c>
      <c r="U1435">
        <f t="shared" si="160"/>
        <v>2016</v>
      </c>
    </row>
    <row r="1436" spans="1:21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9.987804878048781E-2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9"/>
        <v>42163.625</v>
      </c>
      <c r="U1436">
        <f t="shared" si="160"/>
        <v>2015</v>
      </c>
    </row>
    <row r="1437" spans="1:21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1E-3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9"/>
        <v>42288.780324074076</v>
      </c>
      <c r="U1437">
        <f t="shared" si="160"/>
        <v>2015</v>
      </c>
    </row>
    <row r="1438" spans="1:21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7.7000000000000002E-3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9"/>
        <v>42421.35019675926</v>
      </c>
      <c r="U1438">
        <f t="shared" si="160"/>
        <v>2016</v>
      </c>
    </row>
    <row r="1439" spans="1:21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0.26900000000000002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9"/>
        <v>41833.207638888889</v>
      </c>
      <c r="U1439">
        <f t="shared" si="160"/>
        <v>2014</v>
      </c>
    </row>
    <row r="1440" spans="1:21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0.03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9"/>
        <v>42487.579861111109</v>
      </c>
      <c r="U1440">
        <f t="shared" si="160"/>
        <v>2016</v>
      </c>
    </row>
    <row r="1441" spans="1:21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6.6055045871559637E-2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42040.829872685179</v>
      </c>
      <c r="T1441" s="10">
        <f t="shared" si="159"/>
        <v>42070.829872685179</v>
      </c>
      <c r="U1441">
        <f t="shared" si="160"/>
        <v>2015</v>
      </c>
    </row>
    <row r="1442" spans="1:21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7.6923076923076926E-5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9"/>
        <v>42516.748414351852</v>
      </c>
      <c r="U1442">
        <f t="shared" si="160"/>
        <v>2016</v>
      </c>
    </row>
    <row r="1443" spans="1:21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1.1222222222222222E-2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9"/>
        <v>42258.765844907408</v>
      </c>
      <c r="U1443">
        <f t="shared" si="160"/>
        <v>2015</v>
      </c>
    </row>
    <row r="1444" spans="1:21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s="8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9"/>
        <v>42515.64534722222</v>
      </c>
      <c r="U1444">
        <f t="shared" si="160"/>
        <v>2016</v>
      </c>
    </row>
    <row r="1445" spans="1:21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s="8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9"/>
        <v>42737.926030092596</v>
      </c>
      <c r="U1445">
        <f t="shared" si="160"/>
        <v>2016</v>
      </c>
    </row>
    <row r="1446" spans="1:21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s="8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9"/>
        <v>42259.873402777783</v>
      </c>
      <c r="U1446">
        <f t="shared" si="160"/>
        <v>2015</v>
      </c>
    </row>
    <row r="1447" spans="1:21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s="8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9"/>
        <v>42169.542303240742</v>
      </c>
      <c r="U1447">
        <f t="shared" si="160"/>
        <v>2015</v>
      </c>
    </row>
    <row r="1448" spans="1:21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s="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9"/>
        <v>42481.447662037041</v>
      </c>
      <c r="U1448">
        <f t="shared" si="160"/>
        <v>2016</v>
      </c>
    </row>
    <row r="1449" spans="1:21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1.4999999999999999E-4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9"/>
        <v>42559.730717592596</v>
      </c>
      <c r="U1449">
        <f t="shared" si="160"/>
        <v>2016</v>
      </c>
    </row>
    <row r="1450" spans="1:21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s="8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9"/>
        <v>42146.225694444445</v>
      </c>
      <c r="U1450">
        <f t="shared" si="160"/>
        <v>2015</v>
      </c>
    </row>
    <row r="1451" spans="1:21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s="8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9"/>
        <v>42134.811400462961</v>
      </c>
      <c r="U1451">
        <f t="shared" si="160"/>
        <v>2015</v>
      </c>
    </row>
    <row r="1452" spans="1:21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1.0000000000000001E-5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9"/>
        <v>42420.171261574069</v>
      </c>
      <c r="U1452">
        <f t="shared" si="160"/>
        <v>2016</v>
      </c>
    </row>
    <row r="1453" spans="1:21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1.0554089709762533E-4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9"/>
        <v>41962.00068287037</v>
      </c>
      <c r="U1453">
        <f t="shared" si="160"/>
        <v>2014</v>
      </c>
    </row>
    <row r="1454" spans="1:21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s="8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9"/>
        <v>41848.703275462962</v>
      </c>
      <c r="U1454">
        <f t="shared" si="160"/>
        <v>2014</v>
      </c>
    </row>
    <row r="1455" spans="1:21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s="8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9"/>
        <v>42840.654479166667</v>
      </c>
      <c r="U1455">
        <f t="shared" si="160"/>
        <v>2017</v>
      </c>
    </row>
    <row r="1456" spans="1:21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8.5714285714285719E-3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9"/>
        <v>42484.915972222225</v>
      </c>
      <c r="U1456">
        <f t="shared" si="160"/>
        <v>2016</v>
      </c>
    </row>
    <row r="1457" spans="1:21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0.105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9"/>
        <v>41887.568749999999</v>
      </c>
      <c r="U1457">
        <f t="shared" si="160"/>
        <v>2014</v>
      </c>
    </row>
    <row r="1458" spans="1:21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2.9000000000000001E-2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9"/>
        <v>42738.668576388889</v>
      </c>
      <c r="U1458">
        <f t="shared" si="160"/>
        <v>2016</v>
      </c>
    </row>
    <row r="1459" spans="1:21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s="8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9"/>
        <v>42319.938009259262</v>
      </c>
      <c r="U1459">
        <f t="shared" si="160"/>
        <v>2015</v>
      </c>
    </row>
    <row r="1460" spans="1:21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s="8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9"/>
        <v>41862.166666666664</v>
      </c>
      <c r="U1460">
        <f t="shared" si="160"/>
        <v>2014</v>
      </c>
    </row>
    <row r="1461" spans="1:21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s="8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9"/>
        <v>42340.725694444445</v>
      </c>
      <c r="U1461">
        <f t="shared" si="160"/>
        <v>2015</v>
      </c>
    </row>
    <row r="1462" spans="1:21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s="8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9"/>
        <v>41973.989583333328</v>
      </c>
      <c r="U1462">
        <f t="shared" si="160"/>
        <v>2014</v>
      </c>
    </row>
    <row r="1463" spans="1:21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1.012446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9"/>
        <v>41933</v>
      </c>
      <c r="U1463">
        <f t="shared" si="160"/>
        <v>2014</v>
      </c>
    </row>
    <row r="1464" spans="1:21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1.085175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9"/>
        <v>41374.662858796299</v>
      </c>
      <c r="U1464">
        <f t="shared" si="160"/>
        <v>2013</v>
      </c>
    </row>
    <row r="1465" spans="1:21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1.4766666666666666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9"/>
        <v>41371.869652777779</v>
      </c>
      <c r="U1465">
        <f t="shared" si="160"/>
        <v>2013</v>
      </c>
    </row>
    <row r="1466" spans="1:21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1.6319999999999999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9"/>
        <v>41321.661550925928</v>
      </c>
      <c r="U1466">
        <f t="shared" si="160"/>
        <v>2013</v>
      </c>
    </row>
    <row r="1467" spans="1:21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4.5641449999999999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9"/>
        <v>40990.125</v>
      </c>
      <c r="U1467">
        <f t="shared" si="160"/>
        <v>2012</v>
      </c>
    </row>
    <row r="1468" spans="1:21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1.0787731249999999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9"/>
        <v>42381.208333333328</v>
      </c>
      <c r="U1468">
        <f t="shared" si="160"/>
        <v>2015</v>
      </c>
    </row>
    <row r="1469" spans="1:21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1.1508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9"/>
        <v>40993.760243055556</v>
      </c>
      <c r="U1469">
        <f t="shared" si="160"/>
        <v>2012</v>
      </c>
    </row>
    <row r="1470" spans="1:21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1.0236842105263158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40646.014456018522</v>
      </c>
      <c r="T1470" s="10">
        <f t="shared" si="159"/>
        <v>40706.014456018522</v>
      </c>
      <c r="U1470">
        <f t="shared" si="160"/>
        <v>2011</v>
      </c>
    </row>
    <row r="1471" spans="1:21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1.0842485875706214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9"/>
        <v>41320.598483796297</v>
      </c>
      <c r="U1471">
        <f t="shared" si="160"/>
        <v>2013</v>
      </c>
    </row>
    <row r="1472" spans="1:21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1.2513333333333334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9"/>
        <v>41271.827118055553</v>
      </c>
      <c r="U1472">
        <f t="shared" si="160"/>
        <v>2012</v>
      </c>
    </row>
    <row r="1473" spans="1:21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1.03840625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9"/>
        <v>42103.957569444443</v>
      </c>
      <c r="U1473">
        <f t="shared" si="160"/>
        <v>2015</v>
      </c>
    </row>
    <row r="1474" spans="1:21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61">E1474/D1474</f>
        <v>1.3870400000000001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si="159"/>
        <v>41563.542858796296</v>
      </c>
      <c r="U1474">
        <f t="shared" si="160"/>
        <v>2013</v>
      </c>
    </row>
    <row r="1475" spans="1:21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61"/>
        <v>1.20516</v>
      </c>
      <c r="P1475" s="8">
        <f t="shared" ref="P1475:P1538" si="162">IFERROR(E1475/L1475,0)</f>
        <v>38.462553191489363</v>
      </c>
      <c r="Q1475" t="str">
        <f t="shared" ref="Q1475:Q1538" si="163">LEFT($N1475,FIND("/",$N1475,1)-1)</f>
        <v>publishing</v>
      </c>
      <c r="R1475" t="str">
        <f t="shared" ref="R1475:R1538" si="164">RIGHT($N1475,LEN($N1475)-FIND("/",$N1475,1))</f>
        <v>radio &amp; podcasts</v>
      </c>
      <c r="S1475" s="10">
        <f t="shared" ref="S1475:S1538" si="165">(((J1475/60)/60)/24)+DATE(1970,1,1)</f>
        <v>40939.979618055557</v>
      </c>
      <c r="T1475" s="10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1.1226666666666667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41500.727916666663</v>
      </c>
      <c r="T1476" s="10">
        <f t="shared" si="166"/>
        <v>41530.727916666663</v>
      </c>
      <c r="U1476">
        <f t="shared" si="167"/>
        <v>2013</v>
      </c>
    </row>
    <row r="1477" spans="1:21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1.8866966666666667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6"/>
        <v>41993.207638888889</v>
      </c>
      <c r="U1477">
        <f t="shared" si="167"/>
        <v>2014</v>
      </c>
    </row>
    <row r="1478" spans="1:21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6.6155466666666669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6"/>
        <v>40796.041921296295</v>
      </c>
      <c r="U1478">
        <f t="shared" si="167"/>
        <v>2011</v>
      </c>
    </row>
    <row r="1479" spans="1:21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1.1131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6"/>
        <v>40900.125</v>
      </c>
      <c r="U1479">
        <f t="shared" si="167"/>
        <v>2011</v>
      </c>
    </row>
    <row r="1480" spans="1:21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11.8161422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6"/>
        <v>41408.871678240743</v>
      </c>
      <c r="U1480">
        <f t="shared" si="167"/>
        <v>2013</v>
      </c>
    </row>
    <row r="1481" spans="1:21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1.37375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6"/>
        <v>41769.165972222225</v>
      </c>
      <c r="U1481">
        <f t="shared" si="167"/>
        <v>2014</v>
      </c>
    </row>
    <row r="1482" spans="1:21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1.170404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6"/>
        <v>41481.708333333336</v>
      </c>
      <c r="U1482">
        <f t="shared" si="167"/>
        <v>2013</v>
      </c>
    </row>
    <row r="1483" spans="1:21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2.1000000000000001E-2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6"/>
        <v>41580.922974537039</v>
      </c>
      <c r="U1483">
        <f t="shared" si="167"/>
        <v>2013</v>
      </c>
    </row>
    <row r="1484" spans="1:21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1E-3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41136.85805555556</v>
      </c>
      <c r="T1484" s="10">
        <f t="shared" si="166"/>
        <v>41159.32708333333</v>
      </c>
      <c r="U1484">
        <f t="shared" si="167"/>
        <v>2012</v>
      </c>
    </row>
    <row r="1485" spans="1:21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7.1428571428571426E-3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6"/>
        <v>42573.192997685182</v>
      </c>
      <c r="U1485">
        <f t="shared" si="167"/>
        <v>2016</v>
      </c>
    </row>
    <row r="1486" spans="1:21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s="8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6"/>
        <v>41111.618750000001</v>
      </c>
      <c r="U1486">
        <f t="shared" si="167"/>
        <v>2012</v>
      </c>
    </row>
    <row r="1487" spans="1:21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2.2388059701492536E-2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6"/>
        <v>42175.795983796299</v>
      </c>
      <c r="U1487">
        <f t="shared" si="167"/>
        <v>2015</v>
      </c>
    </row>
    <row r="1488" spans="1:21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2.3999999999999998E-3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6"/>
        <v>42062.168530092589</v>
      </c>
      <c r="U1488">
        <f t="shared" si="167"/>
        <v>2015</v>
      </c>
    </row>
    <row r="1489" spans="1:21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s="8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6"/>
        <v>42584.917488425926</v>
      </c>
      <c r="U1489">
        <f t="shared" si="167"/>
        <v>2016</v>
      </c>
    </row>
    <row r="1490" spans="1:21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2.4E-2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6"/>
        <v>41644.563194444447</v>
      </c>
      <c r="U1490">
        <f t="shared" si="167"/>
        <v>2013</v>
      </c>
    </row>
    <row r="1491" spans="1:21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s="8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6"/>
        <v>41228.653379629628</v>
      </c>
      <c r="U1491">
        <f t="shared" si="167"/>
        <v>2012</v>
      </c>
    </row>
    <row r="1492" spans="1:21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0.30862068965517242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6"/>
        <v>41549.561041666668</v>
      </c>
      <c r="U1492">
        <f t="shared" si="167"/>
        <v>2013</v>
      </c>
    </row>
    <row r="1493" spans="1:21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8.3333333333333329E-2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6"/>
        <v>42050.651388888888</v>
      </c>
      <c r="U1493">
        <f t="shared" si="167"/>
        <v>2014</v>
      </c>
    </row>
    <row r="1494" spans="1:21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7.4999999999999997E-3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6"/>
        <v>40712.884791666671</v>
      </c>
      <c r="U1494">
        <f t="shared" si="167"/>
        <v>2011</v>
      </c>
    </row>
    <row r="1495" spans="1:21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s="8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41411.866608796299</v>
      </c>
      <c r="T1495" s="10">
        <f t="shared" si="166"/>
        <v>41441.866608796299</v>
      </c>
      <c r="U1495">
        <f t="shared" si="167"/>
        <v>2013</v>
      </c>
    </row>
    <row r="1496" spans="1:21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8.8999999999999996E-2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6"/>
        <v>42097.651388888888</v>
      </c>
      <c r="U1496">
        <f t="shared" si="167"/>
        <v>2015</v>
      </c>
    </row>
    <row r="1497" spans="1:21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s="8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6"/>
        <v>40782.789710648147</v>
      </c>
      <c r="U1497">
        <f t="shared" si="167"/>
        <v>2011</v>
      </c>
    </row>
    <row r="1498" spans="1:21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s="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6"/>
        <v>41898.475219907406</v>
      </c>
      <c r="U1498">
        <f t="shared" si="167"/>
        <v>2014</v>
      </c>
    </row>
    <row r="1499" spans="1:21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6.666666666666667E-5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6"/>
        <v>41486.821527777778</v>
      </c>
      <c r="U1499">
        <f t="shared" si="167"/>
        <v>2013</v>
      </c>
    </row>
    <row r="1500" spans="1:21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1.9E-2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6"/>
        <v>41885.983541666668</v>
      </c>
      <c r="U1500">
        <f t="shared" si="167"/>
        <v>2014</v>
      </c>
    </row>
    <row r="1501" spans="1:21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2.5000000000000001E-3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6"/>
        <v>42587.007326388892</v>
      </c>
      <c r="U1501">
        <f t="shared" si="167"/>
        <v>2016</v>
      </c>
    </row>
    <row r="1502" spans="1:21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0.25035714285714283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6"/>
        <v>41395.904594907406</v>
      </c>
      <c r="U1502">
        <f t="shared" si="167"/>
        <v>2013</v>
      </c>
    </row>
    <row r="1503" spans="1:21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1.6633076923076924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6"/>
        <v>42193.583599537036</v>
      </c>
      <c r="U1503">
        <f t="shared" si="167"/>
        <v>2015</v>
      </c>
    </row>
    <row r="1504" spans="1:21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1.0144545454545455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6"/>
        <v>42454.916666666672</v>
      </c>
      <c r="U1504">
        <f t="shared" si="167"/>
        <v>2016</v>
      </c>
    </row>
    <row r="1505" spans="1:21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1.0789146666666667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6"/>
        <v>42666.347233796296</v>
      </c>
      <c r="U1505">
        <f t="shared" si="167"/>
        <v>2016</v>
      </c>
    </row>
    <row r="1506" spans="1:21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2.7793846153846156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6"/>
        <v>41800.356249999997</v>
      </c>
      <c r="U1506">
        <f t="shared" si="167"/>
        <v>2014</v>
      </c>
    </row>
    <row r="1507" spans="1:21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1.0358125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6"/>
        <v>42451.834027777775</v>
      </c>
      <c r="U1507">
        <f t="shared" si="167"/>
        <v>2016</v>
      </c>
    </row>
    <row r="1508" spans="1:21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1.1140000000000001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6"/>
        <v>41844.785925925928</v>
      </c>
      <c r="U1508">
        <f t="shared" si="167"/>
        <v>2014</v>
      </c>
    </row>
    <row r="1509" spans="1:21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2.15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40254.450335648151</v>
      </c>
      <c r="T1509" s="10">
        <f t="shared" si="166"/>
        <v>40313.340277777781</v>
      </c>
      <c r="U1509">
        <f t="shared" si="167"/>
        <v>2010</v>
      </c>
    </row>
    <row r="1510" spans="1:21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1.1076216216216217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6"/>
        <v>41817.614363425928</v>
      </c>
      <c r="U1510">
        <f t="shared" si="167"/>
        <v>2014</v>
      </c>
    </row>
    <row r="1511" spans="1:21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1.2364125714285714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6"/>
        <v>42780.957638888889</v>
      </c>
      <c r="U1511">
        <f t="shared" si="167"/>
        <v>2017</v>
      </c>
    </row>
    <row r="1512" spans="1:21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1.0103500000000001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41809.385162037033</v>
      </c>
      <c r="T1512" s="10">
        <f t="shared" si="166"/>
        <v>41839.385162037033</v>
      </c>
      <c r="U1512">
        <f t="shared" si="167"/>
        <v>2014</v>
      </c>
    </row>
    <row r="1513" spans="1:21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1.1179285714285714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6"/>
        <v>42326.625046296293</v>
      </c>
      <c r="U1513">
        <f t="shared" si="167"/>
        <v>2015</v>
      </c>
    </row>
    <row r="1514" spans="1:21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5.5877142857142861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6"/>
        <v>42771.684479166666</v>
      </c>
      <c r="U1514">
        <f t="shared" si="167"/>
        <v>2017</v>
      </c>
    </row>
    <row r="1515" spans="1:21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1.5001875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6"/>
        <v>41836.637337962966</v>
      </c>
      <c r="U1515">
        <f t="shared" si="167"/>
        <v>2014</v>
      </c>
    </row>
    <row r="1516" spans="1:21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1.0647599999999999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6"/>
        <v>42274.597685185188</v>
      </c>
      <c r="U1516">
        <f t="shared" si="167"/>
        <v>2015</v>
      </c>
    </row>
    <row r="1517" spans="1:21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1.57189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6"/>
        <v>42445.211770833332</v>
      </c>
      <c r="U1517">
        <f t="shared" si="167"/>
        <v>2016</v>
      </c>
    </row>
    <row r="1518" spans="1:21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1.0865882352941176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6"/>
        <v>42649.583333333328</v>
      </c>
      <c r="U1518">
        <f t="shared" si="167"/>
        <v>2016</v>
      </c>
    </row>
    <row r="1519" spans="1:21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1.6197999999999999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6"/>
        <v>41979.25</v>
      </c>
      <c r="U1519">
        <f t="shared" si="167"/>
        <v>2014</v>
      </c>
    </row>
    <row r="1520" spans="1:21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2.0536666666666665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6"/>
        <v>41790.8200462963</v>
      </c>
      <c r="U1520">
        <f t="shared" si="167"/>
        <v>2014</v>
      </c>
    </row>
    <row r="1521" spans="1:21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1.033638888888889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6"/>
        <v>41810.915972222225</v>
      </c>
      <c r="U1521">
        <f t="shared" si="167"/>
        <v>2014</v>
      </c>
    </row>
    <row r="1522" spans="1:21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1.0347222222222223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6"/>
        <v>41992.166666666672</v>
      </c>
      <c r="U1522">
        <f t="shared" si="167"/>
        <v>2014</v>
      </c>
    </row>
    <row r="1523" spans="1:21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1.0681333333333334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6"/>
        <v>42528.167719907404</v>
      </c>
      <c r="U1523">
        <f t="shared" si="167"/>
        <v>2016</v>
      </c>
    </row>
    <row r="1524" spans="1:21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1.3896574712643677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6"/>
        <v>41929.830312500002</v>
      </c>
      <c r="U1524">
        <f t="shared" si="167"/>
        <v>2014</v>
      </c>
    </row>
    <row r="1525" spans="1:21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1.2484324324324325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6"/>
        <v>41996</v>
      </c>
      <c r="U1525">
        <f t="shared" si="167"/>
        <v>2014</v>
      </c>
    </row>
    <row r="1526" spans="1:21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2.0699999999999998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6"/>
        <v>42786.501041666663</v>
      </c>
      <c r="U1526">
        <f t="shared" si="167"/>
        <v>2017</v>
      </c>
    </row>
    <row r="1527" spans="1:21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1.7400576923076922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6"/>
        <v>42600.702986111108</v>
      </c>
      <c r="U1527">
        <f t="shared" si="167"/>
        <v>2016</v>
      </c>
    </row>
    <row r="1528" spans="1:21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1.2032608695652174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6"/>
        <v>42388.276006944448</v>
      </c>
      <c r="U1528">
        <f t="shared" si="167"/>
        <v>2015</v>
      </c>
    </row>
    <row r="1529" spans="1:21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1.1044428571428573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6"/>
        <v>42808.558865740735</v>
      </c>
      <c r="U1529">
        <f t="shared" si="167"/>
        <v>2017</v>
      </c>
    </row>
    <row r="1530" spans="1:21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2.8156666666666665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6"/>
        <v>42767</v>
      </c>
      <c r="U1530">
        <f t="shared" si="167"/>
        <v>2017</v>
      </c>
    </row>
    <row r="1531" spans="1:21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1.0067894736842105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6"/>
        <v>42082.587037037039</v>
      </c>
      <c r="U1531">
        <f t="shared" si="167"/>
        <v>2015</v>
      </c>
    </row>
    <row r="1532" spans="1:21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1.3482571428571428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42275.767303240747</v>
      </c>
      <c r="T1532" s="10">
        <f t="shared" si="166"/>
        <v>42300.767303240747</v>
      </c>
      <c r="U1532">
        <f t="shared" si="167"/>
        <v>2015</v>
      </c>
    </row>
    <row r="1533" spans="1:21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1.7595744680851064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6"/>
        <v>41974.125</v>
      </c>
      <c r="U1533">
        <f t="shared" si="167"/>
        <v>2014</v>
      </c>
    </row>
    <row r="1534" spans="1:21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4.8402000000000003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6"/>
        <v>42415.625</v>
      </c>
      <c r="U1534">
        <f t="shared" si="167"/>
        <v>2016</v>
      </c>
    </row>
    <row r="1535" spans="1:21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1.4514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6"/>
        <v>42492.165972222225</v>
      </c>
      <c r="U1535">
        <f t="shared" si="167"/>
        <v>2016</v>
      </c>
    </row>
    <row r="1536" spans="1:21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4.1773333333333333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42221.67432870371</v>
      </c>
      <c r="T1536" s="10">
        <f t="shared" si="166"/>
        <v>42251.67432870371</v>
      </c>
      <c r="U1536">
        <f t="shared" si="167"/>
        <v>2015</v>
      </c>
    </row>
    <row r="1537" spans="1:21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1.3242499999999999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6"/>
        <v>42513.916666666672</v>
      </c>
      <c r="U1537">
        <f t="shared" si="167"/>
        <v>2016</v>
      </c>
    </row>
    <row r="1538" spans="1:21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68">E1538/D1538</f>
        <v>2.5030841666666666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si="166"/>
        <v>42243.802199074074</v>
      </c>
      <c r="U1538">
        <f t="shared" si="167"/>
        <v>2015</v>
      </c>
    </row>
    <row r="1539" spans="1:21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68"/>
        <v>1.7989999999999999</v>
      </c>
      <c r="P1539" s="8">
        <f t="shared" ref="P1539:P1602" si="169">IFERROR(E1539/L1539,0)</f>
        <v>96.375</v>
      </c>
      <c r="Q1539" t="str">
        <f t="shared" ref="Q1539:Q1602" si="170">LEFT($N1539,FIND("/",$N1539,1)-1)</f>
        <v>photography</v>
      </c>
      <c r="R1539" t="str">
        <f t="shared" ref="R1539:R1602" si="171">RIGHT($N1539,LEN($N1539)-FIND("/",$N1539,1))</f>
        <v>photobooks</v>
      </c>
      <c r="S1539" s="10">
        <f t="shared" ref="S1539:S1602" si="172">(((J1539/60)/60)/24)+DATE(1970,1,1)</f>
        <v>42552.315127314811</v>
      </c>
      <c r="T1539" s="10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1.0262857142857142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73"/>
        <v>42026.782060185185</v>
      </c>
      <c r="U1540">
        <f t="shared" si="174"/>
        <v>2014</v>
      </c>
    </row>
    <row r="1541" spans="1:21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1.359861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42705.919201388882</v>
      </c>
      <c r="T1541" s="10">
        <f t="shared" si="173"/>
        <v>42738.919201388882</v>
      </c>
      <c r="U1541">
        <f t="shared" si="174"/>
        <v>2016</v>
      </c>
    </row>
    <row r="1542" spans="1:21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1.1786666666666668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73"/>
        <v>41969.052083333328</v>
      </c>
      <c r="U1542">
        <f t="shared" si="174"/>
        <v>2014</v>
      </c>
    </row>
    <row r="1543" spans="1:21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3.3333333333333332E-4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73"/>
        <v>42004.712245370371</v>
      </c>
      <c r="U1543">
        <f t="shared" si="174"/>
        <v>2014</v>
      </c>
    </row>
    <row r="1544" spans="1:21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0.04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73"/>
        <v>42185.996527777781</v>
      </c>
      <c r="U1544">
        <f t="shared" si="174"/>
        <v>2015</v>
      </c>
    </row>
    <row r="1545" spans="1:21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4.4444444444444444E-3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73"/>
        <v>41965.551319444443</v>
      </c>
      <c r="U1545">
        <f t="shared" si="174"/>
        <v>2014</v>
      </c>
    </row>
    <row r="1546" spans="1:21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s="8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73"/>
        <v>42095.012499999997</v>
      </c>
      <c r="U1546">
        <f t="shared" si="174"/>
        <v>2015</v>
      </c>
    </row>
    <row r="1547" spans="1:21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3.3333333333333332E-4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73"/>
        <v>42065.886111111111</v>
      </c>
      <c r="U1547">
        <f t="shared" si="174"/>
        <v>2015</v>
      </c>
    </row>
    <row r="1548" spans="1:21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0.28899999999999998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73"/>
        <v>41899.212951388887</v>
      </c>
      <c r="U1548">
        <f t="shared" si="174"/>
        <v>2014</v>
      </c>
    </row>
    <row r="1549" spans="1:21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s="8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73"/>
        <v>42789.426875000005</v>
      </c>
      <c r="U1549">
        <f t="shared" si="174"/>
        <v>2017</v>
      </c>
    </row>
    <row r="1550" spans="1:21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8.5714285714285715E-2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73"/>
        <v>42316.923842592587</v>
      </c>
      <c r="U1550">
        <f t="shared" si="174"/>
        <v>2015</v>
      </c>
    </row>
    <row r="1551" spans="1:21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0.34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73"/>
        <v>42311.177766203706</v>
      </c>
      <c r="U1551">
        <f t="shared" si="174"/>
        <v>2015</v>
      </c>
    </row>
    <row r="1552" spans="1:21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0.13466666666666666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73"/>
        <v>42502.449467592596</v>
      </c>
      <c r="U1552">
        <f t="shared" si="174"/>
        <v>2016</v>
      </c>
    </row>
    <row r="1553" spans="1:21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s="8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73"/>
        <v>42151.824525462958</v>
      </c>
      <c r="U1553">
        <f t="shared" si="174"/>
        <v>2015</v>
      </c>
    </row>
    <row r="1554" spans="1:21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0.49186046511627907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73"/>
        <v>41913.165972222225</v>
      </c>
      <c r="U1554">
        <f t="shared" si="174"/>
        <v>2014</v>
      </c>
    </row>
    <row r="1555" spans="1:21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s="8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73"/>
        <v>42249.282951388886</v>
      </c>
      <c r="U1555">
        <f t="shared" si="174"/>
        <v>2015</v>
      </c>
    </row>
    <row r="1556" spans="1:21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s="8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73"/>
        <v>42218.252199074079</v>
      </c>
      <c r="U1556">
        <f t="shared" si="174"/>
        <v>2015</v>
      </c>
    </row>
    <row r="1557" spans="1:21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s="8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73"/>
        <v>42264.708333333328</v>
      </c>
      <c r="U1557">
        <f t="shared" si="174"/>
        <v>2015</v>
      </c>
    </row>
    <row r="1558" spans="1:21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0.45133333333333331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73"/>
        <v>42555.153055555551</v>
      </c>
      <c r="U1558">
        <f t="shared" si="174"/>
        <v>2016</v>
      </c>
    </row>
    <row r="1559" spans="1:21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0.04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73"/>
        <v>41902.65315972222</v>
      </c>
      <c r="U1559">
        <f t="shared" si="174"/>
        <v>2014</v>
      </c>
    </row>
    <row r="1560" spans="1:21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4.6666666666666669E-2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73"/>
        <v>42244.508333333331</v>
      </c>
      <c r="U1560">
        <f t="shared" si="174"/>
        <v>2015</v>
      </c>
    </row>
    <row r="1561" spans="1:21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3.3333333333333335E-3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</v>
      </c>
      <c r="T1561" s="10">
        <f t="shared" si="173"/>
        <v>42123.05322916666</v>
      </c>
      <c r="U1561">
        <f t="shared" si="174"/>
        <v>2015</v>
      </c>
    </row>
    <row r="1562" spans="1:21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3.7600000000000001E-2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73"/>
        <v>41956.062418981484</v>
      </c>
      <c r="U1562">
        <f t="shared" si="174"/>
        <v>2014</v>
      </c>
    </row>
    <row r="1563" spans="1:21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6.7000000000000002E-3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73"/>
        <v>41585.083368055559</v>
      </c>
      <c r="U1563">
        <f t="shared" si="174"/>
        <v>2013</v>
      </c>
    </row>
    <row r="1564" spans="1:21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s="8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73"/>
        <v>40149.034722222219</v>
      </c>
      <c r="U1564">
        <f t="shared" si="174"/>
        <v>2009</v>
      </c>
    </row>
    <row r="1565" spans="1:21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1.4166666666666666E-2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73"/>
        <v>41712.700821759259</v>
      </c>
      <c r="U1565">
        <f t="shared" si="174"/>
        <v>2014</v>
      </c>
    </row>
    <row r="1566" spans="1:21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1E-3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73"/>
        <v>42152.836805555555</v>
      </c>
      <c r="U1566">
        <f t="shared" si="174"/>
        <v>2015</v>
      </c>
    </row>
    <row r="1567" spans="1:21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2.5000000000000001E-2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73"/>
        <v>40702.729872685188</v>
      </c>
      <c r="U1567">
        <f t="shared" si="174"/>
        <v>2011</v>
      </c>
    </row>
    <row r="1568" spans="1:21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0.21249999999999999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73"/>
        <v>42578.916666666672</v>
      </c>
      <c r="U1568">
        <f t="shared" si="174"/>
        <v>2016</v>
      </c>
    </row>
    <row r="1569" spans="1:21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4.1176470588235294E-2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41671.936863425923</v>
      </c>
      <c r="T1569" s="10">
        <f t="shared" si="173"/>
        <v>41687</v>
      </c>
      <c r="U1569">
        <f t="shared" si="174"/>
        <v>2014</v>
      </c>
    </row>
    <row r="1570" spans="1:21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0.13639999999999999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73"/>
        <v>41997.062326388885</v>
      </c>
      <c r="U1570">
        <f t="shared" si="174"/>
        <v>2014</v>
      </c>
    </row>
    <row r="1571" spans="1:21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s="8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73"/>
        <v>41419.679560185185</v>
      </c>
      <c r="U1571">
        <f t="shared" si="174"/>
        <v>2013</v>
      </c>
    </row>
    <row r="1572" spans="1:21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0.41399999999999998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73"/>
        <v>42468.771782407406</v>
      </c>
      <c r="U1572">
        <f t="shared" si="174"/>
        <v>2016</v>
      </c>
    </row>
    <row r="1573" spans="1:21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6.6115702479338841E-3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42144.769479166673</v>
      </c>
      <c r="T1573" s="10">
        <f t="shared" si="173"/>
        <v>42174.769479166673</v>
      </c>
      <c r="U1573">
        <f t="shared" si="174"/>
        <v>2015</v>
      </c>
    </row>
    <row r="1574" spans="1:21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0.05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73"/>
        <v>42428.999305555553</v>
      </c>
      <c r="U1574">
        <f t="shared" si="174"/>
        <v>2016</v>
      </c>
    </row>
    <row r="1575" spans="1:21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2.4777777777777777E-2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73"/>
        <v>42826.165972222225</v>
      </c>
      <c r="U1575">
        <f t="shared" si="174"/>
        <v>2017</v>
      </c>
    </row>
    <row r="1576" spans="1:21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5.0599999999999999E-2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73"/>
        <v>42052.927418981482</v>
      </c>
      <c r="U1576">
        <f t="shared" si="174"/>
        <v>2015</v>
      </c>
    </row>
    <row r="1577" spans="1:21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0.2291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41799.524259259262</v>
      </c>
      <c r="T1577" s="10">
        <f t="shared" si="173"/>
        <v>41829.524259259262</v>
      </c>
      <c r="U1577">
        <f t="shared" si="174"/>
        <v>2014</v>
      </c>
    </row>
    <row r="1578" spans="1:21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0.13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73"/>
        <v>42185.879259259258</v>
      </c>
      <c r="U1578">
        <f t="shared" si="174"/>
        <v>2015</v>
      </c>
    </row>
    <row r="1579" spans="1:21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5.4999999999999997E-3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41054.847777777781</v>
      </c>
      <c r="T1579" s="10">
        <f t="shared" si="173"/>
        <v>41114.847777777781</v>
      </c>
      <c r="U1579">
        <f t="shared" si="174"/>
        <v>2012</v>
      </c>
    </row>
    <row r="1580" spans="1:21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0.10806536636794939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73"/>
        <v>40423.083333333336</v>
      </c>
      <c r="U1580">
        <f t="shared" si="174"/>
        <v>2010</v>
      </c>
    </row>
    <row r="1581" spans="1:21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8.4008400840084006E-3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73"/>
        <v>41514.996423611112</v>
      </c>
      <c r="U1581">
        <f t="shared" si="174"/>
        <v>2013</v>
      </c>
    </row>
    <row r="1582" spans="1:21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s="8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40990.050069444449</v>
      </c>
      <c r="T1582" s="10">
        <f t="shared" si="173"/>
        <v>41050.050069444449</v>
      </c>
      <c r="U1582">
        <f t="shared" si="174"/>
        <v>2012</v>
      </c>
    </row>
    <row r="1583" spans="1:21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5.0000000000000001E-3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73"/>
        <v>42357.448958333334</v>
      </c>
      <c r="U1583">
        <f t="shared" si="174"/>
        <v>2015</v>
      </c>
    </row>
    <row r="1584" spans="1:21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9.2999999999999999E-2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73"/>
        <v>42303.888888888891</v>
      </c>
      <c r="U1584">
        <f t="shared" si="174"/>
        <v>2015</v>
      </c>
    </row>
    <row r="1585" spans="1:21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7.5000000000000002E-4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73"/>
        <v>41907.904988425929</v>
      </c>
      <c r="U1585">
        <f t="shared" si="174"/>
        <v>2014</v>
      </c>
    </row>
    <row r="1586" spans="1:21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s="8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73"/>
        <v>41789.649317129632</v>
      </c>
      <c r="U1586">
        <f t="shared" si="174"/>
        <v>2014</v>
      </c>
    </row>
    <row r="1587" spans="1:21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0.79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73"/>
        <v>42729.458333333328</v>
      </c>
      <c r="U1587">
        <f t="shared" si="174"/>
        <v>2016</v>
      </c>
    </row>
    <row r="1588" spans="1:21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s="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42069.104421296302</v>
      </c>
      <c r="T1588" s="10">
        <f t="shared" si="173"/>
        <v>42099.062754629631</v>
      </c>
      <c r="U1588">
        <f t="shared" si="174"/>
        <v>2015</v>
      </c>
    </row>
    <row r="1589" spans="1:21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1.3333333333333334E-4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73"/>
        <v>41986.950983796298</v>
      </c>
      <c r="U1589">
        <f t="shared" si="174"/>
        <v>2014</v>
      </c>
    </row>
    <row r="1590" spans="1:21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s="8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73"/>
        <v>42035.841666666667</v>
      </c>
      <c r="U1590">
        <f t="shared" si="174"/>
        <v>2015</v>
      </c>
    </row>
    <row r="1591" spans="1:21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s="8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73"/>
        <v>42286.984791666662</v>
      </c>
      <c r="U1591">
        <f t="shared" si="174"/>
        <v>2015</v>
      </c>
    </row>
    <row r="1592" spans="1:21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1.7000000000000001E-2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73"/>
        <v>42270.857222222221</v>
      </c>
      <c r="U1592">
        <f t="shared" si="174"/>
        <v>2015</v>
      </c>
    </row>
    <row r="1593" spans="1:21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0.29228571428571426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73"/>
        <v>42463.68450231482</v>
      </c>
      <c r="U1593">
        <f t="shared" si="174"/>
        <v>2016</v>
      </c>
    </row>
    <row r="1594" spans="1:21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s="8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73"/>
        <v>42091.031076388885</v>
      </c>
      <c r="U1594">
        <f t="shared" si="174"/>
        <v>2015</v>
      </c>
    </row>
    <row r="1595" spans="1:21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1.3636363636363637E-4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73"/>
        <v>42063.845543981486</v>
      </c>
      <c r="U1595">
        <f t="shared" si="174"/>
        <v>2015</v>
      </c>
    </row>
    <row r="1596" spans="1:21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0.20499999999999999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73"/>
        <v>42505.681249999994</v>
      </c>
      <c r="U1596">
        <f t="shared" si="174"/>
        <v>2016</v>
      </c>
    </row>
    <row r="1597" spans="1:21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2.8E-3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73"/>
        <v>41808.842361111114</v>
      </c>
      <c r="U1597">
        <f t="shared" si="174"/>
        <v>2014</v>
      </c>
    </row>
    <row r="1598" spans="1:21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2.3076923076923078E-2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73"/>
        <v>41986.471863425926</v>
      </c>
      <c r="U1598">
        <f t="shared" si="174"/>
        <v>2014</v>
      </c>
    </row>
    <row r="1599" spans="1:21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s="8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73"/>
        <v>42633.354131944448</v>
      </c>
      <c r="U1599">
        <f t="shared" si="174"/>
        <v>2016</v>
      </c>
    </row>
    <row r="1600" spans="1:21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1.25E-3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73"/>
        <v>42211.667337962965</v>
      </c>
      <c r="U1600">
        <f t="shared" si="174"/>
        <v>2015</v>
      </c>
    </row>
    <row r="1601" spans="1:21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s="8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73"/>
        <v>42468.497407407413</v>
      </c>
      <c r="U1601">
        <f t="shared" si="174"/>
        <v>2016</v>
      </c>
    </row>
    <row r="1602" spans="1:21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75">E1602/D1602</f>
        <v>7.3400000000000007E-2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41791.057314814818</v>
      </c>
      <c r="T1602" s="10">
        <f t="shared" si="173"/>
        <v>41835.21597222222</v>
      </c>
      <c r="U1602">
        <f t="shared" si="174"/>
        <v>2014</v>
      </c>
    </row>
    <row r="1603" spans="1:21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75"/>
        <v>1.082492</v>
      </c>
      <c r="P1603" s="8">
        <f t="shared" ref="P1603:P1666" si="176">IFERROR(E1603/L1603,0)</f>
        <v>48.325535714285714</v>
      </c>
      <c r="Q1603" t="str">
        <f t="shared" ref="Q1603:Q1666" si="177">LEFT($N1603,FIND("/",$N1603,1)-1)</f>
        <v>music</v>
      </c>
      <c r="R1603" t="str">
        <f t="shared" ref="R1603:R1666" si="178">RIGHT($N1603,LEN($N1603)-FIND("/",$N1603,1))</f>
        <v>rock</v>
      </c>
      <c r="S1603" s="10">
        <f t="shared" ref="S1603:S1666" si="179">(((J1603/60)/60)/24)+DATE(1970,1,1)</f>
        <v>40638.092974537038</v>
      </c>
      <c r="T1603" s="10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1.0016666666666667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80"/>
        <v>40830.958333333336</v>
      </c>
      <c r="U1604">
        <f t="shared" si="181"/>
        <v>2011</v>
      </c>
    </row>
    <row r="1605" spans="1:21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1.0003299999999999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80"/>
        <v>40936.169664351852</v>
      </c>
      <c r="U1605">
        <f t="shared" si="181"/>
        <v>2011</v>
      </c>
    </row>
    <row r="1606" spans="1:21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1.2210714285714286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80"/>
        <v>40985.80364583333</v>
      </c>
      <c r="U1606">
        <f t="shared" si="181"/>
        <v>2012</v>
      </c>
    </row>
    <row r="1607" spans="1:21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1.0069333333333335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80"/>
        <v>40756.291666666664</v>
      </c>
      <c r="U1607">
        <f t="shared" si="181"/>
        <v>2011</v>
      </c>
    </row>
    <row r="1608" spans="1:21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1.01004125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80"/>
        <v>40626.069884259261</v>
      </c>
      <c r="U1608">
        <f t="shared" si="181"/>
        <v>2010</v>
      </c>
    </row>
    <row r="1609" spans="1:21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1.4511000000000001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80"/>
        <v>41074.80846064815</v>
      </c>
      <c r="U1609">
        <f t="shared" si="181"/>
        <v>2012</v>
      </c>
    </row>
    <row r="1610" spans="1:21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1.0125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80"/>
        <v>41640.226388888892</v>
      </c>
      <c r="U1610">
        <f t="shared" si="181"/>
        <v>2013</v>
      </c>
    </row>
    <row r="1611" spans="1:21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1.1833333333333333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80"/>
        <v>40849.333333333336</v>
      </c>
      <c r="U1611">
        <f t="shared" si="181"/>
        <v>2011</v>
      </c>
    </row>
    <row r="1612" spans="1:21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2.7185000000000001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80"/>
        <v>41258.924884259257</v>
      </c>
      <c r="U1612">
        <f t="shared" si="181"/>
        <v>2012</v>
      </c>
    </row>
    <row r="1613" spans="1:21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1.25125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80"/>
        <v>41430.00037037037</v>
      </c>
      <c r="U1613">
        <f t="shared" si="181"/>
        <v>2013</v>
      </c>
    </row>
    <row r="1614" spans="1:21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1.1000000000000001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80"/>
        <v>41276.874814814815</v>
      </c>
      <c r="U1614">
        <f t="shared" si="181"/>
        <v>2012</v>
      </c>
    </row>
    <row r="1615" spans="1:21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1.0149999999999999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80"/>
        <v>41112.069467592592</v>
      </c>
      <c r="U1615">
        <f t="shared" si="181"/>
        <v>2012</v>
      </c>
    </row>
    <row r="1616" spans="1:21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1.0269999999999999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41794.981122685182</v>
      </c>
      <c r="T1616" s="10">
        <f t="shared" si="180"/>
        <v>41854.708333333336</v>
      </c>
      <c r="U1616">
        <f t="shared" si="181"/>
        <v>2014</v>
      </c>
    </row>
    <row r="1617" spans="1:21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1.1412500000000001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80"/>
        <v>40890.092546296299</v>
      </c>
      <c r="U1617">
        <f t="shared" si="181"/>
        <v>2011</v>
      </c>
    </row>
    <row r="1618" spans="1:21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1.042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80"/>
        <v>41235.916666666664</v>
      </c>
      <c r="U1618">
        <f t="shared" si="181"/>
        <v>2012</v>
      </c>
    </row>
    <row r="1619" spans="1:21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1.4585714285714286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80"/>
        <v>41579.791666666664</v>
      </c>
      <c r="U1619">
        <f t="shared" si="181"/>
        <v>2013</v>
      </c>
    </row>
    <row r="1620" spans="1:21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1.0506666666666666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80"/>
        <v>41341.654340277775</v>
      </c>
      <c r="U1620">
        <f t="shared" si="181"/>
        <v>2013</v>
      </c>
    </row>
    <row r="1621" spans="1:21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1.3333333333333333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41876.18618055556</v>
      </c>
      <c r="T1621" s="10">
        <f t="shared" si="180"/>
        <v>41897.18618055556</v>
      </c>
      <c r="U1621">
        <f t="shared" si="181"/>
        <v>2014</v>
      </c>
    </row>
    <row r="1622" spans="1:21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1.1299999999999999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80"/>
        <v>41328.339583333334</v>
      </c>
      <c r="U1622">
        <f t="shared" si="181"/>
        <v>2013</v>
      </c>
    </row>
    <row r="1623" spans="1:21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1.212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80"/>
        <v>41057.165972222225</v>
      </c>
      <c r="U1623">
        <f t="shared" si="181"/>
        <v>2012</v>
      </c>
    </row>
    <row r="1624" spans="1:21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1.0172463768115942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</v>
      </c>
      <c r="T1624" s="10">
        <f t="shared" si="180"/>
        <v>41990.332638888889</v>
      </c>
      <c r="U1624">
        <f t="shared" si="181"/>
        <v>2014</v>
      </c>
    </row>
    <row r="1625" spans="1:21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1.0106666666666666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80"/>
        <v>41513.688530092593</v>
      </c>
      <c r="U1625">
        <f t="shared" si="181"/>
        <v>2013</v>
      </c>
    </row>
    <row r="1626" spans="1:21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1.18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80"/>
        <v>41283.367303240739</v>
      </c>
      <c r="U1626">
        <f t="shared" si="181"/>
        <v>2012</v>
      </c>
    </row>
    <row r="1627" spans="1:21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1.5533333333333332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80"/>
        <v>41163.699687500004</v>
      </c>
      <c r="U1627">
        <f t="shared" si="181"/>
        <v>2012</v>
      </c>
    </row>
    <row r="1628" spans="1:21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1.0118750000000001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41579.847997685189</v>
      </c>
      <c r="T1628" s="10">
        <f t="shared" si="180"/>
        <v>41609.889664351853</v>
      </c>
      <c r="U1628">
        <f t="shared" si="181"/>
        <v>2013</v>
      </c>
    </row>
    <row r="1629" spans="1:21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1.17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80"/>
        <v>41239.207638888889</v>
      </c>
      <c r="U1629">
        <f t="shared" si="181"/>
        <v>2012</v>
      </c>
    </row>
    <row r="1630" spans="1:21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1.00925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80"/>
        <v>41807.737060185187</v>
      </c>
      <c r="U1630">
        <f t="shared" si="181"/>
        <v>2014</v>
      </c>
    </row>
    <row r="1631" spans="1:21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1.0366666666666666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80"/>
        <v>41690.867280092592</v>
      </c>
      <c r="U1631">
        <f t="shared" si="181"/>
        <v>2014</v>
      </c>
    </row>
    <row r="1632" spans="1:21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2.6524999999999999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80"/>
        <v>40970.290972222225</v>
      </c>
      <c r="U1632">
        <f t="shared" si="181"/>
        <v>2012</v>
      </c>
    </row>
    <row r="1633" spans="1:21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1.5590999999999999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80"/>
        <v>41194.859502314815</v>
      </c>
      <c r="U1633">
        <f t="shared" si="181"/>
        <v>2012</v>
      </c>
    </row>
    <row r="1634" spans="1:21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1.0162500000000001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40750.340902777774</v>
      </c>
      <c r="T1634" s="10">
        <f t="shared" si="180"/>
        <v>40810.340902777774</v>
      </c>
      <c r="U1634">
        <f t="shared" si="181"/>
        <v>2011</v>
      </c>
    </row>
    <row r="1635" spans="1:21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80"/>
        <v>40924.208333333336</v>
      </c>
      <c r="U1635">
        <f t="shared" si="181"/>
        <v>2011</v>
      </c>
    </row>
    <row r="1636" spans="1:21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1.0049999999999999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80"/>
        <v>40696.249305555553</v>
      </c>
      <c r="U1636">
        <f t="shared" si="181"/>
        <v>2011</v>
      </c>
    </row>
    <row r="1637" spans="1:21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1.2529999999999999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80"/>
        <v>42562.868761574078</v>
      </c>
      <c r="U1637">
        <f t="shared" si="181"/>
        <v>2016</v>
      </c>
    </row>
    <row r="1638" spans="1:21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1.0355555555555556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80"/>
        <v>40706.166666666664</v>
      </c>
      <c r="U1638">
        <f t="shared" si="181"/>
        <v>2011</v>
      </c>
    </row>
    <row r="1639" spans="1:21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1.038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80"/>
        <v>40178.98541666667</v>
      </c>
      <c r="U1639">
        <f t="shared" si="181"/>
        <v>2009</v>
      </c>
    </row>
    <row r="1640" spans="1:21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1.05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80"/>
        <v>41333.892361111109</v>
      </c>
      <c r="U1640">
        <f t="shared" si="181"/>
        <v>2013</v>
      </c>
    </row>
    <row r="1641" spans="1:21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80"/>
        <v>40971.652372685188</v>
      </c>
      <c r="U1641">
        <f t="shared" si="181"/>
        <v>2012</v>
      </c>
    </row>
    <row r="1642" spans="1:21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1.6986000000000001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80"/>
        <v>40393.082638888889</v>
      </c>
      <c r="U1642">
        <f t="shared" si="181"/>
        <v>2010</v>
      </c>
    </row>
    <row r="1643" spans="1:21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1.014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80"/>
        <v>41992.596574074079</v>
      </c>
      <c r="U1643">
        <f t="shared" si="181"/>
        <v>2014</v>
      </c>
    </row>
    <row r="1644" spans="1:21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80"/>
        <v>40708.024618055555</v>
      </c>
      <c r="U1644">
        <f t="shared" si="181"/>
        <v>2011</v>
      </c>
    </row>
    <row r="1645" spans="1:21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1.2470000000000001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80"/>
        <v>41176.824212962965</v>
      </c>
      <c r="U1645">
        <f t="shared" si="181"/>
        <v>2012</v>
      </c>
    </row>
    <row r="1646" spans="1:21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1.095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80"/>
        <v>41235.101388888892</v>
      </c>
      <c r="U1646">
        <f t="shared" si="181"/>
        <v>2012</v>
      </c>
    </row>
    <row r="1647" spans="1:21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1.1080000000000001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41521.617361111108</v>
      </c>
      <c r="T1647" s="10">
        <f t="shared" si="180"/>
        <v>41535.617361111108</v>
      </c>
      <c r="U1647">
        <f t="shared" si="181"/>
        <v>2013</v>
      </c>
    </row>
    <row r="1648" spans="1:21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1.1020000000000001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80"/>
        <v>41865.757638888892</v>
      </c>
      <c r="U1648">
        <f t="shared" si="181"/>
        <v>2014</v>
      </c>
    </row>
    <row r="1649" spans="1:21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1.0471999999999999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80"/>
        <v>41069.409456018519</v>
      </c>
      <c r="U1649">
        <f t="shared" si="181"/>
        <v>2012</v>
      </c>
    </row>
    <row r="1650" spans="1:21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1.2526086956521738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80"/>
        <v>40622.662986111114</v>
      </c>
      <c r="U1650">
        <f t="shared" si="181"/>
        <v>2011</v>
      </c>
    </row>
    <row r="1651" spans="1:21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1.0058763157894737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80"/>
        <v>41782.684664351851</v>
      </c>
      <c r="U1651">
        <f t="shared" si="181"/>
        <v>2014</v>
      </c>
    </row>
    <row r="1652" spans="1:21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1.4155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80"/>
        <v>41556.435613425929</v>
      </c>
      <c r="U1652">
        <f t="shared" si="181"/>
        <v>2013</v>
      </c>
    </row>
    <row r="1653" spans="1:21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1.0075000000000001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80"/>
        <v>40659.290972222225</v>
      </c>
      <c r="U1653">
        <f t="shared" si="181"/>
        <v>2011</v>
      </c>
    </row>
    <row r="1654" spans="1:21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1.0066666666666666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80"/>
        <v>41602.534641203703</v>
      </c>
      <c r="U1654">
        <f t="shared" si="181"/>
        <v>2013</v>
      </c>
    </row>
    <row r="1655" spans="1:21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1.7423040000000001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80"/>
        <v>40657.834444444445</v>
      </c>
      <c r="U1655">
        <f t="shared" si="181"/>
        <v>2011</v>
      </c>
    </row>
    <row r="1656" spans="1:21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1.199090909090909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80"/>
        <v>41017.890740740739</v>
      </c>
      <c r="U1656">
        <f t="shared" si="181"/>
        <v>2012</v>
      </c>
    </row>
    <row r="1657" spans="1:21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1.4286666666666668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80"/>
        <v>41004.750231481477</v>
      </c>
      <c r="U1657">
        <f t="shared" si="181"/>
        <v>2012</v>
      </c>
    </row>
    <row r="1658" spans="1:21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1.0033493333333334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80"/>
        <v>41256.928842592592</v>
      </c>
      <c r="U1658">
        <f t="shared" si="181"/>
        <v>2012</v>
      </c>
    </row>
    <row r="1659" spans="1:21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1.0493380000000001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80"/>
        <v>41053.782037037039</v>
      </c>
      <c r="U1659">
        <f t="shared" si="181"/>
        <v>2012</v>
      </c>
    </row>
    <row r="1660" spans="1:21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1.3223333333333334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80"/>
        <v>41261.597222222219</v>
      </c>
      <c r="U1660">
        <f t="shared" si="181"/>
        <v>2012</v>
      </c>
    </row>
    <row r="1661" spans="1:21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1.1279999999999999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80"/>
        <v>41625.5</v>
      </c>
      <c r="U1661">
        <f t="shared" si="181"/>
        <v>2013</v>
      </c>
    </row>
    <row r="1662" spans="1:21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12.5375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80"/>
        <v>42490.915972222225</v>
      </c>
      <c r="U1662">
        <f t="shared" si="181"/>
        <v>2016</v>
      </c>
    </row>
    <row r="1663" spans="1:21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1.0250632911392406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80"/>
        <v>42386.875</v>
      </c>
      <c r="U1663">
        <f t="shared" si="181"/>
        <v>2015</v>
      </c>
    </row>
    <row r="1664" spans="1:21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1.026375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80"/>
        <v>40908.239999999998</v>
      </c>
      <c r="U1664">
        <f t="shared" si="181"/>
        <v>2011</v>
      </c>
    </row>
    <row r="1665" spans="1:21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1.08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80"/>
        <v>42036.02207175926</v>
      </c>
      <c r="U1665">
        <f t="shared" si="181"/>
        <v>2015</v>
      </c>
    </row>
    <row r="1666" spans="1:21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82">E1666/D1666</f>
        <v>1.2240879999999998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40939.761782407404</v>
      </c>
      <c r="T1666" s="10">
        <f t="shared" si="180"/>
        <v>40984.165972222225</v>
      </c>
      <c r="U1666">
        <f t="shared" si="181"/>
        <v>2012</v>
      </c>
    </row>
    <row r="1667" spans="1:21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82"/>
        <v>1.1945714285714286</v>
      </c>
      <c r="P1667" s="8">
        <f t="shared" ref="P1667:P1730" si="183">IFERROR(E1667/L1667,0)</f>
        <v>44.956989247311824</v>
      </c>
      <c r="Q1667" t="str">
        <f t="shared" ref="Q1667:Q1730" si="184">LEFT($N1667,FIND("/",$N1667,1)-1)</f>
        <v>music</v>
      </c>
      <c r="R1667" t="str">
        <f t="shared" ref="R1667:R1730" si="185">RIGHT($N1667,LEN($N1667)-FIND("/",$N1667,1))</f>
        <v>pop</v>
      </c>
      <c r="S1667" s="10">
        <f t="shared" ref="S1667:S1730" si="186">(((J1667/60)/60)/24)+DATE(1970,1,1)</f>
        <v>40564.649456018517</v>
      </c>
      <c r="T1667" s="10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1.6088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7"/>
        <v>41361.211493055554</v>
      </c>
      <c r="U1668">
        <f t="shared" si="188"/>
        <v>2013</v>
      </c>
    </row>
    <row r="1669" spans="1:21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1.2685294117647059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7"/>
        <v>41709.290972222225</v>
      </c>
      <c r="U1669">
        <f t="shared" si="188"/>
        <v>2014</v>
      </c>
    </row>
    <row r="1670" spans="1:21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1.026375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</v>
      </c>
      <c r="T1670" s="10">
        <f t="shared" si="187"/>
        <v>40875.191423611112</v>
      </c>
      <c r="U1670">
        <f t="shared" si="188"/>
        <v>2011</v>
      </c>
    </row>
    <row r="1671" spans="1:21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1.3975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7"/>
        <v>42521.885138888887</v>
      </c>
      <c r="U1671">
        <f t="shared" si="188"/>
        <v>2016</v>
      </c>
    </row>
    <row r="1672" spans="1:21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1.026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40313.930543981485</v>
      </c>
      <c r="T1672" s="10">
        <f t="shared" si="187"/>
        <v>40364.166666666664</v>
      </c>
      <c r="U1672">
        <f t="shared" si="188"/>
        <v>2010</v>
      </c>
    </row>
    <row r="1673" spans="1:21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1.0067349999999999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7"/>
        <v>42583.54414351852</v>
      </c>
      <c r="U1673">
        <f t="shared" si="188"/>
        <v>2016</v>
      </c>
    </row>
    <row r="1674" spans="1:21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1.1294117647058823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7"/>
        <v>41064.656597222223</v>
      </c>
      <c r="U1674">
        <f t="shared" si="188"/>
        <v>2012</v>
      </c>
    </row>
    <row r="1675" spans="1:21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1.2809523809523808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7"/>
        <v>42069.878379629634</v>
      </c>
      <c r="U1675">
        <f t="shared" si="188"/>
        <v>2015</v>
      </c>
    </row>
    <row r="1676" spans="1:21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2.0169999999999999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7"/>
        <v>42600.290972222225</v>
      </c>
      <c r="U1676">
        <f t="shared" si="188"/>
        <v>2016</v>
      </c>
    </row>
    <row r="1677" spans="1:21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1.37416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7"/>
        <v>40832.918749999997</v>
      </c>
      <c r="U1677">
        <f t="shared" si="188"/>
        <v>2011</v>
      </c>
    </row>
    <row r="1678" spans="1:21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1.1533333333333333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40973.72623842593</v>
      </c>
      <c r="T1678" s="10">
        <f t="shared" si="187"/>
        <v>41020.165972222225</v>
      </c>
      <c r="U1678">
        <f t="shared" si="188"/>
        <v>2012</v>
      </c>
    </row>
    <row r="1679" spans="1:21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1.1166666666666667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7"/>
        <v>42476.249305555553</v>
      </c>
      <c r="U1679">
        <f t="shared" si="188"/>
        <v>2016</v>
      </c>
    </row>
    <row r="1680" spans="1:21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1.1839999999999999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7"/>
        <v>41676.854988425926</v>
      </c>
      <c r="U1680">
        <f t="shared" si="188"/>
        <v>2014</v>
      </c>
    </row>
    <row r="1681" spans="1:21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1.75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7"/>
        <v>40746.068807870368</v>
      </c>
      <c r="U1681">
        <f t="shared" si="188"/>
        <v>2011</v>
      </c>
    </row>
    <row r="1682" spans="1:21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1.175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7"/>
        <v>41832.757719907408</v>
      </c>
      <c r="U1682">
        <f t="shared" si="188"/>
        <v>2014</v>
      </c>
    </row>
    <row r="1683" spans="1:21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1.0142212307692309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7"/>
        <v>42823.083333333328</v>
      </c>
      <c r="U1683">
        <f t="shared" si="188"/>
        <v>2017</v>
      </c>
    </row>
    <row r="1684" spans="1:21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s="8">
        <f t="shared" si="183"/>
        <v>0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7"/>
        <v>42839.171990740739</v>
      </c>
      <c r="U1684">
        <f t="shared" si="188"/>
        <v>2017</v>
      </c>
    </row>
    <row r="1685" spans="1:21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0.21714285714285714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7"/>
        <v>42832.781689814816</v>
      </c>
      <c r="U1685">
        <f t="shared" si="188"/>
        <v>2017</v>
      </c>
    </row>
    <row r="1686" spans="1:21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1.0912500000000001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7"/>
        <v>42811.773622685185</v>
      </c>
      <c r="U1686">
        <f t="shared" si="188"/>
        <v>2017</v>
      </c>
    </row>
    <row r="1687" spans="1:21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1.0285714285714285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7"/>
        <v>42818.208599537036</v>
      </c>
      <c r="U1687">
        <f t="shared" si="188"/>
        <v>2017</v>
      </c>
    </row>
    <row r="1688" spans="1:21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3.5999999999999999E-3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7"/>
        <v>42852.802303240736</v>
      </c>
      <c r="U1688">
        <f t="shared" si="188"/>
        <v>2017</v>
      </c>
    </row>
    <row r="1689" spans="1:21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0.3125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7"/>
        <v>42835.84375</v>
      </c>
      <c r="U1689">
        <f t="shared" si="188"/>
        <v>2017</v>
      </c>
    </row>
    <row r="1690" spans="1:21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0.443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7"/>
        <v>42834.492986111116</v>
      </c>
      <c r="U1690">
        <f t="shared" si="188"/>
        <v>2017</v>
      </c>
    </row>
    <row r="1691" spans="1:21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7"/>
        <v>42810.900810185187</v>
      </c>
      <c r="U1691">
        <f t="shared" si="188"/>
        <v>2017</v>
      </c>
    </row>
    <row r="1692" spans="1:21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0.254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7"/>
        <v>42831.389374999999</v>
      </c>
      <c r="U1692">
        <f t="shared" si="188"/>
        <v>2017</v>
      </c>
    </row>
    <row r="1693" spans="1:21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0.33473333333333333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42795.701481481476</v>
      </c>
      <c r="T1693" s="10">
        <f t="shared" si="187"/>
        <v>42828.041666666672</v>
      </c>
      <c r="U1693">
        <f t="shared" si="188"/>
        <v>2017</v>
      </c>
    </row>
    <row r="1694" spans="1:21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0.47799999999999998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7"/>
        <v>42820.999305555553</v>
      </c>
      <c r="U1694">
        <f t="shared" si="188"/>
        <v>2017</v>
      </c>
    </row>
    <row r="1695" spans="1:21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9.3333333333333338E-2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7"/>
        <v>42834.833333333328</v>
      </c>
      <c r="U1695">
        <f t="shared" si="188"/>
        <v>2017</v>
      </c>
    </row>
    <row r="1696" spans="1:21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5.0000000000000001E-4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7"/>
        <v>42821.191666666666</v>
      </c>
      <c r="U1696">
        <f t="shared" si="188"/>
        <v>2017</v>
      </c>
    </row>
    <row r="1697" spans="1:21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0.11708333333333333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7"/>
        <v>42835.041666666672</v>
      </c>
      <c r="U1697">
        <f t="shared" si="188"/>
        <v>2017</v>
      </c>
    </row>
    <row r="1698" spans="1:21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s="8">
        <f t="shared" si="183"/>
        <v>0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7"/>
        <v>42826.027905092589</v>
      </c>
      <c r="U1698">
        <f t="shared" si="188"/>
        <v>2017</v>
      </c>
    </row>
    <row r="1699" spans="1:21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0.20208000000000001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42805.032962962956</v>
      </c>
      <c r="T1699" s="10">
        <f t="shared" si="187"/>
        <v>42834.991296296299</v>
      </c>
      <c r="U1699">
        <f t="shared" si="188"/>
        <v>2017</v>
      </c>
    </row>
    <row r="1700" spans="1:21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s="8">
        <f t="shared" si="183"/>
        <v>0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7"/>
        <v>42820.147916666669</v>
      </c>
      <c r="U1700">
        <f t="shared" si="188"/>
        <v>2017</v>
      </c>
    </row>
    <row r="1701" spans="1:21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4.2311459353574929E-2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7"/>
        <v>42836.863946759258</v>
      </c>
      <c r="U1701">
        <f t="shared" si="188"/>
        <v>2017</v>
      </c>
    </row>
    <row r="1702" spans="1:21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0.2606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7"/>
        <v>42826.166666666672</v>
      </c>
      <c r="U1702">
        <f t="shared" si="188"/>
        <v>2017</v>
      </c>
    </row>
    <row r="1703" spans="1:21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1.9801980198019802E-3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7"/>
        <v>42019.664409722223</v>
      </c>
      <c r="U1703">
        <f t="shared" si="188"/>
        <v>2014</v>
      </c>
    </row>
    <row r="1704" spans="1:21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6.0606060606060605E-5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7"/>
        <v>42093.828125</v>
      </c>
      <c r="U1704">
        <f t="shared" si="188"/>
        <v>2015</v>
      </c>
    </row>
    <row r="1705" spans="1:21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1.0200000000000001E-2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42187.281678240746</v>
      </c>
      <c r="T1705" s="10">
        <f t="shared" si="187"/>
        <v>42247.281678240746</v>
      </c>
      <c r="U1705">
        <f t="shared" si="188"/>
        <v>2015</v>
      </c>
    </row>
    <row r="1706" spans="1:21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0.65100000000000002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7"/>
        <v>42051.139733796299</v>
      </c>
      <c r="U1706">
        <f t="shared" si="188"/>
        <v>2015</v>
      </c>
    </row>
    <row r="1707" spans="1:21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s="8">
        <f t="shared" si="183"/>
        <v>0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7"/>
        <v>42256.666666666672</v>
      </c>
      <c r="U1707">
        <f t="shared" si="188"/>
        <v>2015</v>
      </c>
    </row>
    <row r="1708" spans="1:21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s="8">
        <f t="shared" si="183"/>
        <v>0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7"/>
        <v>42239.306388888886</v>
      </c>
      <c r="U1708">
        <f t="shared" si="188"/>
        <v>2015</v>
      </c>
    </row>
    <row r="1709" spans="1:21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9.74E-2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7"/>
        <v>42457.679340277777</v>
      </c>
      <c r="U1709">
        <f t="shared" si="188"/>
        <v>2016</v>
      </c>
    </row>
    <row r="1710" spans="1:21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s="8">
        <f t="shared" si="183"/>
        <v>0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7"/>
        <v>42491.866967592592</v>
      </c>
      <c r="U1710">
        <f t="shared" si="188"/>
        <v>2016</v>
      </c>
    </row>
    <row r="1711" spans="1:21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4.8571428571428571E-2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</v>
      </c>
      <c r="T1711" s="10">
        <f t="shared" si="187"/>
        <v>41882.818749999999</v>
      </c>
      <c r="U1711">
        <f t="shared" si="188"/>
        <v>2014</v>
      </c>
    </row>
    <row r="1712" spans="1:21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6.7999999999999996E-3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</v>
      </c>
      <c r="T1712" s="10">
        <f t="shared" si="187"/>
        <v>42387.541666666672</v>
      </c>
      <c r="U1712">
        <f t="shared" si="188"/>
        <v>2015</v>
      </c>
    </row>
    <row r="1713" spans="1:21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0.105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7"/>
        <v>41883.646226851852</v>
      </c>
      <c r="U1713">
        <f t="shared" si="188"/>
        <v>2014</v>
      </c>
    </row>
    <row r="1714" spans="1:21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s="8">
        <f t="shared" si="183"/>
        <v>0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7"/>
        <v>42185.913807870369</v>
      </c>
      <c r="U1714">
        <f t="shared" si="188"/>
        <v>2015</v>
      </c>
    </row>
    <row r="1715" spans="1:21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1.6666666666666666E-2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7"/>
        <v>41917.801064814819</v>
      </c>
      <c r="U1715">
        <f t="shared" si="188"/>
        <v>2014</v>
      </c>
    </row>
    <row r="1716" spans="1:21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7.868E-2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7"/>
        <v>42125.918530092589</v>
      </c>
      <c r="U1716">
        <f t="shared" si="188"/>
        <v>2015</v>
      </c>
    </row>
    <row r="1717" spans="1:21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2.2000000000000001E-3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7"/>
        <v>42094.140277777777</v>
      </c>
      <c r="U1717">
        <f t="shared" si="188"/>
        <v>2015</v>
      </c>
    </row>
    <row r="1718" spans="1:21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7.4999999999999997E-2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7"/>
        <v>42713.619201388887</v>
      </c>
      <c r="U1718">
        <f t="shared" si="188"/>
        <v>2016</v>
      </c>
    </row>
    <row r="1719" spans="1:21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0.42725880551301687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</v>
      </c>
      <c r="T1719" s="10">
        <f t="shared" si="187"/>
        <v>42481.166666666672</v>
      </c>
      <c r="U1719">
        <f t="shared" si="188"/>
        <v>2016</v>
      </c>
    </row>
    <row r="1720" spans="1:21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2.142857142857143E-3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7"/>
        <v>42504.207638888889</v>
      </c>
      <c r="U1720">
        <f t="shared" si="188"/>
        <v>2016</v>
      </c>
    </row>
    <row r="1721" spans="1:21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8.7500000000000008E-3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7"/>
        <v>41899.534618055557</v>
      </c>
      <c r="U1721">
        <f t="shared" si="188"/>
        <v>2014</v>
      </c>
    </row>
    <row r="1722" spans="1:21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5.6250000000000001E-2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7"/>
        <v>41952.824895833335</v>
      </c>
      <c r="U1722">
        <f t="shared" si="188"/>
        <v>2014</v>
      </c>
    </row>
    <row r="1723" spans="1:21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s="8">
        <f t="shared" si="183"/>
        <v>0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7"/>
        <v>42349.461377314816</v>
      </c>
      <c r="U1723">
        <f t="shared" si="188"/>
        <v>2015</v>
      </c>
    </row>
    <row r="1724" spans="1:21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3.4722222222222224E-4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7"/>
        <v>42463.006944444445</v>
      </c>
      <c r="U1724">
        <f t="shared" si="188"/>
        <v>2016</v>
      </c>
    </row>
    <row r="1725" spans="1:21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6.5000000000000002E-2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7"/>
        <v>42186.25</v>
      </c>
      <c r="U1725">
        <f t="shared" si="188"/>
        <v>2015</v>
      </c>
    </row>
    <row r="1726" spans="1:21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5.8333333333333336E-3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7"/>
        <v>41942.932430555556</v>
      </c>
      <c r="U1726">
        <f t="shared" si="188"/>
        <v>2014</v>
      </c>
    </row>
    <row r="1727" spans="1:21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0.10181818181818182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7"/>
        <v>41875.968159722222</v>
      </c>
      <c r="U1727">
        <f t="shared" si="188"/>
        <v>2014</v>
      </c>
    </row>
    <row r="1728" spans="1:21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0.33784615384615385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7"/>
        <v>41817.919722222221</v>
      </c>
      <c r="U1728">
        <f t="shared" si="188"/>
        <v>2014</v>
      </c>
    </row>
    <row r="1729" spans="1:21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3.3333333333333332E-4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42044.927974537044</v>
      </c>
      <c r="T1729" s="10">
        <f t="shared" si="187"/>
        <v>42099.458333333328</v>
      </c>
      <c r="U1729">
        <f t="shared" si="188"/>
        <v>2015</v>
      </c>
    </row>
    <row r="1730" spans="1:21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89">E1730/D1730</f>
        <v>0.68400000000000005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si="187"/>
        <v>42298.625856481478</v>
      </c>
      <c r="U1730">
        <f t="shared" si="188"/>
        <v>2015</v>
      </c>
    </row>
    <row r="1731" spans="1:21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89"/>
        <v>0</v>
      </c>
      <c r="P1731" s="8">
        <f t="shared" ref="P1731:P1794" si="190">IFERROR(E1731/L1731,0)</f>
        <v>0</v>
      </c>
      <c r="Q1731" t="str">
        <f t="shared" ref="Q1731:Q1794" si="191">LEFT($N1731,FIND("/",$N1731,1)-1)</f>
        <v>music</v>
      </c>
      <c r="R1731" t="str">
        <f t="shared" ref="R1731:R1794" si="192">RIGHT($N1731,LEN($N1731)-FIND("/",$N1731,1))</f>
        <v>faith</v>
      </c>
      <c r="S1731" s="10">
        <f t="shared" ref="S1731:S1794" si="193">(((J1731/60)/60)/24)+DATE(1970,1,1)</f>
        <v>42471.052152777775</v>
      </c>
      <c r="T1731" s="10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8">
        <f t="shared" si="190"/>
        <v>0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42272.087766203709</v>
      </c>
      <c r="T1732" s="10">
        <f t="shared" si="194"/>
        <v>42302.087766203709</v>
      </c>
      <c r="U1732">
        <f t="shared" si="195"/>
        <v>2015</v>
      </c>
    </row>
    <row r="1733" spans="1:21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8">
        <f t="shared" si="190"/>
        <v>0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94"/>
        <v>42166.625</v>
      </c>
      <c r="U1733">
        <f t="shared" si="195"/>
        <v>2015</v>
      </c>
    </row>
    <row r="1734" spans="1:21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8">
        <f t="shared" si="190"/>
        <v>0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94"/>
        <v>42385.208333333328</v>
      </c>
      <c r="U1734">
        <f t="shared" si="195"/>
        <v>2015</v>
      </c>
    </row>
    <row r="1735" spans="1:21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8">
        <f t="shared" si="190"/>
        <v>0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94"/>
        <v>42626.895833333328</v>
      </c>
      <c r="U1735">
        <f t="shared" si="195"/>
        <v>2016</v>
      </c>
    </row>
    <row r="1736" spans="1:21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2.2222222222222223E-4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94"/>
        <v>42132.036527777775</v>
      </c>
      <c r="U1736">
        <f t="shared" si="195"/>
        <v>2015</v>
      </c>
    </row>
    <row r="1737" spans="1:21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0.11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42559.814178240747</v>
      </c>
      <c r="T1737" s="10">
        <f t="shared" si="194"/>
        <v>42589.814178240747</v>
      </c>
      <c r="U1737">
        <f t="shared" si="195"/>
        <v>2016</v>
      </c>
    </row>
    <row r="1738" spans="1:21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7.3333333333333332E-3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94"/>
        <v>42316.90315972222</v>
      </c>
      <c r="U1738">
        <f t="shared" si="195"/>
        <v>2015</v>
      </c>
    </row>
    <row r="1739" spans="1:21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0.21249999999999999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42175.948981481488</v>
      </c>
      <c r="T1739" s="10">
        <f t="shared" si="194"/>
        <v>42205.948981481488</v>
      </c>
      <c r="U1739">
        <f t="shared" si="195"/>
        <v>2015</v>
      </c>
    </row>
    <row r="1740" spans="1:21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4.0000000000000001E-3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94"/>
        <v>41914.874328703707</v>
      </c>
      <c r="U1740">
        <f t="shared" si="195"/>
        <v>2014</v>
      </c>
    </row>
    <row r="1741" spans="1:21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1E-3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94"/>
        <v>42494.832546296297</v>
      </c>
      <c r="U1741">
        <f t="shared" si="195"/>
        <v>2016</v>
      </c>
    </row>
    <row r="1742" spans="1:21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8">
        <f t="shared" si="190"/>
        <v>0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42171.817384259266</v>
      </c>
      <c r="T1742" s="10">
        <f t="shared" si="194"/>
        <v>42201.817384259266</v>
      </c>
      <c r="U1742">
        <f t="shared" si="195"/>
        <v>2015</v>
      </c>
    </row>
    <row r="1743" spans="1:21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1.1083333333333334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94"/>
        <v>42165.628136574072</v>
      </c>
      <c r="U1743">
        <f t="shared" si="195"/>
        <v>2015</v>
      </c>
    </row>
    <row r="1744" spans="1:21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1.0874999999999999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42710.876967592587</v>
      </c>
      <c r="T1744" s="10">
        <f t="shared" si="194"/>
        <v>42742.875</v>
      </c>
      <c r="U1744">
        <f t="shared" si="195"/>
        <v>2016</v>
      </c>
    </row>
    <row r="1745" spans="1:21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1.0041666666666667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94"/>
        <v>42609.165972222225</v>
      </c>
      <c r="U1745">
        <f t="shared" si="195"/>
        <v>2016</v>
      </c>
    </row>
    <row r="1746" spans="1:21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1.1845454545454546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94"/>
        <v>42071.563391203701</v>
      </c>
      <c r="U1746">
        <f t="shared" si="195"/>
        <v>2015</v>
      </c>
    </row>
    <row r="1747" spans="1:21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1.1401428571428571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94"/>
        <v>42726.083333333328</v>
      </c>
      <c r="U1747">
        <f t="shared" si="195"/>
        <v>2016</v>
      </c>
    </row>
    <row r="1748" spans="1:21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1.4810000000000001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94"/>
        <v>42698.083333333328</v>
      </c>
      <c r="U1748">
        <f t="shared" si="195"/>
        <v>2016</v>
      </c>
    </row>
    <row r="1749" spans="1:21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1.0495555555555556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42292.435532407413</v>
      </c>
      <c r="T1749" s="10">
        <f t="shared" si="194"/>
        <v>42321.625</v>
      </c>
      <c r="U1749">
        <f t="shared" si="195"/>
        <v>2015</v>
      </c>
    </row>
    <row r="1750" spans="1:21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1.29948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94"/>
        <v>42249.950729166667</v>
      </c>
      <c r="U1750">
        <f t="shared" si="195"/>
        <v>2015</v>
      </c>
    </row>
    <row r="1751" spans="1:21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1.2348756218905472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94"/>
        <v>42795.791666666672</v>
      </c>
      <c r="U1751">
        <f t="shared" si="195"/>
        <v>2017</v>
      </c>
    </row>
    <row r="1752" spans="1:21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2.0162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94"/>
        <v>42479.836851851855</v>
      </c>
      <c r="U1752">
        <f t="shared" si="195"/>
        <v>2016</v>
      </c>
    </row>
    <row r="1753" spans="1:21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1.0289999999999999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94"/>
        <v>42082.739849537036</v>
      </c>
      <c r="U1753">
        <f t="shared" si="195"/>
        <v>2015</v>
      </c>
    </row>
    <row r="1754" spans="1:21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2.6016666666666666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94"/>
        <v>42657.253263888888</v>
      </c>
      <c r="U1754">
        <f t="shared" si="195"/>
        <v>2016</v>
      </c>
    </row>
    <row r="1755" spans="1:21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1.08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94"/>
        <v>42450.707962962959</v>
      </c>
      <c r="U1755">
        <f t="shared" si="195"/>
        <v>2016</v>
      </c>
    </row>
    <row r="1756" spans="1:21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1.1052941176470588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94"/>
        <v>42097.835104166668</v>
      </c>
      <c r="U1756">
        <f t="shared" si="195"/>
        <v>2015</v>
      </c>
    </row>
    <row r="1757" spans="1:21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1.2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94"/>
        <v>42282.788900462961</v>
      </c>
      <c r="U1757">
        <f t="shared" si="195"/>
        <v>2015</v>
      </c>
    </row>
    <row r="1758" spans="1:21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1.0282909090909091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94"/>
        <v>42611.167465277773</v>
      </c>
      <c r="U1758">
        <f t="shared" si="195"/>
        <v>2016</v>
      </c>
    </row>
    <row r="1759" spans="1:21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1.1599999999999999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94"/>
        <v>42763.811805555553</v>
      </c>
      <c r="U1759">
        <f t="shared" si="195"/>
        <v>2016</v>
      </c>
    </row>
    <row r="1760" spans="1:21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1.147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94"/>
        <v>42565.955925925926</v>
      </c>
      <c r="U1760">
        <f t="shared" si="195"/>
        <v>2016</v>
      </c>
    </row>
    <row r="1761" spans="1:21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1.0660000000000001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94"/>
        <v>42088.787372685183</v>
      </c>
      <c r="U1761">
        <f t="shared" si="195"/>
        <v>2015</v>
      </c>
    </row>
    <row r="1762" spans="1:21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1.6544000000000001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94"/>
        <v>42425.67260416667</v>
      </c>
      <c r="U1762">
        <f t="shared" si="195"/>
        <v>2016</v>
      </c>
    </row>
    <row r="1763" spans="1:21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1.55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94"/>
        <v>42259.567824074074</v>
      </c>
      <c r="U1763">
        <f t="shared" si="195"/>
        <v>2015</v>
      </c>
    </row>
    <row r="1764" spans="1:21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8.85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94"/>
        <v>42440.982002314813</v>
      </c>
      <c r="U1764">
        <f t="shared" si="195"/>
        <v>2016</v>
      </c>
    </row>
    <row r="1765" spans="1:21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1.0190833333333333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94"/>
        <v>42666.868518518517</v>
      </c>
      <c r="U1765">
        <f t="shared" si="195"/>
        <v>2016</v>
      </c>
    </row>
    <row r="1766" spans="1:21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0.19600000000000001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94"/>
        <v>41854.485868055555</v>
      </c>
      <c r="U1766">
        <f t="shared" si="195"/>
        <v>2014</v>
      </c>
    </row>
    <row r="1767" spans="1:21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0.59467839999999994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94"/>
        <v>41864.980462962965</v>
      </c>
      <c r="U1767">
        <f t="shared" si="195"/>
        <v>2014</v>
      </c>
    </row>
    <row r="1768" spans="1:21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94"/>
        <v>41876.859814814816</v>
      </c>
      <c r="U1768">
        <f t="shared" si="195"/>
        <v>2014</v>
      </c>
    </row>
    <row r="1769" spans="1:21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0.4572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94"/>
        <v>41854.658379629633</v>
      </c>
      <c r="U1769">
        <f t="shared" si="195"/>
        <v>2014</v>
      </c>
    </row>
    <row r="1770" spans="1:21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3.7400000000000003E-2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94"/>
        <v>41909.560694444444</v>
      </c>
      <c r="U1770">
        <f t="shared" si="195"/>
        <v>2014</v>
      </c>
    </row>
    <row r="1771" spans="1:21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2.7025E-2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94"/>
        <v>42017.818969907406</v>
      </c>
      <c r="U1771">
        <f t="shared" si="195"/>
        <v>2014</v>
      </c>
    </row>
    <row r="1772" spans="1:21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0.56514285714285717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94"/>
        <v>41926.780023148152</v>
      </c>
      <c r="U1772">
        <f t="shared" si="195"/>
        <v>2014</v>
      </c>
    </row>
    <row r="1773" spans="1:21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0.21309523809523809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41905.979629629634</v>
      </c>
      <c r="T1773" s="10">
        <f t="shared" si="194"/>
        <v>41935.979629629634</v>
      </c>
      <c r="U1773">
        <f t="shared" si="195"/>
        <v>2014</v>
      </c>
    </row>
    <row r="1774" spans="1:21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0.156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94"/>
        <v>41826.718009259261</v>
      </c>
      <c r="U1774">
        <f t="shared" si="195"/>
        <v>2014</v>
      </c>
    </row>
    <row r="1775" spans="1:21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6.2566666666666673E-2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94"/>
        <v>42023.760393518518</v>
      </c>
      <c r="U1775">
        <f t="shared" si="195"/>
        <v>2014</v>
      </c>
    </row>
    <row r="1776" spans="1:21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0.4592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94"/>
        <v>41972.624305555553</v>
      </c>
      <c r="U1776">
        <f t="shared" si="195"/>
        <v>2014</v>
      </c>
    </row>
    <row r="1777" spans="1:21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0.65101538461538466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41891.976388888892</v>
      </c>
      <c r="T1777" s="10">
        <f t="shared" si="194"/>
        <v>41936.976388888892</v>
      </c>
      <c r="U1777">
        <f t="shared" si="195"/>
        <v>2014</v>
      </c>
    </row>
    <row r="1778" spans="1:21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6.7000000000000004E-2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94"/>
        <v>41941.95684027778</v>
      </c>
      <c r="U1778">
        <f t="shared" si="195"/>
        <v>2014</v>
      </c>
    </row>
    <row r="1779" spans="1:21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0.135625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94"/>
        <v>42055.357094907406</v>
      </c>
      <c r="U1779">
        <f t="shared" si="195"/>
        <v>2015</v>
      </c>
    </row>
    <row r="1780" spans="1:21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1.9900000000000001E-2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94"/>
        <v>42090.821701388893</v>
      </c>
      <c r="U1780">
        <f t="shared" si="195"/>
        <v>2015</v>
      </c>
    </row>
    <row r="1781" spans="1:21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0.36236363636363639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94"/>
        <v>42615.691898148143</v>
      </c>
      <c r="U1781">
        <f t="shared" si="195"/>
        <v>2016</v>
      </c>
    </row>
    <row r="1782" spans="1:21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0.39743333333333336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42493.600810185191</v>
      </c>
      <c r="T1782" s="10">
        <f t="shared" si="194"/>
        <v>42553.600810185191</v>
      </c>
      <c r="U1782">
        <f t="shared" si="195"/>
        <v>2016</v>
      </c>
    </row>
    <row r="1783" spans="1:21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0.25763636363636366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94"/>
        <v>42628.617418981477</v>
      </c>
      <c r="U1783">
        <f t="shared" si="195"/>
        <v>2016</v>
      </c>
    </row>
    <row r="1784" spans="1:21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0.15491428571428573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94"/>
        <v>42421.575104166666</v>
      </c>
      <c r="U1784">
        <f t="shared" si="195"/>
        <v>2016</v>
      </c>
    </row>
    <row r="1785" spans="1:21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0.236925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94"/>
        <v>42145.949976851851</v>
      </c>
      <c r="U1785">
        <f t="shared" si="195"/>
        <v>2015</v>
      </c>
    </row>
    <row r="1786" spans="1:21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0.39760000000000001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94"/>
        <v>42035.142361111109</v>
      </c>
      <c r="U1786">
        <f t="shared" si="195"/>
        <v>2014</v>
      </c>
    </row>
    <row r="1787" spans="1:21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0.20220833333333332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94"/>
        <v>41928</v>
      </c>
      <c r="U1787">
        <f t="shared" si="195"/>
        <v>2014</v>
      </c>
    </row>
    <row r="1788" spans="1:21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0.47631578947368419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94"/>
        <v>41988.550659722227</v>
      </c>
      <c r="U1788">
        <f t="shared" si="195"/>
        <v>2014</v>
      </c>
    </row>
    <row r="1789" spans="1:21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0.15329999999999999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94"/>
        <v>42098.613854166666</v>
      </c>
      <c r="U1789">
        <f t="shared" si="195"/>
        <v>2015</v>
      </c>
    </row>
    <row r="1790" spans="1:21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1.3818181818181818E-2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94"/>
        <v>41943.94840277778</v>
      </c>
      <c r="U1790">
        <f t="shared" si="195"/>
        <v>2014</v>
      </c>
    </row>
    <row r="1791" spans="1:21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5.0000000000000001E-3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94"/>
        <v>42016.250034722223</v>
      </c>
      <c r="U1791">
        <f t="shared" si="195"/>
        <v>2014</v>
      </c>
    </row>
    <row r="1792" spans="1:21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4.9575757575757579E-2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42010.674513888895</v>
      </c>
      <c r="T1792" s="10">
        <f t="shared" si="194"/>
        <v>42040.674513888895</v>
      </c>
      <c r="U1792">
        <f t="shared" si="195"/>
        <v>2015</v>
      </c>
    </row>
    <row r="1793" spans="1:21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3.5666666666666666E-2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94"/>
        <v>42033.740335648152</v>
      </c>
      <c r="U1793">
        <f t="shared" si="195"/>
        <v>2014</v>
      </c>
    </row>
    <row r="1794" spans="1:21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96">E1794/D1794</f>
        <v>0.61124000000000001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si="194"/>
        <v>42226.290972222225</v>
      </c>
      <c r="U1794">
        <f t="shared" si="195"/>
        <v>2015</v>
      </c>
    </row>
    <row r="1795" spans="1:21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96"/>
        <v>1.3333333333333334E-2</v>
      </c>
      <c r="P1795" s="8">
        <f t="shared" ref="P1795:P1858" si="197">IFERROR(E1795/L1795,0)</f>
        <v>20</v>
      </c>
      <c r="Q1795" t="str">
        <f t="shared" ref="Q1795:Q1858" si="198">LEFT($N1795,FIND("/",$N1795,1)-1)</f>
        <v>photography</v>
      </c>
      <c r="R1795" t="str">
        <f t="shared" ref="R1795:R1858" si="199">RIGHT($N1795,LEN($N1795)-FIND("/",$N1795,1))</f>
        <v>photobooks</v>
      </c>
      <c r="S1795" s="10">
        <f t="shared" ref="S1795:S1858" si="200">(((J1795/60)/60)/24)+DATE(1970,1,1)</f>
        <v>41940.89166666667</v>
      </c>
      <c r="T1795" s="10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0.11077777777777778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201"/>
        <v>42046.551180555558</v>
      </c>
      <c r="U1796">
        <f t="shared" si="202"/>
        <v>2015</v>
      </c>
    </row>
    <row r="1797" spans="1:21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0.38735714285714284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201"/>
        <v>42657.666666666672</v>
      </c>
      <c r="U1797">
        <f t="shared" si="202"/>
        <v>2016</v>
      </c>
    </row>
    <row r="1798" spans="1:21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0.22052631578947368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201"/>
        <v>42575.439421296294</v>
      </c>
      <c r="U1798">
        <f t="shared" si="202"/>
        <v>2016</v>
      </c>
    </row>
    <row r="1799" spans="1:21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0.67549999999999999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201"/>
        <v>42719.56931712963</v>
      </c>
      <c r="U1799">
        <f t="shared" si="202"/>
        <v>2016</v>
      </c>
    </row>
    <row r="1800" spans="1:21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0.136375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201"/>
        <v>42404.32677083333</v>
      </c>
      <c r="U1800">
        <f t="shared" si="202"/>
        <v>2015</v>
      </c>
    </row>
    <row r="1801" spans="1:21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1.7457500000000001E-2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201"/>
        <v>41954.884351851855</v>
      </c>
      <c r="U1801">
        <f t="shared" si="202"/>
        <v>2014</v>
      </c>
    </row>
    <row r="1802" spans="1:21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0.20449632511889321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201"/>
        <v>42653.606134259258</v>
      </c>
      <c r="U1802">
        <f t="shared" si="202"/>
        <v>2016</v>
      </c>
    </row>
    <row r="1803" spans="1:21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0.13852941176470587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201"/>
        <v>42353.506944444445</v>
      </c>
      <c r="U1803">
        <f t="shared" si="202"/>
        <v>2015</v>
      </c>
    </row>
    <row r="1804" spans="1:21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0.48485714285714288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201"/>
        <v>42182.915972222225</v>
      </c>
      <c r="U1804">
        <f t="shared" si="202"/>
        <v>2015</v>
      </c>
    </row>
    <row r="1805" spans="1:21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0.308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42018.071550925932</v>
      </c>
      <c r="T1805" s="10">
        <f t="shared" si="201"/>
        <v>42049.071550925932</v>
      </c>
      <c r="U1805">
        <f t="shared" si="202"/>
        <v>2015</v>
      </c>
    </row>
    <row r="1806" spans="1:21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0.35174193548387095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201"/>
        <v>42322.719953703709</v>
      </c>
      <c r="U1806">
        <f t="shared" si="202"/>
        <v>2015</v>
      </c>
    </row>
    <row r="1807" spans="1:21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0.36404444444444445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201"/>
        <v>42279.75</v>
      </c>
      <c r="U1807">
        <f t="shared" si="202"/>
        <v>2015</v>
      </c>
    </row>
    <row r="1808" spans="1:21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2.955E-2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201"/>
        <v>41912.638298611113</v>
      </c>
      <c r="U1808">
        <f t="shared" si="202"/>
        <v>2014</v>
      </c>
    </row>
    <row r="1809" spans="1:21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0.1106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201"/>
        <v>41910.068437499998</v>
      </c>
      <c r="U1809">
        <f t="shared" si="202"/>
        <v>2014</v>
      </c>
    </row>
    <row r="1810" spans="1:21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0.41407142857142859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201"/>
        <v>42777.680902777778</v>
      </c>
      <c r="U1810">
        <f t="shared" si="202"/>
        <v>2017</v>
      </c>
    </row>
    <row r="1811" spans="1:21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0.10857142857142857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201"/>
        <v>42064.907858796301</v>
      </c>
      <c r="U1811">
        <f t="shared" si="202"/>
        <v>2015</v>
      </c>
    </row>
    <row r="1812" spans="1:21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3.3333333333333333E-2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201"/>
        <v>41872.91002314815</v>
      </c>
      <c r="U1812">
        <f t="shared" si="202"/>
        <v>2014</v>
      </c>
    </row>
    <row r="1813" spans="1:21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7.407407407407407E-4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201"/>
        <v>41936.166666666664</v>
      </c>
      <c r="U1813">
        <f t="shared" si="202"/>
        <v>2014</v>
      </c>
    </row>
    <row r="1814" spans="1:21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0.13307692307692306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201"/>
        <v>42554.318703703699</v>
      </c>
      <c r="U1814">
        <f t="shared" si="202"/>
        <v>2016</v>
      </c>
    </row>
    <row r="1815" spans="1:21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8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201"/>
        <v>41859.889027777775</v>
      </c>
      <c r="U1815">
        <f t="shared" si="202"/>
        <v>2014</v>
      </c>
    </row>
    <row r="1816" spans="1:21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0.49183333333333334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201"/>
        <v>42063.314074074078</v>
      </c>
      <c r="U1816">
        <f t="shared" si="202"/>
        <v>2015</v>
      </c>
    </row>
    <row r="1817" spans="1:21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8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42172.906678240746</v>
      </c>
      <c r="T1817" s="10">
        <f t="shared" si="201"/>
        <v>42186.906678240746</v>
      </c>
      <c r="U1817">
        <f t="shared" si="202"/>
        <v>2015</v>
      </c>
    </row>
    <row r="1818" spans="1:21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2.036E-2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201"/>
        <v>42576.791666666672</v>
      </c>
      <c r="U1818">
        <f t="shared" si="202"/>
        <v>2016</v>
      </c>
    </row>
    <row r="1819" spans="1:21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0.52327777777777773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201"/>
        <v>42765.290972222225</v>
      </c>
      <c r="U1819">
        <f t="shared" si="202"/>
        <v>2016</v>
      </c>
    </row>
    <row r="1820" spans="1:21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8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201"/>
        <v>42097.192708333328</v>
      </c>
      <c r="U1820">
        <f t="shared" si="202"/>
        <v>2015</v>
      </c>
    </row>
    <row r="1821" spans="1:21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2.0833333333333332E-2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201"/>
        <v>41850.752268518518</v>
      </c>
      <c r="U1821">
        <f t="shared" si="202"/>
        <v>2014</v>
      </c>
    </row>
    <row r="1822" spans="1:21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6.565384615384616E-2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42065.084375000006</v>
      </c>
      <c r="T1822" s="10">
        <f t="shared" si="201"/>
        <v>42095.042708333334</v>
      </c>
      <c r="U1822">
        <f t="shared" si="202"/>
        <v>2015</v>
      </c>
    </row>
    <row r="1823" spans="1:21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1.3489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201"/>
        <v>40971.319062499999</v>
      </c>
      <c r="U1823">
        <f t="shared" si="202"/>
        <v>2012</v>
      </c>
    </row>
    <row r="1824" spans="1:21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41634.797013888885</v>
      </c>
      <c r="T1824" s="10">
        <f t="shared" si="201"/>
        <v>41670.792361111111</v>
      </c>
      <c r="U1824">
        <f t="shared" si="202"/>
        <v>2013</v>
      </c>
    </row>
    <row r="1825" spans="1:21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1.1585714285714286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201"/>
        <v>41206.684907407405</v>
      </c>
      <c r="U1825">
        <f t="shared" si="202"/>
        <v>2012</v>
      </c>
    </row>
    <row r="1826" spans="1:21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1.0006666666666666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41626.916284722225</v>
      </c>
      <c r="T1826" s="10">
        <f t="shared" si="201"/>
        <v>41647.088888888888</v>
      </c>
      <c r="U1826">
        <f t="shared" si="202"/>
        <v>2013</v>
      </c>
    </row>
    <row r="1827" spans="1:21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1.0505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201"/>
        <v>41466.83452546296</v>
      </c>
      <c r="U1827">
        <f t="shared" si="202"/>
        <v>2013</v>
      </c>
    </row>
    <row r="1828" spans="1:21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1.01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201"/>
        <v>41687.923807870371</v>
      </c>
      <c r="U1828">
        <f t="shared" si="202"/>
        <v>2014</v>
      </c>
    </row>
    <row r="1829" spans="1:21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1.0066250000000001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201"/>
        <v>40605.325937499998</v>
      </c>
      <c r="U1829">
        <f t="shared" si="202"/>
        <v>2011</v>
      </c>
    </row>
    <row r="1830" spans="1:21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1.0016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201"/>
        <v>41768.916666666664</v>
      </c>
      <c r="U1830">
        <f t="shared" si="202"/>
        <v>2014</v>
      </c>
    </row>
    <row r="1831" spans="1:21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1.6668333333333334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201"/>
        <v>40564.916666666664</v>
      </c>
      <c r="U1831">
        <f t="shared" si="202"/>
        <v>2010</v>
      </c>
    </row>
    <row r="1832" spans="1:21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1.0153333333333334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201"/>
        <v>41694.684108796297</v>
      </c>
      <c r="U1832">
        <f t="shared" si="202"/>
        <v>2014</v>
      </c>
    </row>
    <row r="1833" spans="1:21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1.03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201"/>
        <v>41041.996099537035</v>
      </c>
      <c r="U1833">
        <f t="shared" si="202"/>
        <v>2012</v>
      </c>
    </row>
    <row r="1834" spans="1:21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1.4285714285714286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201"/>
        <v>40606.539664351854</v>
      </c>
      <c r="U1834">
        <f t="shared" si="202"/>
        <v>2011</v>
      </c>
    </row>
    <row r="1835" spans="1:21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2.625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201"/>
        <v>41335.332638888889</v>
      </c>
      <c r="U1835">
        <f t="shared" si="202"/>
        <v>2013</v>
      </c>
    </row>
    <row r="1836" spans="1:21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1.1805000000000001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201"/>
        <v>42028.964062500003</v>
      </c>
      <c r="U1836">
        <f t="shared" si="202"/>
        <v>2014</v>
      </c>
    </row>
    <row r="1837" spans="1:21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1.04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201"/>
        <v>42460.660543981481</v>
      </c>
      <c r="U1837">
        <f t="shared" si="202"/>
        <v>2016</v>
      </c>
    </row>
    <row r="1838" spans="1:21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2.0034000000000001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201"/>
        <v>41322.809363425928</v>
      </c>
      <c r="U1838">
        <f t="shared" si="202"/>
        <v>2013</v>
      </c>
    </row>
    <row r="1839" spans="1:21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3.0683333333333334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201"/>
        <v>40986.006192129629</v>
      </c>
      <c r="U1839">
        <f t="shared" si="202"/>
        <v>2012</v>
      </c>
    </row>
    <row r="1840" spans="1:21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1.00149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201"/>
        <v>40817.125</v>
      </c>
      <c r="U1840">
        <f t="shared" si="202"/>
        <v>2011</v>
      </c>
    </row>
    <row r="1841" spans="1:21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2.0529999999999999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201"/>
        <v>42644.722013888888</v>
      </c>
      <c r="U1841">
        <f t="shared" si="202"/>
        <v>2016</v>
      </c>
    </row>
    <row r="1842" spans="1:21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1.0888888888888888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201"/>
        <v>41401.207638888889</v>
      </c>
      <c r="U1842">
        <f t="shared" si="202"/>
        <v>2013</v>
      </c>
    </row>
    <row r="1843" spans="1:21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1.0175000000000001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201"/>
        <v>41779.207638888889</v>
      </c>
      <c r="U1843">
        <f t="shared" si="202"/>
        <v>2014</v>
      </c>
    </row>
    <row r="1844" spans="1:21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1.2524999999999999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201"/>
        <v>42065.249305555553</v>
      </c>
      <c r="U1844">
        <f t="shared" si="202"/>
        <v>2015</v>
      </c>
    </row>
    <row r="1845" spans="1:21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1.2400610000000001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201"/>
        <v>40594.994837962964</v>
      </c>
      <c r="U1845">
        <f t="shared" si="202"/>
        <v>2011</v>
      </c>
    </row>
    <row r="1846" spans="1:21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1.014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201"/>
        <v>40705.125</v>
      </c>
      <c r="U1846">
        <f t="shared" si="202"/>
        <v>2011</v>
      </c>
    </row>
    <row r="1847" spans="1:21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201"/>
        <v>42538.204861111109</v>
      </c>
      <c r="U1847">
        <f t="shared" si="202"/>
        <v>2016</v>
      </c>
    </row>
    <row r="1848" spans="1:21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1.3792666666666666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201"/>
        <v>41258.650196759263</v>
      </c>
      <c r="U1848">
        <f t="shared" si="202"/>
        <v>2012</v>
      </c>
    </row>
    <row r="1849" spans="1:21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1.2088000000000001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201"/>
        <v>42115.236481481479</v>
      </c>
      <c r="U1849">
        <f t="shared" si="202"/>
        <v>2015</v>
      </c>
    </row>
    <row r="1850" spans="1:21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1.0736666666666668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201"/>
        <v>40755.290972222225</v>
      </c>
      <c r="U1850">
        <f t="shared" si="202"/>
        <v>2011</v>
      </c>
    </row>
    <row r="1851" spans="1:21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1.0033333333333334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201"/>
        <v>41199.845590277779</v>
      </c>
      <c r="U1851">
        <f t="shared" si="202"/>
        <v>2012</v>
      </c>
    </row>
    <row r="1852" spans="1:21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1.0152222222222222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201"/>
        <v>41830.959490740745</v>
      </c>
      <c r="U1852">
        <f t="shared" si="202"/>
        <v>2014</v>
      </c>
    </row>
    <row r="1853" spans="1:21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1.0007692307692309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201"/>
        <v>41848.041666666664</v>
      </c>
      <c r="U1853">
        <f t="shared" si="202"/>
        <v>2014</v>
      </c>
    </row>
    <row r="1854" spans="1:21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1.1696666666666666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201"/>
        <v>42119</v>
      </c>
      <c r="U1854">
        <f t="shared" si="202"/>
        <v>2015</v>
      </c>
    </row>
    <row r="1855" spans="1:21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1.01875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201"/>
        <v>41227.102048611108</v>
      </c>
      <c r="U1855">
        <f t="shared" si="202"/>
        <v>2012</v>
      </c>
    </row>
    <row r="1856" spans="1:21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1.0212366666666666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201"/>
        <v>41418.021261574075</v>
      </c>
      <c r="U1856">
        <f t="shared" si="202"/>
        <v>2013</v>
      </c>
    </row>
    <row r="1857" spans="1:21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1.5405897142857143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201"/>
        <v>41645.538657407407</v>
      </c>
      <c r="U1857">
        <f t="shared" si="202"/>
        <v>2013</v>
      </c>
    </row>
    <row r="1858" spans="1:21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03">E1858/D1858</f>
        <v>1.0125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si="201"/>
        <v>41838.854999999996</v>
      </c>
      <c r="U1858">
        <f t="shared" si="202"/>
        <v>2014</v>
      </c>
    </row>
    <row r="1859" spans="1:21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03"/>
        <v>1</v>
      </c>
      <c r="P1859" s="8">
        <f t="shared" ref="P1859:P1922" si="204">IFERROR(E1859/L1859,0)</f>
        <v>136.36363636363637</v>
      </c>
      <c r="Q1859" t="str">
        <f t="shared" ref="Q1859:Q1922" si="205">LEFT($N1859,FIND("/",$N1859,1)-1)</f>
        <v>music</v>
      </c>
      <c r="R1859" t="str">
        <f t="shared" ref="R1859:R1922" si="206">RIGHT($N1859,LEN($N1859)-FIND("/",$N1859,1))</f>
        <v>rock</v>
      </c>
      <c r="S1859" s="10">
        <f t="shared" ref="S1859:S1922" si="207">(((J1859/60)/60)/24)+DATE(1970,1,1)</f>
        <v>41864.76866898148</v>
      </c>
      <c r="T1859" s="10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1.0874800874800874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8"/>
        <v>40893.242141203707</v>
      </c>
      <c r="U1860">
        <f t="shared" si="209"/>
        <v>2011</v>
      </c>
    </row>
    <row r="1861" spans="1:21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1.3183333333333334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8"/>
        <v>40808.770011574074</v>
      </c>
      <c r="U1861">
        <f t="shared" si="209"/>
        <v>2011</v>
      </c>
    </row>
    <row r="1862" spans="1:21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1.3346666666666667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41655.709305555552</v>
      </c>
      <c r="T1862" s="10">
        <f t="shared" si="208"/>
        <v>41676.709305555552</v>
      </c>
      <c r="U1862">
        <f t="shared" si="209"/>
        <v>2014</v>
      </c>
    </row>
    <row r="1863" spans="1:21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s="8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8"/>
        <v>42030.300243055557</v>
      </c>
      <c r="U1863">
        <f t="shared" si="209"/>
        <v>2014</v>
      </c>
    </row>
    <row r="1864" spans="1:21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8.0833333333333326E-2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42755.492754629624</v>
      </c>
      <c r="T1864" s="10">
        <f t="shared" si="208"/>
        <v>42802.3125</v>
      </c>
      <c r="U1864">
        <f t="shared" si="209"/>
        <v>2017</v>
      </c>
    </row>
    <row r="1865" spans="1:21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4.0000000000000001E-3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8"/>
        <v>41802.797280092593</v>
      </c>
      <c r="U1865">
        <f t="shared" si="209"/>
        <v>2014</v>
      </c>
    </row>
    <row r="1866" spans="1:21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0.42892307692307691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8"/>
        <v>41763.716435185182</v>
      </c>
      <c r="U1866">
        <f t="shared" si="209"/>
        <v>2014</v>
      </c>
    </row>
    <row r="1867" spans="1:21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3.6363636363636364E-5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8"/>
        <v>42680.409108796302</v>
      </c>
      <c r="U1867">
        <f t="shared" si="209"/>
        <v>2016</v>
      </c>
    </row>
    <row r="1868" spans="1:21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5.0000000000000001E-3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8"/>
        <v>42795.166666666672</v>
      </c>
      <c r="U1868">
        <f t="shared" si="209"/>
        <v>2017</v>
      </c>
    </row>
    <row r="1869" spans="1:21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5.0000000000000001E-4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8"/>
        <v>42679.924907407403</v>
      </c>
      <c r="U1869">
        <f t="shared" si="209"/>
        <v>2016</v>
      </c>
    </row>
    <row r="1870" spans="1:21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4.8680000000000001E-2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8"/>
        <v>42353.332638888889</v>
      </c>
      <c r="U1870">
        <f t="shared" si="209"/>
        <v>2015</v>
      </c>
    </row>
    <row r="1871" spans="1:21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s="8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8"/>
        <v>42739.002881944441</v>
      </c>
      <c r="U1871">
        <f t="shared" si="209"/>
        <v>2016</v>
      </c>
    </row>
    <row r="1872" spans="1:21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0.10314285714285715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8"/>
        <v>42400.178472222222</v>
      </c>
      <c r="U1872">
        <f t="shared" si="209"/>
        <v>2016</v>
      </c>
    </row>
    <row r="1873" spans="1:21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0.7178461538461538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8"/>
        <v>41963.825243055559</v>
      </c>
      <c r="U1873">
        <f t="shared" si="209"/>
        <v>2014</v>
      </c>
    </row>
    <row r="1874" spans="1:21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1.06E-2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8"/>
        <v>42185.129652777774</v>
      </c>
      <c r="U1874">
        <f t="shared" si="209"/>
        <v>2015</v>
      </c>
    </row>
    <row r="1875" spans="1:21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4.4999999999999997E-3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8"/>
        <v>42193.697916666672</v>
      </c>
      <c r="U1875">
        <f t="shared" si="209"/>
        <v>2015</v>
      </c>
    </row>
    <row r="1876" spans="1:21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1.6249999999999999E-4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8"/>
        <v>42549.969131944439</v>
      </c>
      <c r="U1876">
        <f t="shared" si="209"/>
        <v>2016</v>
      </c>
    </row>
    <row r="1877" spans="1:21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5.1000000000000004E-3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8"/>
        <v>42588.899398148147</v>
      </c>
      <c r="U1877">
        <f t="shared" si="209"/>
        <v>2016</v>
      </c>
    </row>
    <row r="1878" spans="1:21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s="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41776.284780092588</v>
      </c>
      <c r="T1878" s="10">
        <f t="shared" si="208"/>
        <v>41806.284780092588</v>
      </c>
      <c r="U1878">
        <f t="shared" si="209"/>
        <v>2014</v>
      </c>
    </row>
    <row r="1879" spans="1:21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s="8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8"/>
        <v>42064.029224537036</v>
      </c>
      <c r="U1879">
        <f t="shared" si="209"/>
        <v>2015</v>
      </c>
    </row>
    <row r="1880" spans="1:21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s="8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8"/>
        <v>41803.008738425924</v>
      </c>
      <c r="U1880">
        <f t="shared" si="209"/>
        <v>2014</v>
      </c>
    </row>
    <row r="1881" spans="1:21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1.1999999999999999E-3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8"/>
        <v>42443.607974537037</v>
      </c>
      <c r="U1881">
        <f t="shared" si="209"/>
        <v>2016</v>
      </c>
    </row>
    <row r="1882" spans="1:21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0.20080000000000001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8"/>
        <v>42459.525231481486</v>
      </c>
      <c r="U1882">
        <f t="shared" si="209"/>
        <v>2016</v>
      </c>
    </row>
    <row r="1883" spans="1:21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1.726845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8"/>
        <v>42073.110983796301</v>
      </c>
      <c r="U1883">
        <f t="shared" si="209"/>
        <v>2015</v>
      </c>
    </row>
    <row r="1884" spans="1:21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1.008955223880597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8"/>
        <v>41100.991666666669</v>
      </c>
      <c r="U1884">
        <f t="shared" si="209"/>
        <v>2012</v>
      </c>
    </row>
    <row r="1885" spans="1:21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1.0480480480480481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8"/>
        <v>41007.906342592592</v>
      </c>
      <c r="U1885">
        <f t="shared" si="209"/>
        <v>2012</v>
      </c>
    </row>
    <row r="1886" spans="1:21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1.351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8"/>
        <v>41240.5</v>
      </c>
      <c r="U1886">
        <f t="shared" si="209"/>
        <v>2012</v>
      </c>
    </row>
    <row r="1887" spans="1:21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1.1632786885245903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8"/>
        <v>41131.916666666664</v>
      </c>
      <c r="U1887">
        <f t="shared" si="209"/>
        <v>2012</v>
      </c>
    </row>
    <row r="1888" spans="1:21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1.0208333333333333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8"/>
        <v>41955.94835648148</v>
      </c>
      <c r="U1888">
        <f t="shared" si="209"/>
        <v>2014</v>
      </c>
    </row>
    <row r="1889" spans="1:21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1.1116666666666666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8"/>
        <v>42341.895833333328</v>
      </c>
      <c r="U1889">
        <f t="shared" si="209"/>
        <v>2015</v>
      </c>
    </row>
    <row r="1890" spans="1:21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1.6608000000000001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8"/>
        <v>40330.207638888889</v>
      </c>
      <c r="U1890">
        <f t="shared" si="209"/>
        <v>2010</v>
      </c>
    </row>
    <row r="1891" spans="1:21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1.0660000000000001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8"/>
        <v>41344.751689814817</v>
      </c>
      <c r="U1891">
        <f t="shared" si="209"/>
        <v>2013</v>
      </c>
    </row>
    <row r="1892" spans="1:21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1.4458441666666668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8"/>
        <v>41258.786203703705</v>
      </c>
      <c r="U1892">
        <f t="shared" si="209"/>
        <v>2012</v>
      </c>
    </row>
    <row r="1893" spans="1:21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1.0555000000000001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8"/>
        <v>40381.25</v>
      </c>
      <c r="U1893">
        <f t="shared" si="209"/>
        <v>2010</v>
      </c>
    </row>
    <row r="1894" spans="1:21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1.3660000000000001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8"/>
        <v>40701.637511574074</v>
      </c>
      <c r="U1894">
        <f t="shared" si="209"/>
        <v>2011</v>
      </c>
    </row>
    <row r="1895" spans="1:21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1.04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8"/>
        <v>40649.165972222225</v>
      </c>
      <c r="U1895">
        <f t="shared" si="209"/>
        <v>2011</v>
      </c>
    </row>
    <row r="1896" spans="1:21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1.145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40920.904895833337</v>
      </c>
      <c r="T1896" s="10">
        <f t="shared" si="208"/>
        <v>40951.904895833337</v>
      </c>
      <c r="U1896">
        <f t="shared" si="209"/>
        <v>2012</v>
      </c>
    </row>
    <row r="1897" spans="1:21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1.0171957671957672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8"/>
        <v>42297.746782407412</v>
      </c>
      <c r="U1897">
        <f t="shared" si="209"/>
        <v>2015</v>
      </c>
    </row>
    <row r="1898" spans="1:21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1.2394678492239468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8"/>
        <v>41011.710243055553</v>
      </c>
      <c r="U1898">
        <f t="shared" si="209"/>
        <v>2012</v>
      </c>
    </row>
    <row r="1899" spans="1:21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1.0245669291338582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41680.583402777782</v>
      </c>
      <c r="T1899" s="10">
        <f t="shared" si="208"/>
        <v>41702.875</v>
      </c>
      <c r="U1899">
        <f t="shared" si="209"/>
        <v>2014</v>
      </c>
    </row>
    <row r="1900" spans="1:21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1.4450000000000001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8"/>
        <v>42401.75</v>
      </c>
      <c r="U1900">
        <f t="shared" si="209"/>
        <v>2015</v>
      </c>
    </row>
    <row r="1901" spans="1:21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1.3333333333333333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8"/>
        <v>42088.90006944444</v>
      </c>
      <c r="U1901">
        <f t="shared" si="209"/>
        <v>2015</v>
      </c>
    </row>
    <row r="1902" spans="1:21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1.0936440000000001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8"/>
        <v>41188.415972222225</v>
      </c>
      <c r="U1902">
        <f t="shared" si="209"/>
        <v>2012</v>
      </c>
    </row>
    <row r="1903" spans="1:21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2.696969696969697E-2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8"/>
        <v>42146.541666666672</v>
      </c>
      <c r="U1903">
        <f t="shared" si="209"/>
        <v>2015</v>
      </c>
    </row>
    <row r="1904" spans="1:21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1.2E-2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8"/>
        <v>42067.789895833332</v>
      </c>
      <c r="U1904">
        <f t="shared" si="209"/>
        <v>2015</v>
      </c>
    </row>
    <row r="1905" spans="1:21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0.46600000000000003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8"/>
        <v>42762.770729166667</v>
      </c>
      <c r="U1905">
        <f t="shared" si="209"/>
        <v>2016</v>
      </c>
    </row>
    <row r="1906" spans="1:21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1E-3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8"/>
        <v>42371.685428240744</v>
      </c>
      <c r="U1906">
        <f t="shared" si="209"/>
        <v>2015</v>
      </c>
    </row>
    <row r="1907" spans="1:21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1.6800000000000001E-3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8"/>
        <v>41889.925856481481</v>
      </c>
      <c r="U1907">
        <f t="shared" si="209"/>
        <v>2014</v>
      </c>
    </row>
    <row r="1908" spans="1:21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0.42759999999999998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8"/>
        <v>42544.671099537038</v>
      </c>
      <c r="U1908">
        <f t="shared" si="209"/>
        <v>2016</v>
      </c>
    </row>
    <row r="1909" spans="1:21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2.8333333333333335E-3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8"/>
        <v>41782.587094907409</v>
      </c>
      <c r="U1909">
        <f t="shared" si="209"/>
        <v>2014</v>
      </c>
    </row>
    <row r="1910" spans="1:21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1.7319999999999999E-2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8"/>
        <v>42733.917824074073</v>
      </c>
      <c r="U1910">
        <f t="shared" si="209"/>
        <v>2016</v>
      </c>
    </row>
    <row r="1911" spans="1:21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0.14111428571428572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8"/>
        <v>41935.429155092592</v>
      </c>
      <c r="U1911">
        <f t="shared" si="209"/>
        <v>2014</v>
      </c>
    </row>
    <row r="1912" spans="1:21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0.39395294117647056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8"/>
        <v>42308.947916666672</v>
      </c>
      <c r="U1912">
        <f t="shared" si="209"/>
        <v>2015</v>
      </c>
    </row>
    <row r="1913" spans="1:21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2.3529411764705883E-4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8"/>
        <v>41860.033958333333</v>
      </c>
      <c r="U1913">
        <f t="shared" si="209"/>
        <v>2014</v>
      </c>
    </row>
    <row r="1914" spans="1:21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0.59299999999999997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8"/>
        <v>42159.226388888885</v>
      </c>
      <c r="U1914">
        <f t="shared" si="209"/>
        <v>2015</v>
      </c>
    </row>
    <row r="1915" spans="1:21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1.3270833333333334E-2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8"/>
        <v>41920.511319444442</v>
      </c>
      <c r="U1915">
        <f t="shared" si="209"/>
        <v>2014</v>
      </c>
    </row>
    <row r="1916" spans="1:21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9.0090090090090086E-2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8"/>
        <v>41944.165972222225</v>
      </c>
      <c r="U1916">
        <f t="shared" si="209"/>
        <v>2014</v>
      </c>
    </row>
    <row r="1917" spans="1:21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1.6E-2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8"/>
        <v>41884.04886574074</v>
      </c>
      <c r="U1917">
        <f t="shared" si="209"/>
        <v>2014</v>
      </c>
    </row>
    <row r="1918" spans="1:21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5.1000000000000004E-3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8"/>
        <v>42681.758969907409</v>
      </c>
      <c r="U1918">
        <f t="shared" si="209"/>
        <v>2016</v>
      </c>
    </row>
    <row r="1919" spans="1:21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0.52570512820512816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8"/>
        <v>42776.270057870366</v>
      </c>
      <c r="U1919">
        <f t="shared" si="209"/>
        <v>2017</v>
      </c>
    </row>
    <row r="1920" spans="1:21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1.04E-2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8"/>
        <v>41863.789942129632</v>
      </c>
      <c r="U1920">
        <f t="shared" si="209"/>
        <v>2014</v>
      </c>
    </row>
    <row r="1921" spans="1:21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0.47399999999999998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42113.875567129624</v>
      </c>
      <c r="T1921" s="10">
        <f t="shared" si="208"/>
        <v>42143.875567129624</v>
      </c>
      <c r="U1921">
        <f t="shared" si="209"/>
        <v>2015</v>
      </c>
    </row>
    <row r="1922" spans="1:21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10">E1922/D1922</f>
        <v>0.43030000000000002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si="208"/>
        <v>42298.958333333328</v>
      </c>
      <c r="U1922">
        <f t="shared" si="209"/>
        <v>2015</v>
      </c>
    </row>
    <row r="1923" spans="1:21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10"/>
        <v>1.3680000000000001</v>
      </c>
      <c r="P1923" s="8">
        <f t="shared" ref="P1923:P1986" si="211">IFERROR(E1923/L1923,0)</f>
        <v>54</v>
      </c>
      <c r="Q1923" t="str">
        <f t="shared" ref="Q1923:Q1986" si="212">LEFT($N1923,FIND("/",$N1923,1)-1)</f>
        <v>music</v>
      </c>
      <c r="R1923" t="str">
        <f t="shared" ref="R1923:R1986" si="213">RIGHT($N1923,LEN($N1923)-FIND("/",$N1923,1))</f>
        <v>indie rock</v>
      </c>
      <c r="S1923" s="10">
        <f t="shared" ref="S1923:S1986" si="214">(((J1923/60)/60)/24)+DATE(1970,1,1)</f>
        <v>41074.221562500003</v>
      </c>
      <c r="T1923" s="10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1.1555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5"/>
        <v>41620.255868055552</v>
      </c>
      <c r="U1924">
        <f t="shared" si="216"/>
        <v>2013</v>
      </c>
    </row>
    <row r="1925" spans="1:21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2.4079999999999999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5"/>
        <v>40813.207638888889</v>
      </c>
      <c r="U1925">
        <f t="shared" si="216"/>
        <v>2011</v>
      </c>
    </row>
    <row r="1926" spans="1:21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1.1439999999999999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5"/>
        <v>41654.814583333333</v>
      </c>
      <c r="U1926">
        <f t="shared" si="216"/>
        <v>2013</v>
      </c>
    </row>
    <row r="1927" spans="1:21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1.1033333333333333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5"/>
        <v>41558</v>
      </c>
      <c r="U1927">
        <f t="shared" si="216"/>
        <v>2013</v>
      </c>
    </row>
    <row r="1928" spans="1:21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1.9537933333333333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5"/>
        <v>40484.018055555556</v>
      </c>
      <c r="U1928">
        <f t="shared" si="216"/>
        <v>2010</v>
      </c>
    </row>
    <row r="1929" spans="1:21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1.0333333333333334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5"/>
        <v>40976.207638888889</v>
      </c>
      <c r="U1929">
        <f t="shared" si="216"/>
        <v>2012</v>
      </c>
    </row>
    <row r="1930" spans="1:21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1.031372549019608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41371.648078703707</v>
      </c>
      <c r="T1930" s="10">
        <f t="shared" si="215"/>
        <v>41401.648078703707</v>
      </c>
      <c r="U1930">
        <f t="shared" si="216"/>
        <v>2013</v>
      </c>
    </row>
    <row r="1931" spans="1:21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1.003125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5"/>
        <v>40729.021597222221</v>
      </c>
      <c r="U1931">
        <f t="shared" si="216"/>
        <v>2011</v>
      </c>
    </row>
    <row r="1932" spans="1:21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1.27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5"/>
        <v>41462.558819444443</v>
      </c>
      <c r="U1932">
        <f t="shared" si="216"/>
        <v>2013</v>
      </c>
    </row>
    <row r="1933" spans="1:21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1.20601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5"/>
        <v>41051.145833333336</v>
      </c>
      <c r="U1933">
        <f t="shared" si="216"/>
        <v>2012</v>
      </c>
    </row>
    <row r="1934" spans="1:21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1.0699047619047619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40911.809872685182</v>
      </c>
      <c r="T1934" s="10">
        <f t="shared" si="215"/>
        <v>40932.809872685182</v>
      </c>
      <c r="U1934">
        <f t="shared" si="216"/>
        <v>2012</v>
      </c>
    </row>
    <row r="1935" spans="1:21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1.7243333333333333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5"/>
        <v>41909.130868055552</v>
      </c>
      <c r="U1935">
        <f t="shared" si="216"/>
        <v>2014</v>
      </c>
    </row>
    <row r="1936" spans="1:21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1.2362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5"/>
        <v>40902.208333333336</v>
      </c>
      <c r="U1936">
        <f t="shared" si="216"/>
        <v>2011</v>
      </c>
    </row>
    <row r="1937" spans="1:21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1.0840000000000001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41773.932534722226</v>
      </c>
      <c r="T1937" s="10">
        <f t="shared" si="215"/>
        <v>41811.207638888889</v>
      </c>
      <c r="U1937">
        <f t="shared" si="216"/>
        <v>2014</v>
      </c>
    </row>
    <row r="1938" spans="1:21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1.1652013333333333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5"/>
        <v>40883.249305555553</v>
      </c>
      <c r="U1938">
        <f t="shared" si="216"/>
        <v>2011</v>
      </c>
    </row>
    <row r="1939" spans="1:21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1.8724499999999999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5"/>
        <v>41075.165972222225</v>
      </c>
      <c r="U1939">
        <f t="shared" si="216"/>
        <v>2012</v>
      </c>
    </row>
    <row r="1940" spans="1:21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1.1593333333333333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5"/>
        <v>41457.208333333336</v>
      </c>
      <c r="U1940">
        <f t="shared" si="216"/>
        <v>2013</v>
      </c>
    </row>
    <row r="1941" spans="1:21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1.107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5"/>
        <v>41343.943379629629</v>
      </c>
      <c r="U1941">
        <f t="shared" si="216"/>
        <v>2013</v>
      </c>
    </row>
    <row r="1942" spans="1:21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1.7092307692307693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5"/>
        <v>40709.165972222225</v>
      </c>
      <c r="U1942">
        <f t="shared" si="216"/>
        <v>2011</v>
      </c>
    </row>
    <row r="1943" spans="1:21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1.2611835600000001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5"/>
        <v>41774.290868055556</v>
      </c>
      <c r="U1943">
        <f t="shared" si="216"/>
        <v>2014</v>
      </c>
    </row>
    <row r="1944" spans="1:21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1.3844033333333334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5"/>
        <v>40728.828009259261</v>
      </c>
      <c r="U1944">
        <f t="shared" si="216"/>
        <v>2011</v>
      </c>
    </row>
    <row r="1945" spans="1:21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17.052499999999998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5"/>
        <v>42593.269861111112</v>
      </c>
      <c r="U1945">
        <f t="shared" si="216"/>
        <v>2016</v>
      </c>
    </row>
    <row r="1946" spans="1:21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7.8805550000000002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5"/>
        <v>41760.584374999999</v>
      </c>
      <c r="U1946">
        <f t="shared" si="216"/>
        <v>2014</v>
      </c>
    </row>
    <row r="1947" spans="1:21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3.4801799999999998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42157.251828703709</v>
      </c>
      <c r="T1947" s="10">
        <f t="shared" si="215"/>
        <v>42197.251828703709</v>
      </c>
      <c r="U1947">
        <f t="shared" si="216"/>
        <v>2015</v>
      </c>
    </row>
    <row r="1948" spans="1:21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1.4974666666666667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41689.150011574071</v>
      </c>
      <c r="T1948" s="10">
        <f t="shared" si="215"/>
        <v>41749.108344907407</v>
      </c>
      <c r="U1948">
        <f t="shared" si="216"/>
        <v>2014</v>
      </c>
    </row>
    <row r="1949" spans="1:21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1.0063375000000001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5"/>
        <v>40140.249305555553</v>
      </c>
      <c r="U1949">
        <f t="shared" si="216"/>
        <v>2009</v>
      </c>
    </row>
    <row r="1950" spans="1:21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8.0021100000000001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5"/>
        <v>42527.709722222222</v>
      </c>
      <c r="U1950">
        <f t="shared" si="216"/>
        <v>2016</v>
      </c>
    </row>
    <row r="1951" spans="1:21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1.0600260000000001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41800.423043981478</v>
      </c>
      <c r="T1951" s="10">
        <f t="shared" si="215"/>
        <v>41830.423043981478</v>
      </c>
      <c r="U1951">
        <f t="shared" si="216"/>
        <v>2014</v>
      </c>
    </row>
    <row r="1952" spans="1:21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2.0051866666666669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5"/>
        <v>40655.181400462963</v>
      </c>
      <c r="U1952">
        <f t="shared" si="216"/>
        <v>2011</v>
      </c>
    </row>
    <row r="1953" spans="1:21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2.1244399999999999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5"/>
        <v>42681.462233796294</v>
      </c>
      <c r="U1953">
        <f t="shared" si="216"/>
        <v>2016</v>
      </c>
    </row>
    <row r="1954" spans="1:21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1.9847237142857144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5"/>
        <v>41563.60665509259</v>
      </c>
      <c r="U1954">
        <f t="shared" si="216"/>
        <v>2013</v>
      </c>
    </row>
    <row r="1955" spans="1:21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2.2594666666666665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5"/>
        <v>40970.125</v>
      </c>
      <c r="U1955">
        <f t="shared" si="216"/>
        <v>2012</v>
      </c>
    </row>
    <row r="1956" spans="1:21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6.9894800000000004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5"/>
        <v>42441.208333333328</v>
      </c>
      <c r="U1956">
        <f t="shared" si="216"/>
        <v>2016</v>
      </c>
    </row>
    <row r="1957" spans="1:21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3.9859528571428569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5"/>
        <v>41052.791666666664</v>
      </c>
      <c r="U1957">
        <f t="shared" si="216"/>
        <v>2012</v>
      </c>
    </row>
    <row r="1958" spans="1:21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2.9403333333333332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5"/>
        <v>42112.882002314815</v>
      </c>
      <c r="U1958">
        <f t="shared" si="216"/>
        <v>2015</v>
      </c>
    </row>
    <row r="1959" spans="1:21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1.6750470000000002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41179.098530092589</v>
      </c>
      <c r="T1959" s="10">
        <f t="shared" si="215"/>
        <v>41209.098530092589</v>
      </c>
      <c r="U1959">
        <f t="shared" si="216"/>
        <v>2012</v>
      </c>
    </row>
    <row r="1960" spans="1:21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14.355717142857143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5"/>
        <v>41356.94630787037</v>
      </c>
      <c r="U1960">
        <f t="shared" si="216"/>
        <v>2013</v>
      </c>
    </row>
    <row r="1961" spans="1:21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1.5673440000000001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41871.845601851855</v>
      </c>
      <c r="T1961" s="10">
        <f t="shared" si="215"/>
        <v>41913</v>
      </c>
      <c r="U1961">
        <f t="shared" si="216"/>
        <v>2014</v>
      </c>
    </row>
    <row r="1962" spans="1:21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1.1790285714285715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5"/>
        <v>41994.362743055557</v>
      </c>
      <c r="U1962">
        <f t="shared" si="216"/>
        <v>2014</v>
      </c>
    </row>
    <row r="1963" spans="1:21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11.053811999999999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5"/>
        <v>41188.165972222225</v>
      </c>
      <c r="U1963">
        <f t="shared" si="216"/>
        <v>2012</v>
      </c>
    </row>
    <row r="1964" spans="1:21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1.9292499999999999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5"/>
        <v>41772.780509259261</v>
      </c>
      <c r="U1964">
        <f t="shared" si="216"/>
        <v>2014</v>
      </c>
    </row>
    <row r="1965" spans="1:21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1.268842105263158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5"/>
        <v>41898.429791666669</v>
      </c>
      <c r="U1965">
        <f t="shared" si="216"/>
        <v>2014</v>
      </c>
    </row>
    <row r="1966" spans="1:21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2.5957748878923765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5"/>
        <v>42482.272824074069</v>
      </c>
      <c r="U1966">
        <f t="shared" si="216"/>
        <v>2016</v>
      </c>
    </row>
    <row r="1967" spans="1:21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2.6227999999999998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5"/>
        <v>40920.041666666664</v>
      </c>
      <c r="U1967">
        <f t="shared" si="216"/>
        <v>2011</v>
      </c>
    </row>
    <row r="1968" spans="1:21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2.0674309000000002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5"/>
        <v>41865.540486111109</v>
      </c>
      <c r="U1968">
        <f t="shared" si="216"/>
        <v>2014</v>
      </c>
    </row>
    <row r="1969" spans="1:21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3.7012999999999998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5"/>
        <v>41760.663530092592</v>
      </c>
      <c r="U1969">
        <f t="shared" si="216"/>
        <v>2014</v>
      </c>
    </row>
    <row r="1970" spans="1:21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2.8496600000000001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5"/>
        <v>42707.628645833334</v>
      </c>
      <c r="U1970">
        <f t="shared" si="216"/>
        <v>2016</v>
      </c>
    </row>
    <row r="1971" spans="1:21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5.7907999999999999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5"/>
        <v>42587.792453703703</v>
      </c>
      <c r="U1971">
        <f t="shared" si="216"/>
        <v>2016</v>
      </c>
    </row>
    <row r="1972" spans="1:21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11.318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5"/>
        <v>41384.151631944449</v>
      </c>
      <c r="U1972">
        <f t="shared" si="216"/>
        <v>2013</v>
      </c>
    </row>
    <row r="1973" spans="1:21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2.6302771750000002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5"/>
        <v>41593.166666666664</v>
      </c>
      <c r="U1973">
        <f t="shared" si="216"/>
        <v>2013</v>
      </c>
    </row>
    <row r="1974" spans="1:21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6.7447999999999997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5"/>
        <v>41231.053749999999</v>
      </c>
      <c r="U1974">
        <f t="shared" si="216"/>
        <v>2012</v>
      </c>
    </row>
    <row r="1975" spans="1:21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2.5683081313131315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5"/>
        <v>42588.291666666672</v>
      </c>
      <c r="U1975">
        <f t="shared" si="216"/>
        <v>2016</v>
      </c>
    </row>
    <row r="1976" spans="1:21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3.7549600000000001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5"/>
        <v>41505.334131944444</v>
      </c>
      <c r="U1976">
        <f t="shared" si="216"/>
        <v>2013</v>
      </c>
    </row>
    <row r="1977" spans="1:21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2.0870837499999997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5"/>
        <v>41343.755219907405</v>
      </c>
      <c r="U1977">
        <f t="shared" si="216"/>
        <v>2013</v>
      </c>
    </row>
    <row r="1978" spans="1:21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3.4660000000000002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5"/>
        <v>41468.899594907409</v>
      </c>
      <c r="U1978">
        <f t="shared" si="216"/>
        <v>2013</v>
      </c>
    </row>
    <row r="1979" spans="1:21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4.0232999999999999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5"/>
        <v>42357.332638888889</v>
      </c>
      <c r="U1979">
        <f t="shared" si="216"/>
        <v>2015</v>
      </c>
    </row>
    <row r="1980" spans="1:21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10.2684514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5"/>
        <v>41072.291666666664</v>
      </c>
      <c r="U1980">
        <f t="shared" si="216"/>
        <v>2012</v>
      </c>
    </row>
    <row r="1981" spans="1:21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1.14901155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5"/>
        <v>42327.207638888889</v>
      </c>
      <c r="U1981">
        <f t="shared" si="216"/>
        <v>2015</v>
      </c>
    </row>
    <row r="1982" spans="1:21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3.5482402000000004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5"/>
        <v>42463.500717592593</v>
      </c>
      <c r="U1982">
        <f t="shared" si="216"/>
        <v>2016</v>
      </c>
    </row>
    <row r="1983" spans="1:21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5.0799999999999998E-2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5"/>
        <v>41829.725289351853</v>
      </c>
      <c r="U1983">
        <f t="shared" si="216"/>
        <v>2014</v>
      </c>
    </row>
    <row r="1984" spans="1:21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s="8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5"/>
        <v>42708.628321759257</v>
      </c>
      <c r="U1984">
        <f t="shared" si="216"/>
        <v>2016</v>
      </c>
    </row>
    <row r="1985" spans="1:21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4.2999999999999997E-2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5"/>
        <v>42615.291666666672</v>
      </c>
      <c r="U1985">
        <f t="shared" si="216"/>
        <v>2016</v>
      </c>
    </row>
    <row r="1986" spans="1:21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17">E1986/D1986</f>
        <v>0.21146666666666666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si="215"/>
        <v>41973.831956018519</v>
      </c>
      <c r="U1986">
        <f t="shared" si="216"/>
        <v>2014</v>
      </c>
    </row>
    <row r="1987" spans="1:21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17"/>
        <v>3.1875000000000001E-2</v>
      </c>
      <c r="P1987" s="8">
        <f t="shared" ref="P1987:P2050" si="218">IFERROR(E1987/L1987,0)</f>
        <v>12.75</v>
      </c>
      <c r="Q1987" t="str">
        <f t="shared" ref="Q1987:Q2050" si="219">LEFT($N1987,FIND("/",$N1987,1)-1)</f>
        <v>photography</v>
      </c>
      <c r="R1987" t="str">
        <f t="shared" ref="R1987:R2050" si="220">RIGHT($N1987,LEN($N1987)-FIND("/",$N1987,1))</f>
        <v>people</v>
      </c>
      <c r="S1987" s="10">
        <f t="shared" ref="S1987:S2050" si="221">(((J1987/60)/60)/24)+DATE(1970,1,1)</f>
        <v>42555.698738425926</v>
      </c>
      <c r="T1987" s="10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5.0000000000000001E-4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42413.433831018512</v>
      </c>
      <c r="T1988" s="10">
        <f t="shared" si="222"/>
        <v>42443.392164351855</v>
      </c>
      <c r="U1988">
        <f t="shared" si="223"/>
        <v>2016</v>
      </c>
    </row>
    <row r="1989" spans="1:21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0.42472727272727273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22"/>
        <v>42064.639768518522</v>
      </c>
      <c r="U1989">
        <f t="shared" si="223"/>
        <v>2015</v>
      </c>
    </row>
    <row r="1990" spans="1:21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4.1666666666666666E-3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22"/>
        <v>42236.763217592597</v>
      </c>
      <c r="U1990">
        <f t="shared" si="223"/>
        <v>2015</v>
      </c>
    </row>
    <row r="1991" spans="1:21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0.01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22"/>
        <v>42715.680648148147</v>
      </c>
      <c r="U1991">
        <f t="shared" si="223"/>
        <v>2016</v>
      </c>
    </row>
    <row r="1992" spans="1:21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0.16966666666666666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22"/>
        <v>42413.195972222224</v>
      </c>
      <c r="U1992">
        <f t="shared" si="223"/>
        <v>2016</v>
      </c>
    </row>
    <row r="1993" spans="1:21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7.0000000000000007E-2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22"/>
        <v>42188.89335648148</v>
      </c>
      <c r="U1993">
        <f t="shared" si="223"/>
        <v>2015</v>
      </c>
    </row>
    <row r="1994" spans="1:21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1.3333333333333333E-3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22"/>
        <v>42053.143414351856</v>
      </c>
      <c r="U1994">
        <f t="shared" si="223"/>
        <v>2015</v>
      </c>
    </row>
    <row r="1995" spans="1:21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s="8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42329.58839120371</v>
      </c>
      <c r="T1995" s="10">
        <f t="shared" si="222"/>
        <v>42359.58839120371</v>
      </c>
      <c r="U1995">
        <f t="shared" si="223"/>
        <v>2015</v>
      </c>
    </row>
    <row r="1996" spans="1:21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s="8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22"/>
        <v>42711.047939814816</v>
      </c>
      <c r="U1996">
        <f t="shared" si="223"/>
        <v>2016</v>
      </c>
    </row>
    <row r="1997" spans="1:21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7.8E-2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22"/>
        <v>42201.902037037042</v>
      </c>
      <c r="U1997">
        <f t="shared" si="223"/>
        <v>2015</v>
      </c>
    </row>
    <row r="1998" spans="1:21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s="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22"/>
        <v>41830.819571759261</v>
      </c>
      <c r="U1998">
        <f t="shared" si="223"/>
        <v>2014</v>
      </c>
    </row>
    <row r="1999" spans="1:21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s="8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22"/>
        <v>41877.930694444447</v>
      </c>
      <c r="U1999">
        <f t="shared" si="223"/>
        <v>2014</v>
      </c>
    </row>
    <row r="2000" spans="1:21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0.26200000000000001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22"/>
        <v>41852.118495370371</v>
      </c>
      <c r="U2000">
        <f t="shared" si="223"/>
        <v>2014</v>
      </c>
    </row>
    <row r="2001" spans="1:21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7.6129032258064515E-3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22"/>
        <v>41956.524398148147</v>
      </c>
      <c r="U2001">
        <f t="shared" si="223"/>
        <v>2014</v>
      </c>
    </row>
    <row r="2002" spans="1:21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0.125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22"/>
        <v>42375.951539351852</v>
      </c>
      <c r="U2002">
        <f t="shared" si="223"/>
        <v>2015</v>
      </c>
    </row>
    <row r="2003" spans="1:21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3.8212909090909091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22"/>
        <v>42167.833333333328</v>
      </c>
      <c r="U2003">
        <f t="shared" si="223"/>
        <v>2015</v>
      </c>
    </row>
    <row r="2004" spans="1:21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2.1679422000000002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22"/>
        <v>42758.71230324074</v>
      </c>
      <c r="U2004">
        <f t="shared" si="223"/>
        <v>2016</v>
      </c>
    </row>
    <row r="2005" spans="1:21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3.12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22"/>
        <v>40361.958333333336</v>
      </c>
      <c r="U2005">
        <f t="shared" si="223"/>
        <v>2010</v>
      </c>
    </row>
    <row r="2006" spans="1:21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2.3442048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22"/>
        <v>41830.604895833334</v>
      </c>
      <c r="U2006">
        <f t="shared" si="223"/>
        <v>2014</v>
      </c>
    </row>
    <row r="2007" spans="1:21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1.236801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22"/>
        <v>41563.165972222225</v>
      </c>
      <c r="U2007">
        <f t="shared" si="223"/>
        <v>2013</v>
      </c>
    </row>
    <row r="2008" spans="1:21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2.4784000000000002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22"/>
        <v>41976.542187500003</v>
      </c>
      <c r="U2008">
        <f t="shared" si="223"/>
        <v>2014</v>
      </c>
    </row>
    <row r="2009" spans="1:21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1.157092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22"/>
        <v>40414.166666666664</v>
      </c>
      <c r="U2009">
        <f t="shared" si="223"/>
        <v>2010</v>
      </c>
    </row>
    <row r="2010" spans="1:21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1.1707484768810599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22"/>
        <v>40805.604421296295</v>
      </c>
      <c r="U2010">
        <f t="shared" si="223"/>
        <v>2011</v>
      </c>
    </row>
    <row r="2011" spans="1:21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3.05158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22"/>
        <v>42697.365081018521</v>
      </c>
      <c r="U2011">
        <f t="shared" si="223"/>
        <v>2016</v>
      </c>
    </row>
    <row r="2012" spans="1:21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3.2005299999999997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22"/>
        <v>42600.996423611112</v>
      </c>
      <c r="U2012">
        <f t="shared" si="223"/>
        <v>2016</v>
      </c>
    </row>
    <row r="2013" spans="1:21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8.1956399999999991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22"/>
        <v>42380.958333333328</v>
      </c>
      <c r="U2013">
        <f t="shared" si="223"/>
        <v>2015</v>
      </c>
    </row>
    <row r="2014" spans="1:21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2.3490000000000002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22"/>
        <v>42040.822233796294</v>
      </c>
      <c r="U2014">
        <f t="shared" si="223"/>
        <v>2015</v>
      </c>
    </row>
    <row r="2015" spans="1:21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4.9491375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22"/>
        <v>42559.960810185185</v>
      </c>
      <c r="U2015">
        <f t="shared" si="223"/>
        <v>2016</v>
      </c>
    </row>
    <row r="2016" spans="1:21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78.137822333333332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22"/>
        <v>41358.172905092593</v>
      </c>
      <c r="U2016">
        <f t="shared" si="223"/>
        <v>2013</v>
      </c>
    </row>
    <row r="2017" spans="1:21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1.1300013888888889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22"/>
        <v>40795.876886574071</v>
      </c>
      <c r="U2017">
        <f t="shared" si="223"/>
        <v>2011</v>
      </c>
    </row>
    <row r="2018" spans="1:21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9.2154220000000002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</v>
      </c>
      <c r="T2018" s="10">
        <f t="shared" si="222"/>
        <v>41342.88077546296</v>
      </c>
      <c r="U2018">
        <f t="shared" si="223"/>
        <v>2013</v>
      </c>
    </row>
    <row r="2019" spans="1:21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1.2510239999999999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22"/>
        <v>40992.166666666664</v>
      </c>
      <c r="U2019">
        <f t="shared" si="223"/>
        <v>2012</v>
      </c>
    </row>
    <row r="2020" spans="1:21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1.0224343076923077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22"/>
        <v>42229.365844907406</v>
      </c>
      <c r="U2020">
        <f t="shared" si="223"/>
        <v>2015</v>
      </c>
    </row>
    <row r="2021" spans="1:21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4.8490975000000001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22"/>
        <v>42635.70857638889</v>
      </c>
      <c r="U2021">
        <f t="shared" si="223"/>
        <v>2016</v>
      </c>
    </row>
    <row r="2022" spans="1:21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1.9233333333333333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41737.097499999996</v>
      </c>
      <c r="T2022" s="10">
        <f t="shared" si="222"/>
        <v>41773.961111111108</v>
      </c>
      <c r="U2022">
        <f t="shared" si="223"/>
        <v>2014</v>
      </c>
    </row>
    <row r="2023" spans="1:21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2.8109999999999999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22"/>
        <v>41906.070567129631</v>
      </c>
      <c r="U2023">
        <f t="shared" si="223"/>
        <v>2014</v>
      </c>
    </row>
    <row r="2024" spans="1:21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1.2513700000000001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22"/>
        <v>42532.569120370375</v>
      </c>
      <c r="U2024">
        <f t="shared" si="223"/>
        <v>2016</v>
      </c>
    </row>
    <row r="2025" spans="1:21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1.61459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22"/>
        <v>42166.420752314814</v>
      </c>
      <c r="U2025">
        <f t="shared" si="223"/>
        <v>2015</v>
      </c>
    </row>
    <row r="2026" spans="1:21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5.8535000000000004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22"/>
        <v>41134.125</v>
      </c>
      <c r="U2026">
        <f t="shared" si="223"/>
        <v>2012</v>
      </c>
    </row>
    <row r="2027" spans="1:21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2.0114999999999998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22"/>
        <v>42166.184560185182</v>
      </c>
      <c r="U2027">
        <f t="shared" si="223"/>
        <v>2015</v>
      </c>
    </row>
    <row r="2028" spans="1:21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1.3348307999999998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22"/>
        <v>41750.165972222225</v>
      </c>
      <c r="U2028">
        <f t="shared" si="223"/>
        <v>2014</v>
      </c>
    </row>
    <row r="2029" spans="1:21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1.2024900000000001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42048.813877314817</v>
      </c>
      <c r="T2029" s="10">
        <f t="shared" si="222"/>
        <v>42093.772210648152</v>
      </c>
      <c r="U2029">
        <f t="shared" si="223"/>
        <v>2015</v>
      </c>
    </row>
    <row r="2030" spans="1:21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1.2616666666666667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22"/>
        <v>40252.913194444445</v>
      </c>
      <c r="U2030">
        <f t="shared" si="223"/>
        <v>2010</v>
      </c>
    </row>
    <row r="2031" spans="1:21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3.6120000000000001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22"/>
        <v>41878.021770833337</v>
      </c>
      <c r="U2031">
        <f t="shared" si="223"/>
        <v>2014</v>
      </c>
    </row>
    <row r="2032" spans="1:21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2.26239013671875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22"/>
        <v>41242.996481481481</v>
      </c>
      <c r="U2032">
        <f t="shared" si="223"/>
        <v>2012</v>
      </c>
    </row>
    <row r="2033" spans="1:21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1.2035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22"/>
        <v>42013.041666666672</v>
      </c>
      <c r="U2033">
        <f t="shared" si="223"/>
        <v>2014</v>
      </c>
    </row>
    <row r="2034" spans="1:21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3.0418799999999999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22"/>
        <v>42719.208333333328</v>
      </c>
      <c r="U2034">
        <f t="shared" si="223"/>
        <v>2016</v>
      </c>
    </row>
    <row r="2035" spans="1:21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1.7867599999999999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22"/>
        <v>41755.082384259258</v>
      </c>
      <c r="U2035">
        <f t="shared" si="223"/>
        <v>2014</v>
      </c>
    </row>
    <row r="2036" spans="1:21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3.868199871794872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22"/>
        <v>42131.290277777778</v>
      </c>
      <c r="U2036">
        <f t="shared" si="223"/>
        <v>2015</v>
      </c>
    </row>
    <row r="2037" spans="1:21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2.1103642500000004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22"/>
        <v>42357.041666666672</v>
      </c>
      <c r="U2037">
        <f t="shared" si="223"/>
        <v>2015</v>
      </c>
    </row>
    <row r="2038" spans="1:21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1.3166833333333334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41738.864803240744</v>
      </c>
      <c r="T2038" s="10">
        <f t="shared" si="222"/>
        <v>41768.864803240744</v>
      </c>
      <c r="U2038">
        <f t="shared" si="223"/>
        <v>2014</v>
      </c>
    </row>
    <row r="2039" spans="1:21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3.0047639999999998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22"/>
        <v>41638.251770833333</v>
      </c>
      <c r="U2039">
        <f t="shared" si="223"/>
        <v>2013</v>
      </c>
    </row>
    <row r="2040" spans="1:21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4.2051249999999998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22"/>
        <v>41456.75</v>
      </c>
      <c r="U2040">
        <f t="shared" si="223"/>
        <v>2013</v>
      </c>
    </row>
    <row r="2041" spans="1:21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1.362168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22"/>
        <v>42705.207638888889</v>
      </c>
      <c r="U2041">
        <f t="shared" si="223"/>
        <v>2016</v>
      </c>
    </row>
    <row r="2042" spans="1:21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2.4817133333333334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41578.927118055559</v>
      </c>
      <c r="T2042" s="10">
        <f t="shared" si="222"/>
        <v>41593.968784722223</v>
      </c>
      <c r="U2042">
        <f t="shared" si="223"/>
        <v>2013</v>
      </c>
    </row>
    <row r="2043" spans="1:21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1.8186315789473684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22"/>
        <v>42684.567442129628</v>
      </c>
      <c r="U2043">
        <f t="shared" si="223"/>
        <v>2016</v>
      </c>
    </row>
    <row r="2044" spans="1:21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1.2353000000000001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22"/>
        <v>42391.708032407405</v>
      </c>
      <c r="U2044">
        <f t="shared" si="223"/>
        <v>2015</v>
      </c>
    </row>
    <row r="2045" spans="1:21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5.0620938628158845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22"/>
        <v>42715.207638888889</v>
      </c>
      <c r="U2045">
        <f t="shared" si="223"/>
        <v>2016</v>
      </c>
    </row>
    <row r="2046" spans="1:21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1.0821333333333334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22"/>
        <v>42168.684189814812</v>
      </c>
      <c r="U2046">
        <f t="shared" si="223"/>
        <v>2015</v>
      </c>
    </row>
    <row r="2047" spans="1:21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8.1918387755102042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41069.088506944441</v>
      </c>
      <c r="T2047" s="10">
        <f t="shared" si="222"/>
        <v>41099.088506944441</v>
      </c>
      <c r="U2047">
        <f t="shared" si="223"/>
        <v>2012</v>
      </c>
    </row>
    <row r="2048" spans="1:21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1.2110000000000001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22"/>
        <v>41417.171805555554</v>
      </c>
      <c r="U2048">
        <f t="shared" si="223"/>
        <v>2013</v>
      </c>
    </row>
    <row r="2049" spans="1:21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1.0299897959183673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22"/>
        <v>42111</v>
      </c>
      <c r="U2049">
        <f t="shared" si="223"/>
        <v>2015</v>
      </c>
    </row>
    <row r="2050" spans="1:21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24">E2050/D2050</f>
        <v>1.4833229411764706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si="222"/>
        <v>41417.651516203703</v>
      </c>
      <c r="U2050">
        <f t="shared" si="223"/>
        <v>2013</v>
      </c>
    </row>
    <row r="2051" spans="1:21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24"/>
        <v>1.2019070000000001</v>
      </c>
      <c r="P2051" s="8">
        <f t="shared" ref="P2051:P2114" si="225">IFERROR(E2051/L2051,0)</f>
        <v>80.991037735849048</v>
      </c>
      <c r="Q2051" t="str">
        <f t="shared" ref="Q2051:Q2114" si="226">LEFT($N2051,FIND("/",$N2051,1)-1)</f>
        <v>technology</v>
      </c>
      <c r="R2051" t="str">
        <f t="shared" ref="R2051:R2114" si="227">RIGHT($N2051,LEN($N2051)-FIND("/",$N2051,1))</f>
        <v>hardware</v>
      </c>
      <c r="S2051" s="10">
        <f t="shared" ref="S2051:S2114" si="228">(((J2051/60)/60)/24)+DATE(1970,1,1)</f>
        <v>41575.527349537035</v>
      </c>
      <c r="T2051" s="10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4.7327000000000004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9"/>
        <v>42155.071504629625</v>
      </c>
      <c r="U2052">
        <f t="shared" si="230"/>
        <v>2015</v>
      </c>
    </row>
    <row r="2053" spans="1:21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1.303625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9"/>
        <v>41634.022418981483</v>
      </c>
      <c r="U2053">
        <f t="shared" si="230"/>
        <v>2013</v>
      </c>
    </row>
    <row r="2054" spans="1:21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3.5304799999999998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9"/>
        <v>42420.08394675926</v>
      </c>
      <c r="U2054">
        <f t="shared" si="230"/>
        <v>2016</v>
      </c>
    </row>
    <row r="2055" spans="1:21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1.0102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9"/>
        <v>42333.659155092595</v>
      </c>
      <c r="U2055">
        <f t="shared" si="230"/>
        <v>2015</v>
      </c>
    </row>
    <row r="2056" spans="1:21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1.1359142857142857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9"/>
        <v>41761.520949074074</v>
      </c>
      <c r="U2056">
        <f t="shared" si="230"/>
        <v>2014</v>
      </c>
    </row>
    <row r="2057" spans="1:21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1.6741666666666666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9"/>
        <v>41976.166666666672</v>
      </c>
      <c r="U2057">
        <f t="shared" si="230"/>
        <v>2014</v>
      </c>
    </row>
    <row r="2058" spans="1:21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1.5345200000000001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9"/>
        <v>41381.76090277778</v>
      </c>
      <c r="U2058">
        <f t="shared" si="230"/>
        <v>2013</v>
      </c>
    </row>
    <row r="2059" spans="1:21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2.022322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9"/>
        <v>42426.494583333333</v>
      </c>
      <c r="U2059">
        <f t="shared" si="230"/>
        <v>2016</v>
      </c>
    </row>
    <row r="2060" spans="1:21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1.6828125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9"/>
        <v>42065.833333333328</v>
      </c>
      <c r="U2060">
        <f t="shared" si="230"/>
        <v>2015</v>
      </c>
    </row>
    <row r="2061" spans="1:21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1.4345666666666668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9"/>
        <v>42400.915972222225</v>
      </c>
      <c r="U2061">
        <f t="shared" si="230"/>
        <v>2015</v>
      </c>
    </row>
    <row r="2062" spans="1:21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1.964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9"/>
        <v>41843.642939814818</v>
      </c>
      <c r="U2062">
        <f t="shared" si="230"/>
        <v>2014</v>
      </c>
    </row>
    <row r="2063" spans="1:21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1.0791999999999999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9"/>
        <v>42735.764513888891</v>
      </c>
      <c r="U2063">
        <f t="shared" si="230"/>
        <v>2016</v>
      </c>
    </row>
    <row r="2064" spans="1:21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1.14977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9"/>
        <v>42453.341412037036</v>
      </c>
      <c r="U2064">
        <f t="shared" si="230"/>
        <v>2016</v>
      </c>
    </row>
    <row r="2065" spans="1:21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1.4804999999999999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9"/>
        <v>42505.73265046296</v>
      </c>
      <c r="U2065">
        <f t="shared" si="230"/>
        <v>2016</v>
      </c>
    </row>
    <row r="2066" spans="1:21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1.9116676082790633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9"/>
        <v>41425.5</v>
      </c>
      <c r="U2066">
        <f t="shared" si="230"/>
        <v>2013</v>
      </c>
    </row>
    <row r="2067" spans="1:21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1.99215125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9"/>
        <v>41633.333668981482</v>
      </c>
      <c r="U2067">
        <f t="shared" si="230"/>
        <v>2013</v>
      </c>
    </row>
    <row r="2068" spans="1:21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2.1859999999999999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9"/>
        <v>41874.771793981483</v>
      </c>
      <c r="U2068">
        <f t="shared" si="230"/>
        <v>2014</v>
      </c>
    </row>
    <row r="2069" spans="1:21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1.2686868686868686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9"/>
        <v>42148.853888888887</v>
      </c>
      <c r="U2069">
        <f t="shared" si="230"/>
        <v>2015</v>
      </c>
    </row>
    <row r="2070" spans="1:21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1.0522388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9"/>
        <v>42663.841608796298</v>
      </c>
      <c r="U2070">
        <f t="shared" si="230"/>
        <v>2016</v>
      </c>
    </row>
    <row r="2071" spans="1:21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1.2840666000000001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9"/>
        <v>42371.972118055557</v>
      </c>
      <c r="U2071">
        <f t="shared" si="230"/>
        <v>2015</v>
      </c>
    </row>
    <row r="2072" spans="1:21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3.1732719999999999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9"/>
        <v>42549.6565162037</v>
      </c>
      <c r="U2072">
        <f t="shared" si="230"/>
        <v>2016</v>
      </c>
    </row>
    <row r="2073" spans="1:21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2.8073000000000001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9"/>
        <v>42645.278749999998</v>
      </c>
      <c r="U2073">
        <f t="shared" si="230"/>
        <v>2016</v>
      </c>
    </row>
    <row r="2074" spans="1:21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1.1073146853146854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9"/>
        <v>42497.581388888888</v>
      </c>
      <c r="U2074">
        <f t="shared" si="230"/>
        <v>2016</v>
      </c>
    </row>
    <row r="2075" spans="1:21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1.5260429999999998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9"/>
        <v>42132.668032407411</v>
      </c>
      <c r="U2075">
        <f t="shared" si="230"/>
        <v>2015</v>
      </c>
    </row>
    <row r="2076" spans="1:21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1.0249999999999999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9"/>
        <v>42496.826180555552</v>
      </c>
      <c r="U2076">
        <f t="shared" si="230"/>
        <v>2016</v>
      </c>
    </row>
    <row r="2077" spans="1:21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16.783738373837384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9"/>
        <v>41480.681574074071</v>
      </c>
      <c r="U2077">
        <f t="shared" si="230"/>
        <v>2013</v>
      </c>
    </row>
    <row r="2078" spans="1:21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5.4334915642458101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9"/>
        <v>41843.880659722221</v>
      </c>
      <c r="U2078">
        <f t="shared" si="230"/>
        <v>2014</v>
      </c>
    </row>
    <row r="2079" spans="1:21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1.1550800000000001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9"/>
        <v>42160.875</v>
      </c>
      <c r="U2079">
        <f t="shared" si="230"/>
        <v>2015</v>
      </c>
    </row>
    <row r="2080" spans="1:21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1.3120499999999999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9"/>
        <v>42722.771493055552</v>
      </c>
      <c r="U2080">
        <f t="shared" si="230"/>
        <v>2016</v>
      </c>
    </row>
    <row r="2081" spans="1:21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2.8816999999999999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9"/>
        <v>42180.791666666672</v>
      </c>
      <c r="U2081">
        <f t="shared" si="230"/>
        <v>2015</v>
      </c>
    </row>
    <row r="2082" spans="1:21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5.0780000000000003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9"/>
        <v>42319.998842592591</v>
      </c>
      <c r="U2082">
        <f t="shared" si="230"/>
        <v>2015</v>
      </c>
    </row>
    <row r="2083" spans="1:21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1.1457142857142857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41004.156886574077</v>
      </c>
      <c r="T2083" s="10">
        <f t="shared" si="229"/>
        <v>41045.207638888889</v>
      </c>
      <c r="U2083">
        <f t="shared" si="230"/>
        <v>2012</v>
      </c>
    </row>
    <row r="2084" spans="1:21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1.1073333333333333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9"/>
        <v>40871.161990740737</v>
      </c>
      <c r="U2084">
        <f t="shared" si="230"/>
        <v>2011</v>
      </c>
    </row>
    <row r="2085" spans="1:21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1.1333333333333333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9"/>
        <v>41064.72216435185</v>
      </c>
      <c r="U2085">
        <f t="shared" si="230"/>
        <v>2012</v>
      </c>
    </row>
    <row r="2086" spans="1:21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1.0833333333333333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9"/>
        <v>41763.290972222225</v>
      </c>
      <c r="U2086">
        <f t="shared" si="230"/>
        <v>2014</v>
      </c>
    </row>
    <row r="2087" spans="1:21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1.2353333333333334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9"/>
        <v>41105.835497685184</v>
      </c>
      <c r="U2087">
        <f t="shared" si="230"/>
        <v>2012</v>
      </c>
    </row>
    <row r="2088" spans="1:21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1.0069999999999999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9"/>
        <v>40891.207638888889</v>
      </c>
      <c r="U2088">
        <f t="shared" si="230"/>
        <v>2011</v>
      </c>
    </row>
    <row r="2089" spans="1:21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1.0353333333333334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9"/>
        <v>40794.204375000001</v>
      </c>
      <c r="U2089">
        <f t="shared" si="230"/>
        <v>2011</v>
      </c>
    </row>
    <row r="2090" spans="1:21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1.1551066666666667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40395.714722222219</v>
      </c>
      <c r="T2090" s="10">
        <f t="shared" si="229"/>
        <v>40432.165972222225</v>
      </c>
      <c r="U2090">
        <f t="shared" si="230"/>
        <v>2010</v>
      </c>
    </row>
    <row r="2091" spans="1:21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1.2040040000000001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9"/>
        <v>41488.076319444444</v>
      </c>
      <c r="U2091">
        <f t="shared" si="230"/>
        <v>2013</v>
      </c>
    </row>
    <row r="2092" spans="1:21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1.1504037499999999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41299.381423611114</v>
      </c>
      <c r="T2092" s="10">
        <f t="shared" si="229"/>
        <v>41329.381423611114</v>
      </c>
      <c r="U2092">
        <f t="shared" si="230"/>
        <v>2013</v>
      </c>
    </row>
    <row r="2093" spans="1:21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1.2046777777777777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40555.322662037033</v>
      </c>
      <c r="T2093" s="10">
        <f t="shared" si="229"/>
        <v>40603.833333333336</v>
      </c>
      <c r="U2093">
        <f t="shared" si="230"/>
        <v>2011</v>
      </c>
    </row>
    <row r="2094" spans="1:21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1.0128333333333333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9"/>
        <v>40823.707546296297</v>
      </c>
      <c r="U2094">
        <f t="shared" si="230"/>
        <v>2011</v>
      </c>
    </row>
    <row r="2095" spans="1:21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1.0246666666666666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9"/>
        <v>41265.896203703705</v>
      </c>
      <c r="U2095">
        <f t="shared" si="230"/>
        <v>2012</v>
      </c>
    </row>
    <row r="2096" spans="1:21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1.2054285714285715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9"/>
        <v>40973.125</v>
      </c>
      <c r="U2096">
        <f t="shared" si="230"/>
        <v>2012</v>
      </c>
    </row>
    <row r="2097" spans="1:21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40758.733483796292</v>
      </c>
      <c r="T2097" s="10">
        <f t="shared" si="229"/>
        <v>40818.733483796292</v>
      </c>
      <c r="U2097">
        <f t="shared" si="230"/>
        <v>2011</v>
      </c>
    </row>
    <row r="2098" spans="1:21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1.0166666666666666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9"/>
        <v>41208.165972222225</v>
      </c>
      <c r="U2098">
        <f t="shared" si="230"/>
        <v>2012</v>
      </c>
    </row>
    <row r="2099" spans="1:21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</v>
      </c>
      <c r="T2099" s="10">
        <f t="shared" si="229"/>
        <v>40878.626562500001</v>
      </c>
      <c r="U2099">
        <f t="shared" si="230"/>
        <v>2011</v>
      </c>
    </row>
    <row r="2100" spans="1:21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1.0033333333333334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9"/>
        <v>40976.11383101852</v>
      </c>
      <c r="U2100">
        <f t="shared" si="230"/>
        <v>2012</v>
      </c>
    </row>
    <row r="2101" spans="1:21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1.3236666666666668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9"/>
        <v>42187.152777777781</v>
      </c>
      <c r="U2101">
        <f t="shared" si="230"/>
        <v>2015</v>
      </c>
    </row>
    <row r="2102" spans="1:21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1.3666666666666667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9"/>
        <v>41090.165972222225</v>
      </c>
      <c r="U2102">
        <f t="shared" si="230"/>
        <v>2012</v>
      </c>
    </row>
    <row r="2103" spans="1:21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1.1325000000000001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9"/>
        <v>40952.149467592593</v>
      </c>
      <c r="U2103">
        <f t="shared" si="230"/>
        <v>2011</v>
      </c>
    </row>
    <row r="2104" spans="1:21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1.36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9"/>
        <v>40668.868611111109</v>
      </c>
      <c r="U2104">
        <f t="shared" si="230"/>
        <v>2011</v>
      </c>
    </row>
    <row r="2105" spans="1:21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1.4612318374694613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9"/>
        <v>41222.7966087963</v>
      </c>
      <c r="U2105">
        <f t="shared" si="230"/>
        <v>2012</v>
      </c>
    </row>
    <row r="2106" spans="1:21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1.2949999999999999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9"/>
        <v>41425</v>
      </c>
      <c r="U2106">
        <f t="shared" si="230"/>
        <v>2013</v>
      </c>
    </row>
    <row r="2107" spans="1:21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2.54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9"/>
        <v>41964.166666666672</v>
      </c>
      <c r="U2107">
        <f t="shared" si="230"/>
        <v>2014</v>
      </c>
    </row>
    <row r="2108" spans="1:21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1.0704545454545455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9"/>
        <v>41300.21497685185</v>
      </c>
      <c r="U2108">
        <f t="shared" si="230"/>
        <v>2012</v>
      </c>
    </row>
    <row r="2109" spans="1:21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1.0773299999999999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9"/>
        <v>41955.752233796295</v>
      </c>
      <c r="U2109">
        <f t="shared" si="230"/>
        <v>2014</v>
      </c>
    </row>
    <row r="2110" spans="1:21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1.0731250000000001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9"/>
        <v>41162.163194444445</v>
      </c>
      <c r="U2110">
        <f t="shared" si="230"/>
        <v>2012</v>
      </c>
    </row>
    <row r="2111" spans="1:21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1.06525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9"/>
        <v>42190.708530092597</v>
      </c>
      <c r="U2111">
        <f t="shared" si="230"/>
        <v>2015</v>
      </c>
    </row>
    <row r="2112" spans="1:21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1.0035000000000001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9"/>
        <v>41787.207638888889</v>
      </c>
      <c r="U2112">
        <f t="shared" si="230"/>
        <v>2014</v>
      </c>
    </row>
    <row r="2113" spans="1:21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1.0649999999999999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9"/>
        <v>40770.041666666664</v>
      </c>
      <c r="U2113">
        <f t="shared" si="230"/>
        <v>2011</v>
      </c>
    </row>
    <row r="2114" spans="1:21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31">E2114/D2114</f>
        <v>1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si="229"/>
        <v>41379.928159722222</v>
      </c>
      <c r="U2114">
        <f t="shared" si="230"/>
        <v>2013</v>
      </c>
    </row>
    <row r="2115" spans="1:21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31"/>
        <v>1.0485714285714285</v>
      </c>
      <c r="P2115" s="8">
        <f t="shared" ref="P2115:P2178" si="232">IFERROR(E2115/L2115,0)</f>
        <v>68.598130841121488</v>
      </c>
      <c r="Q2115" t="str">
        <f t="shared" ref="Q2115:Q2178" si="233">LEFT($N2115,FIND("/",$N2115,1)-1)</f>
        <v>music</v>
      </c>
      <c r="R2115" t="str">
        <f t="shared" ref="R2115:R2178" si="234">RIGHT($N2115,LEN($N2115)-FIND("/",$N2115,1))</f>
        <v>indie rock</v>
      </c>
      <c r="S2115" s="10">
        <f t="shared" ref="S2115:S2178" si="235">(((J2115/60)/60)/24)+DATE(1970,1,1)</f>
        <v>41870.86546296296</v>
      </c>
      <c r="T2115" s="10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1.0469999999999999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6"/>
        <v>40521.207638888889</v>
      </c>
      <c r="U2116">
        <f t="shared" si="237"/>
        <v>2010</v>
      </c>
    </row>
    <row r="2117" spans="1:21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2.2566666666666668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6"/>
        <v>40594.081030092595</v>
      </c>
      <c r="U2117">
        <f t="shared" si="237"/>
        <v>2011</v>
      </c>
    </row>
    <row r="2118" spans="1:21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1.0090416666666666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6"/>
        <v>41184.777812500004</v>
      </c>
      <c r="U2118">
        <f t="shared" si="237"/>
        <v>2012</v>
      </c>
    </row>
    <row r="2119" spans="1:21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1.4775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6"/>
        <v>42304.207638888889</v>
      </c>
      <c r="U2119">
        <f t="shared" si="237"/>
        <v>2015</v>
      </c>
    </row>
    <row r="2120" spans="1:21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1.3461099999999999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6"/>
        <v>40748.839537037034</v>
      </c>
      <c r="U2120">
        <f t="shared" si="237"/>
        <v>2011</v>
      </c>
    </row>
    <row r="2121" spans="1:21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1.0075000000000001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6"/>
        <v>41137.130150462966</v>
      </c>
      <c r="U2121">
        <f t="shared" si="237"/>
        <v>2012</v>
      </c>
    </row>
    <row r="2122" spans="1:21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1.00880375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6"/>
        <v>41640.964537037034</v>
      </c>
      <c r="U2122">
        <f t="shared" si="237"/>
        <v>2013</v>
      </c>
    </row>
    <row r="2123" spans="1:21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5.6800000000000002E-3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6"/>
        <v>42746.7424537037</v>
      </c>
      <c r="U2123">
        <f t="shared" si="237"/>
        <v>2016</v>
      </c>
    </row>
    <row r="2124" spans="1:21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3.875E-3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6"/>
        <v>42742.300567129627</v>
      </c>
      <c r="U2124">
        <f t="shared" si="237"/>
        <v>2016</v>
      </c>
    </row>
    <row r="2125" spans="1:21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0.1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6"/>
        <v>40252.290972222225</v>
      </c>
      <c r="U2125">
        <f t="shared" si="237"/>
        <v>2010</v>
      </c>
    </row>
    <row r="2126" spans="1:21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0.10454545454545454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40464.028182870366</v>
      </c>
      <c r="T2126" s="10">
        <f t="shared" si="236"/>
        <v>40512.208333333336</v>
      </c>
      <c r="U2126">
        <f t="shared" si="237"/>
        <v>2010</v>
      </c>
    </row>
    <row r="2127" spans="1:21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1.4200000000000001E-2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6"/>
        <v>42221.023530092592</v>
      </c>
      <c r="U2127">
        <f t="shared" si="237"/>
        <v>2015</v>
      </c>
    </row>
    <row r="2128" spans="1:21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5.0000000000000001E-4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6"/>
        <v>41981.973229166666</v>
      </c>
      <c r="U2128">
        <f t="shared" si="237"/>
        <v>2014</v>
      </c>
    </row>
    <row r="2129" spans="1:21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0.28842857142857142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</v>
      </c>
      <c r="T2129" s="10">
        <f t="shared" si="236"/>
        <v>42075.463692129633</v>
      </c>
      <c r="U2129">
        <f t="shared" si="237"/>
        <v>2015</v>
      </c>
    </row>
    <row r="2130" spans="1:21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1.6666666666666668E-3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6"/>
        <v>41903.772789351853</v>
      </c>
      <c r="U2130">
        <f t="shared" si="237"/>
        <v>2014</v>
      </c>
    </row>
    <row r="2131" spans="1:21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0.11799999999999999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6"/>
        <v>42439.024305555555</v>
      </c>
      <c r="U2131">
        <f t="shared" si="237"/>
        <v>2016</v>
      </c>
    </row>
    <row r="2132" spans="1:21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2.0238095238095236E-3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6"/>
        <v>41867.086377314816</v>
      </c>
      <c r="U2132">
        <f t="shared" si="237"/>
        <v>2014</v>
      </c>
    </row>
    <row r="2133" spans="1:21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0.05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6"/>
        <v>42197.207071759258</v>
      </c>
      <c r="U2133">
        <f t="shared" si="237"/>
        <v>2015</v>
      </c>
    </row>
    <row r="2134" spans="1:21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2.1129899999999997E-2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6"/>
        <v>41673.487175925926</v>
      </c>
      <c r="U2134">
        <f t="shared" si="237"/>
        <v>2014</v>
      </c>
    </row>
    <row r="2135" spans="1:21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1.6E-2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6"/>
        <v>40657.290972222225</v>
      </c>
      <c r="U2135">
        <f t="shared" si="237"/>
        <v>2011</v>
      </c>
    </row>
    <row r="2136" spans="1:21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1.7333333333333333E-2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6"/>
        <v>41391.886469907404</v>
      </c>
      <c r="U2136">
        <f t="shared" si="237"/>
        <v>2013</v>
      </c>
    </row>
    <row r="2137" spans="1:21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9.5600000000000004E-2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41156.963344907403</v>
      </c>
      <c r="T2137" s="10">
        <f t="shared" si="236"/>
        <v>41186.963344907403</v>
      </c>
      <c r="U2137">
        <f t="shared" si="237"/>
        <v>2012</v>
      </c>
    </row>
    <row r="2138" spans="1:21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5.9612499999999998E-4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6"/>
        <v>41566.509097222224</v>
      </c>
      <c r="U2138">
        <f t="shared" si="237"/>
        <v>2013</v>
      </c>
    </row>
    <row r="2139" spans="1:21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0.28405999999999998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6"/>
        <v>41978.771168981482</v>
      </c>
      <c r="U2139">
        <f t="shared" si="237"/>
        <v>2014</v>
      </c>
    </row>
    <row r="2140" spans="1:21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0.128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6"/>
        <v>41587.054849537039</v>
      </c>
      <c r="U2140">
        <f t="shared" si="237"/>
        <v>2013</v>
      </c>
    </row>
    <row r="2141" spans="1:21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5.4199999999999998E-2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6"/>
        <v>42677.750092592592</v>
      </c>
      <c r="U2141">
        <f t="shared" si="237"/>
        <v>2016</v>
      </c>
    </row>
    <row r="2142" spans="1:21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1.1199999999999999E-3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6"/>
        <v>41285.833611111113</v>
      </c>
      <c r="U2142">
        <f t="shared" si="237"/>
        <v>2012</v>
      </c>
    </row>
    <row r="2143" spans="1:21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s="8">
        <f t="shared" si="232"/>
        <v>0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6"/>
        <v>41957.277303240742</v>
      </c>
      <c r="U2143">
        <f t="shared" si="237"/>
        <v>2014</v>
      </c>
    </row>
    <row r="2144" spans="1:21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5.7238095238095241E-2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6"/>
        <v>42368.701504629629</v>
      </c>
      <c r="U2144">
        <f t="shared" si="237"/>
        <v>2015</v>
      </c>
    </row>
    <row r="2145" spans="1:21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0.1125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6"/>
        <v>40380.791666666664</v>
      </c>
      <c r="U2145">
        <f t="shared" si="237"/>
        <v>2010</v>
      </c>
    </row>
    <row r="2146" spans="1:21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1.7098591549295775E-2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6"/>
        <v>41531.546759259261</v>
      </c>
      <c r="U2146">
        <f t="shared" si="237"/>
        <v>2013</v>
      </c>
    </row>
    <row r="2147" spans="1:21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0.30433333333333334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6"/>
        <v>41605.279097222221</v>
      </c>
      <c r="U2147">
        <f t="shared" si="237"/>
        <v>2013</v>
      </c>
    </row>
    <row r="2148" spans="1:21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2.0000000000000001E-4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6"/>
        <v>42411.679513888885</v>
      </c>
      <c r="U2148">
        <f t="shared" si="237"/>
        <v>2016</v>
      </c>
    </row>
    <row r="2149" spans="1:21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6.9641025641025639E-3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6"/>
        <v>41959.337361111116</v>
      </c>
      <c r="U2149">
        <f t="shared" si="237"/>
        <v>2014</v>
      </c>
    </row>
    <row r="2150" spans="1:21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0.02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6"/>
        <v>42096.691921296297</v>
      </c>
      <c r="U2150">
        <f t="shared" si="237"/>
        <v>2015</v>
      </c>
    </row>
    <row r="2151" spans="1:21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s="8">
        <f t="shared" si="232"/>
        <v>0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6"/>
        <v>40390</v>
      </c>
      <c r="U2151">
        <f t="shared" si="237"/>
        <v>2010</v>
      </c>
    </row>
    <row r="2152" spans="1:21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8.0999999999999996E-3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6"/>
        <v>42564.284710648149</v>
      </c>
      <c r="U2152">
        <f t="shared" si="237"/>
        <v>2016</v>
      </c>
    </row>
    <row r="2153" spans="1:21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2.6222222222222224E-3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42520.847384259265</v>
      </c>
      <c r="T2153" s="10">
        <f t="shared" si="236"/>
        <v>42550.847384259265</v>
      </c>
      <c r="U2153">
        <f t="shared" si="237"/>
        <v>2016</v>
      </c>
    </row>
    <row r="2154" spans="1:21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1.6666666666666668E-3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6"/>
        <v>41713.790613425925</v>
      </c>
      <c r="U2154">
        <f t="shared" si="237"/>
        <v>2014</v>
      </c>
    </row>
    <row r="2155" spans="1:21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9.1244548809124457E-5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6"/>
        <v>42014.332638888889</v>
      </c>
      <c r="U2155">
        <f t="shared" si="237"/>
        <v>2014</v>
      </c>
    </row>
    <row r="2156" spans="1:21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8.0000000000000002E-3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6"/>
        <v>41667.632256944446</v>
      </c>
      <c r="U2156">
        <f t="shared" si="237"/>
        <v>2014</v>
      </c>
    </row>
    <row r="2157" spans="1:21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2.3E-2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6"/>
        <v>42460.70584490741</v>
      </c>
      <c r="U2157">
        <f t="shared" si="237"/>
        <v>2016</v>
      </c>
    </row>
    <row r="2158" spans="1:21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2.6660714285714284E-2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6"/>
        <v>41533.85423611111</v>
      </c>
      <c r="U2158">
        <f t="shared" si="237"/>
        <v>2013</v>
      </c>
    </row>
    <row r="2159" spans="1:21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0.28192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6"/>
        <v>42727.332638888889</v>
      </c>
      <c r="U2159">
        <f t="shared" si="237"/>
        <v>2016</v>
      </c>
    </row>
    <row r="2160" spans="1:21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6.5900366666666668E-2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6"/>
        <v>41309.853865740741</v>
      </c>
      <c r="U2160">
        <f t="shared" si="237"/>
        <v>2012</v>
      </c>
    </row>
    <row r="2161" spans="1:21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7.2222222222222219E-3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40710.731180555551</v>
      </c>
      <c r="T2161" s="10">
        <f t="shared" si="236"/>
        <v>40740.731180555551</v>
      </c>
      <c r="U2161">
        <f t="shared" si="237"/>
        <v>2011</v>
      </c>
    </row>
    <row r="2162" spans="1:21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8.5000000000000006E-3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6"/>
        <v>41048.711863425924</v>
      </c>
      <c r="U2162">
        <f t="shared" si="237"/>
        <v>2012</v>
      </c>
    </row>
    <row r="2163" spans="1:21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1.1575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42240.852534722217</v>
      </c>
      <c r="T2163" s="10">
        <f t="shared" si="236"/>
        <v>42270.852534722217</v>
      </c>
      <c r="U2163">
        <f t="shared" si="237"/>
        <v>2015</v>
      </c>
    </row>
    <row r="2164" spans="1:21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1.1226666666666667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6"/>
        <v>41844.766099537039</v>
      </c>
      <c r="U2164">
        <f t="shared" si="237"/>
        <v>2014</v>
      </c>
    </row>
    <row r="2165" spans="1:21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1.3220000000000001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6"/>
        <v>42163.159722222219</v>
      </c>
      <c r="U2165">
        <f t="shared" si="237"/>
        <v>2015</v>
      </c>
    </row>
    <row r="2166" spans="1:21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1.0263636363636364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6"/>
        <v>42546.165972222225</v>
      </c>
      <c r="U2166">
        <f t="shared" si="237"/>
        <v>2016</v>
      </c>
    </row>
    <row r="2167" spans="1:21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1.3864000000000001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6"/>
        <v>42468.625405092593</v>
      </c>
      <c r="U2167">
        <f t="shared" si="237"/>
        <v>2016</v>
      </c>
    </row>
    <row r="2168" spans="1:21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1.466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6"/>
        <v>41978.879837962959</v>
      </c>
      <c r="U2168">
        <f t="shared" si="237"/>
        <v>2014</v>
      </c>
    </row>
    <row r="2169" spans="1:21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1.2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6"/>
        <v>41167.066400462965</v>
      </c>
      <c r="U2169">
        <f t="shared" si="237"/>
        <v>2012</v>
      </c>
    </row>
    <row r="2170" spans="1:21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1.215816111111111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6"/>
        <v>42776.208333333328</v>
      </c>
      <c r="U2170">
        <f t="shared" si="237"/>
        <v>2017</v>
      </c>
    </row>
    <row r="2171" spans="1:21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6"/>
        <v>42796.700821759259</v>
      </c>
      <c r="U2171">
        <f t="shared" si="237"/>
        <v>2017</v>
      </c>
    </row>
    <row r="2172" spans="1:21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1.8085714285714285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6"/>
        <v>42238.750254629631</v>
      </c>
      <c r="U2172">
        <f t="shared" si="237"/>
        <v>2015</v>
      </c>
    </row>
    <row r="2173" spans="1:21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1.0607500000000001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6"/>
        <v>42177.208333333328</v>
      </c>
      <c r="U2173">
        <f t="shared" si="237"/>
        <v>2015</v>
      </c>
    </row>
    <row r="2174" spans="1:21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42082.580092592587</v>
      </c>
      <c r="T2174" s="10">
        <f t="shared" si="236"/>
        <v>42112.580092592587</v>
      </c>
      <c r="U2174">
        <f t="shared" si="237"/>
        <v>2015</v>
      </c>
    </row>
    <row r="2175" spans="1:21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1.2692857142857144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6"/>
        <v>41527.165972222225</v>
      </c>
      <c r="U2175">
        <f t="shared" si="237"/>
        <v>2013</v>
      </c>
    </row>
    <row r="2176" spans="1:21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1.0297499999999999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6"/>
        <v>42495.542905092589</v>
      </c>
      <c r="U2176">
        <f t="shared" si="237"/>
        <v>2016</v>
      </c>
    </row>
    <row r="2177" spans="1:21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2.5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6"/>
        <v>42572.009097222224</v>
      </c>
      <c r="U2177">
        <f t="shared" si="237"/>
        <v>2016</v>
      </c>
    </row>
    <row r="2178" spans="1:21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38">E2178/D2178</f>
        <v>1.2602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si="236"/>
        <v>42126.633206018523</v>
      </c>
      <c r="U2178">
        <f t="shared" si="237"/>
        <v>2015</v>
      </c>
    </row>
    <row r="2179" spans="1:21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38"/>
        <v>1.0012000000000001</v>
      </c>
      <c r="P2179" s="8">
        <f t="shared" ref="P2179:P2242" si="239">IFERROR(E2179/L2179,0)</f>
        <v>65.868421052631575</v>
      </c>
      <c r="Q2179" t="str">
        <f t="shared" ref="Q2179:Q2242" si="240">LEFT($N2179,FIND("/",$N2179,1)-1)</f>
        <v>music</v>
      </c>
      <c r="R2179" t="str">
        <f t="shared" ref="R2179:R2242" si="241">RIGHT($N2179,LEN($N2179)-FIND("/",$N2179,1))</f>
        <v>rock</v>
      </c>
      <c r="S2179" s="10">
        <f t="shared" ref="S2179:S2242" si="242">(((J2179/60)/60)/24)+DATE(1970,1,1)</f>
        <v>42502.250775462962</v>
      </c>
      <c r="T2179" s="10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1.3864000000000001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43"/>
        <v>42753.63653935185</v>
      </c>
      <c r="U2180">
        <f t="shared" si="244"/>
        <v>2016</v>
      </c>
    </row>
    <row r="2181" spans="1:21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1.6140000000000001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43"/>
        <v>42105.171203703707</v>
      </c>
      <c r="U2181">
        <f t="shared" si="244"/>
        <v>2015</v>
      </c>
    </row>
    <row r="2182" spans="1:21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1.071842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43"/>
        <v>42321.711435185185</v>
      </c>
      <c r="U2182">
        <f t="shared" si="244"/>
        <v>2015</v>
      </c>
    </row>
    <row r="2183" spans="1:21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1.5309999999999999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43"/>
        <v>42787.005243055552</v>
      </c>
      <c r="U2183">
        <f t="shared" si="244"/>
        <v>2017</v>
      </c>
    </row>
    <row r="2184" spans="1:21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5.2416666666666663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43"/>
        <v>41914.900752314818</v>
      </c>
      <c r="U2184">
        <f t="shared" si="244"/>
        <v>2014</v>
      </c>
    </row>
    <row r="2185" spans="1:21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4.8927777777777779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42745.365474537044</v>
      </c>
      <c r="T2185" s="10">
        <f t="shared" si="243"/>
        <v>42775.208333333328</v>
      </c>
      <c r="U2185">
        <f t="shared" si="244"/>
        <v>2017</v>
      </c>
    </row>
    <row r="2186" spans="1:21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2.8473999999999999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43"/>
        <v>42394.666666666672</v>
      </c>
      <c r="U2186">
        <f t="shared" si="244"/>
        <v>2016</v>
      </c>
    </row>
    <row r="2187" spans="1:21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18.569700000000001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41319.349988425929</v>
      </c>
      <c r="T2187" s="10">
        <f t="shared" si="243"/>
        <v>41359.349988425929</v>
      </c>
      <c r="U2187">
        <f t="shared" si="244"/>
        <v>2013</v>
      </c>
    </row>
    <row r="2188" spans="1:21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1.0967499999999999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43"/>
        <v>42620.083333333328</v>
      </c>
      <c r="U2188">
        <f t="shared" si="244"/>
        <v>2016</v>
      </c>
    </row>
    <row r="2189" spans="1:21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10.146425000000001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43"/>
        <v>42097.165972222225</v>
      </c>
      <c r="U2189">
        <f t="shared" si="244"/>
        <v>2015</v>
      </c>
    </row>
    <row r="2190" spans="1:21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4.1217692027666546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43"/>
        <v>42668.708333333328</v>
      </c>
      <c r="U2190">
        <f t="shared" si="244"/>
        <v>2016</v>
      </c>
    </row>
    <row r="2191" spans="1:21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5.0324999999999998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43"/>
        <v>42481.916666666672</v>
      </c>
      <c r="U2191">
        <f t="shared" si="244"/>
        <v>2016</v>
      </c>
    </row>
    <row r="2192" spans="1:21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1.8461052631578947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43"/>
        <v>42452.290972222225</v>
      </c>
      <c r="U2192">
        <f t="shared" si="244"/>
        <v>2016</v>
      </c>
    </row>
    <row r="2193" spans="1:21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1.1973333333333334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43"/>
        <v>42780.833645833336</v>
      </c>
      <c r="U2193">
        <f t="shared" si="244"/>
        <v>2017</v>
      </c>
    </row>
    <row r="2194" spans="1:21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10.812401666666668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43"/>
        <v>42719.958333333328</v>
      </c>
      <c r="U2194">
        <f t="shared" si="244"/>
        <v>2016</v>
      </c>
    </row>
    <row r="2195" spans="1:21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4.5237333333333334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43"/>
        <v>42695.207638888889</v>
      </c>
      <c r="U2195">
        <f t="shared" si="244"/>
        <v>2016</v>
      </c>
    </row>
    <row r="2196" spans="1:21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5.3737000000000004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43"/>
        <v>42455.716319444444</v>
      </c>
      <c r="U2196">
        <f t="shared" si="244"/>
        <v>2016</v>
      </c>
    </row>
    <row r="2197" spans="1:21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1.2032608695652174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43"/>
        <v>42227.771990740745</v>
      </c>
      <c r="U2197">
        <f t="shared" si="244"/>
        <v>2015</v>
      </c>
    </row>
    <row r="2198" spans="1:21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1.1383571428571428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43"/>
        <v>42706.291666666672</v>
      </c>
      <c r="U2198">
        <f t="shared" si="244"/>
        <v>2016</v>
      </c>
    </row>
    <row r="2199" spans="1:21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9.5103109999999997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43"/>
        <v>42063.584016203706</v>
      </c>
      <c r="U2199">
        <f t="shared" si="244"/>
        <v>2015</v>
      </c>
    </row>
    <row r="2200" spans="1:21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1.3289249999999999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43"/>
        <v>42322.555555555555</v>
      </c>
      <c r="U2200">
        <f t="shared" si="244"/>
        <v>2015</v>
      </c>
    </row>
    <row r="2201" spans="1:21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1.4697777777777778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43"/>
        <v>42292.416643518518</v>
      </c>
      <c r="U2201">
        <f t="shared" si="244"/>
        <v>2015</v>
      </c>
    </row>
    <row r="2202" spans="1:21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5.4215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43"/>
        <v>42191.125</v>
      </c>
      <c r="U2202">
        <f t="shared" si="244"/>
        <v>2015</v>
      </c>
    </row>
    <row r="2203" spans="1:21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3.8271818181818182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41276.846817129634</v>
      </c>
      <c r="T2203" s="10">
        <f t="shared" si="243"/>
        <v>41290.846817129634</v>
      </c>
      <c r="U2203">
        <f t="shared" si="244"/>
        <v>2013</v>
      </c>
    </row>
    <row r="2204" spans="1:21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7.0418124999999998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43"/>
        <v>41214.849166666667</v>
      </c>
      <c r="U2204">
        <f t="shared" si="244"/>
        <v>2012</v>
      </c>
    </row>
    <row r="2205" spans="1:21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1.0954999999999999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43"/>
        <v>42271.85974537037</v>
      </c>
      <c r="U2205">
        <f t="shared" si="244"/>
        <v>2015</v>
      </c>
    </row>
    <row r="2206" spans="1:21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1.3286666666666667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43"/>
        <v>41342.311562499999</v>
      </c>
      <c r="U2206">
        <f t="shared" si="244"/>
        <v>2013</v>
      </c>
    </row>
    <row r="2207" spans="1:21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1.52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</v>
      </c>
      <c r="T2207" s="10">
        <f t="shared" si="243"/>
        <v>41061.82163194444</v>
      </c>
      <c r="U2207">
        <f t="shared" si="244"/>
        <v>2012</v>
      </c>
    </row>
    <row r="2208" spans="1:21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1.0272727272727273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43"/>
        <v>41015.257222222222</v>
      </c>
      <c r="U2208">
        <f t="shared" si="244"/>
        <v>2012</v>
      </c>
    </row>
    <row r="2209" spans="1:21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43"/>
        <v>41594.235798611109</v>
      </c>
      <c r="U2209">
        <f t="shared" si="244"/>
        <v>2013</v>
      </c>
    </row>
    <row r="2210" spans="1:21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1.016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43"/>
        <v>41006.166666666664</v>
      </c>
      <c r="U2210">
        <f t="shared" si="244"/>
        <v>2012</v>
      </c>
    </row>
    <row r="2211" spans="1:21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1.508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43"/>
        <v>41743.958333333336</v>
      </c>
      <c r="U2211">
        <f t="shared" si="244"/>
        <v>2014</v>
      </c>
    </row>
    <row r="2212" spans="1:21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1.11425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43"/>
        <v>41013.73333333333</v>
      </c>
      <c r="U2212">
        <f t="shared" si="244"/>
        <v>2012</v>
      </c>
    </row>
    <row r="2213" spans="1:21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1.956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43"/>
        <v>41739.290972222225</v>
      </c>
      <c r="U2213">
        <f t="shared" si="244"/>
        <v>2014</v>
      </c>
    </row>
    <row r="2214" spans="1:21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1.1438333333333333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43"/>
        <v>41582.041666666664</v>
      </c>
      <c r="U2214">
        <f t="shared" si="244"/>
        <v>2013</v>
      </c>
    </row>
    <row r="2215" spans="1:21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43"/>
        <v>42139.826145833329</v>
      </c>
      <c r="U2215">
        <f t="shared" si="244"/>
        <v>2015</v>
      </c>
    </row>
    <row r="2216" spans="1:21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2.9250166666666666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43"/>
        <v>41676.792222222226</v>
      </c>
      <c r="U2216">
        <f t="shared" si="244"/>
        <v>2014</v>
      </c>
    </row>
    <row r="2217" spans="1:21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1.5636363636363637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43"/>
        <v>40981.290972222225</v>
      </c>
      <c r="U2217">
        <f t="shared" si="244"/>
        <v>2012</v>
      </c>
    </row>
    <row r="2218" spans="1:21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1.0566666666666666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42194.751678240747</v>
      </c>
      <c r="T2218" s="10">
        <f t="shared" si="243"/>
        <v>42208.751678240747</v>
      </c>
      <c r="U2218">
        <f t="shared" si="244"/>
        <v>2015</v>
      </c>
    </row>
    <row r="2219" spans="1:21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1.0119047619047619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43"/>
        <v>42310.333333333328</v>
      </c>
      <c r="U2219">
        <f t="shared" si="244"/>
        <v>2015</v>
      </c>
    </row>
    <row r="2220" spans="1:21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1.2283299999999999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43"/>
        <v>41150</v>
      </c>
      <c r="U2220">
        <f t="shared" si="244"/>
        <v>2012</v>
      </c>
    </row>
    <row r="2221" spans="1:21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1.0149999999999999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43"/>
        <v>42235.718888888892</v>
      </c>
      <c r="U2221">
        <f t="shared" si="244"/>
        <v>2015</v>
      </c>
    </row>
    <row r="2222" spans="1:21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1.0114285714285713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43"/>
        <v>41482.060601851852</v>
      </c>
      <c r="U2222">
        <f t="shared" si="244"/>
        <v>2013</v>
      </c>
    </row>
    <row r="2223" spans="1:21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1.0811999999999999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43"/>
        <v>42483</v>
      </c>
      <c r="U2223">
        <f t="shared" si="244"/>
        <v>2016</v>
      </c>
    </row>
    <row r="2224" spans="1:21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1.6259999999999999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43"/>
        <v>40936.787581018521</v>
      </c>
      <c r="U2224">
        <f t="shared" si="244"/>
        <v>2011</v>
      </c>
    </row>
    <row r="2225" spans="1:21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1.0580000000000001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43"/>
        <v>42182.640833333338</v>
      </c>
      <c r="U2225">
        <f t="shared" si="244"/>
        <v>2015</v>
      </c>
    </row>
    <row r="2226" spans="1:21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2.4315000000000002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43"/>
        <v>42672.791666666672</v>
      </c>
      <c r="U2226">
        <f t="shared" si="244"/>
        <v>2016</v>
      </c>
    </row>
    <row r="2227" spans="1:21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9.4483338095238096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43"/>
        <v>41903.79184027778</v>
      </c>
      <c r="U2227">
        <f t="shared" si="244"/>
        <v>2014</v>
      </c>
    </row>
    <row r="2228" spans="1:21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1.0846283333333333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43"/>
        <v>42412.207638888889</v>
      </c>
      <c r="U2228">
        <f t="shared" si="244"/>
        <v>2016</v>
      </c>
    </row>
    <row r="2229" spans="1:21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1.5737692307692308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43"/>
        <v>41591.849016203705</v>
      </c>
      <c r="U2229">
        <f t="shared" si="244"/>
        <v>2013</v>
      </c>
    </row>
    <row r="2230" spans="1:21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11.744899999999999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43"/>
        <v>42232.278194444443</v>
      </c>
      <c r="U2230">
        <f t="shared" si="244"/>
        <v>2015</v>
      </c>
    </row>
    <row r="2231" spans="1:21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1.7104755366949576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43"/>
        <v>41520.166666666664</v>
      </c>
      <c r="U2231">
        <f t="shared" si="244"/>
        <v>2013</v>
      </c>
    </row>
    <row r="2232" spans="1:21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1.2595294117647058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43"/>
        <v>41754.881099537037</v>
      </c>
      <c r="U2232">
        <f t="shared" si="244"/>
        <v>2014</v>
      </c>
    </row>
    <row r="2233" spans="1:21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12.121296000000001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43"/>
        <v>41450.208333333336</v>
      </c>
      <c r="U2233">
        <f t="shared" si="244"/>
        <v>2013</v>
      </c>
    </row>
    <row r="2234" spans="1:21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4.9580000000000002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43"/>
        <v>41839.125</v>
      </c>
      <c r="U2234">
        <f t="shared" si="244"/>
        <v>2014</v>
      </c>
    </row>
    <row r="2235" spans="1:21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3.3203999999999998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42331.378923611104</v>
      </c>
      <c r="T2235" s="10">
        <f t="shared" si="243"/>
        <v>42352</v>
      </c>
      <c r="U2235">
        <f t="shared" si="244"/>
        <v>2015</v>
      </c>
    </row>
    <row r="2236" spans="1:21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11.65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43"/>
        <v>42740.824618055558</v>
      </c>
      <c r="U2236">
        <f t="shared" si="244"/>
        <v>2016</v>
      </c>
    </row>
    <row r="2237" spans="1:21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1.5331538461538461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43"/>
        <v>42091.980451388896</v>
      </c>
      <c r="U2237">
        <f t="shared" si="244"/>
        <v>2015</v>
      </c>
    </row>
    <row r="2238" spans="1:21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5.3710714285714287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43"/>
        <v>42401.617164351846</v>
      </c>
      <c r="U2238">
        <f t="shared" si="244"/>
        <v>2016</v>
      </c>
    </row>
    <row r="2239" spans="1:21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3.5292777777777777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43"/>
        <v>41955.332638888889</v>
      </c>
      <c r="U2239">
        <f t="shared" si="244"/>
        <v>2014</v>
      </c>
    </row>
    <row r="2240" spans="1:21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1.3740000000000001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43"/>
        <v>42804.621712962966</v>
      </c>
      <c r="U2240">
        <f t="shared" si="244"/>
        <v>2017</v>
      </c>
    </row>
    <row r="2241" spans="1:21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1.2802667999999999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43"/>
        <v>41609.168055555558</v>
      </c>
      <c r="U2241">
        <f t="shared" si="244"/>
        <v>2013</v>
      </c>
    </row>
    <row r="2242" spans="1:21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45">E2242/D2242</f>
        <v>2.7067999999999999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si="243"/>
        <v>42482.825740740736</v>
      </c>
      <c r="U2242">
        <f t="shared" si="244"/>
        <v>2016</v>
      </c>
    </row>
    <row r="2243" spans="1:21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45"/>
        <v>8.0640000000000001</v>
      </c>
      <c r="P2243" s="8">
        <f t="shared" ref="P2243:P2306" si="246">IFERROR(E2243/L2243,0)</f>
        <v>49.472392638036808</v>
      </c>
      <c r="Q2243" t="str">
        <f t="shared" ref="Q2243:Q2306" si="247">LEFT($N2243,FIND("/",$N2243,1)-1)</f>
        <v>games</v>
      </c>
      <c r="R2243" t="str">
        <f t="shared" ref="R2243:R2306" si="248">RIGHT($N2243,LEN($N2243)-FIND("/",$N2243,1))</f>
        <v>tabletop games</v>
      </c>
      <c r="S2243" s="10">
        <f t="shared" ref="S2243:S2306" si="249">(((J2243/60)/60)/24)+DATE(1970,1,1)</f>
        <v>42766.827546296292</v>
      </c>
      <c r="T2243" s="10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13.600976000000001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50"/>
        <v>41605.126388888886</v>
      </c>
      <c r="U2244">
        <f t="shared" si="251"/>
        <v>2013</v>
      </c>
    </row>
    <row r="2245" spans="1:21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9302.5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50"/>
        <v>42807.125</v>
      </c>
      <c r="U2245">
        <f t="shared" si="251"/>
        <v>2017</v>
      </c>
    </row>
    <row r="2246" spans="1:21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3.7702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50"/>
        <v>42659.854166666672</v>
      </c>
      <c r="U2246">
        <f t="shared" si="251"/>
        <v>2016</v>
      </c>
    </row>
    <row r="2247" spans="1:21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26.47025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41660.708530092597</v>
      </c>
      <c r="T2247" s="10">
        <f t="shared" si="250"/>
        <v>41691.75</v>
      </c>
      <c r="U2247">
        <f t="shared" si="251"/>
        <v>2014</v>
      </c>
    </row>
    <row r="2248" spans="1:21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1.0012000000000001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50"/>
        <v>42251.79178240741</v>
      </c>
      <c r="U2248">
        <f t="shared" si="251"/>
        <v>2015</v>
      </c>
    </row>
    <row r="2249" spans="1:21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1.0445405405405406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50"/>
        <v>42214.666261574079</v>
      </c>
      <c r="U2249">
        <f t="shared" si="251"/>
        <v>2015</v>
      </c>
    </row>
    <row r="2250" spans="1:21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1.0721428571428571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50"/>
        <v>42718.875902777778</v>
      </c>
      <c r="U2250">
        <f t="shared" si="251"/>
        <v>2016</v>
      </c>
    </row>
    <row r="2251" spans="1:21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1.6877142857142857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41336.703298611108</v>
      </c>
      <c r="T2251" s="10">
        <f t="shared" si="250"/>
        <v>41366.661631944444</v>
      </c>
      <c r="U2251">
        <f t="shared" si="251"/>
        <v>2013</v>
      </c>
    </row>
    <row r="2252" spans="1:21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9.7511200000000002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50"/>
        <v>42707.0471412037</v>
      </c>
      <c r="U2252">
        <f t="shared" si="251"/>
        <v>2016</v>
      </c>
    </row>
    <row r="2253" spans="1:21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1.3444929411764706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50"/>
        <v>41867.34579861111</v>
      </c>
      <c r="U2253">
        <f t="shared" si="251"/>
        <v>2014</v>
      </c>
    </row>
    <row r="2254" spans="1:21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2.722777777777778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50"/>
        <v>42588.327986111108</v>
      </c>
      <c r="U2254">
        <f t="shared" si="251"/>
        <v>2016</v>
      </c>
    </row>
    <row r="2255" spans="1:21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1.1268750000000001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50"/>
        <v>42326.672997685186</v>
      </c>
      <c r="U2255">
        <f t="shared" si="251"/>
        <v>2015</v>
      </c>
    </row>
    <row r="2256" spans="1:21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4.5979999999999999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50"/>
        <v>42759.647777777776</v>
      </c>
      <c r="U2256">
        <f t="shared" si="251"/>
        <v>2017</v>
      </c>
    </row>
    <row r="2257" spans="1:21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2.8665822784810127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50"/>
        <v>42497.951979166668</v>
      </c>
      <c r="U2257">
        <f t="shared" si="251"/>
        <v>2016</v>
      </c>
    </row>
    <row r="2258" spans="1:21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2.2270833333333333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50"/>
        <v>42696.451921296291</v>
      </c>
      <c r="U2258">
        <f t="shared" si="251"/>
        <v>2016</v>
      </c>
    </row>
    <row r="2259" spans="1:21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6.3613999999999997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50"/>
        <v>42540.958333333328</v>
      </c>
      <c r="U2259">
        <f t="shared" si="251"/>
        <v>2016</v>
      </c>
    </row>
    <row r="2260" spans="1:21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1.4650000000000001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50"/>
        <v>42166.75100694444</v>
      </c>
      <c r="U2260">
        <f t="shared" si="251"/>
        <v>2015</v>
      </c>
    </row>
    <row r="2261" spans="1:21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18.670999999999999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50"/>
        <v>42712.804814814815</v>
      </c>
      <c r="U2261">
        <f t="shared" si="251"/>
        <v>2016</v>
      </c>
    </row>
    <row r="2262" spans="1:21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3.2692000000000001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50"/>
        <v>41724.975115740745</v>
      </c>
      <c r="U2262">
        <f t="shared" si="251"/>
        <v>2014</v>
      </c>
    </row>
    <row r="2263" spans="1:21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7.7949999999999999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50"/>
        <v>42780.724768518514</v>
      </c>
      <c r="U2263">
        <f t="shared" si="251"/>
        <v>2017</v>
      </c>
    </row>
    <row r="2264" spans="1:21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1.5415151515151515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50"/>
        <v>41961</v>
      </c>
      <c r="U2264">
        <f t="shared" si="251"/>
        <v>2014</v>
      </c>
    </row>
    <row r="2265" spans="1:21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1.1554666666666666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50"/>
        <v>42035.832326388889</v>
      </c>
      <c r="U2265">
        <f t="shared" si="251"/>
        <v>2015</v>
      </c>
    </row>
    <row r="2266" spans="1:21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1.8003333333333333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50"/>
        <v>42513.125</v>
      </c>
      <c r="U2266">
        <f t="shared" si="251"/>
        <v>2016</v>
      </c>
    </row>
    <row r="2267" spans="1:21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2.9849999999999999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50"/>
        <v>42696.853090277778</v>
      </c>
      <c r="U2267">
        <f t="shared" si="251"/>
        <v>2016</v>
      </c>
    </row>
    <row r="2268" spans="1:21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3.2026666666666666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50"/>
        <v>42487.083333333328</v>
      </c>
      <c r="U2268">
        <f t="shared" si="251"/>
        <v>2016</v>
      </c>
    </row>
    <row r="2269" spans="1:21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3.80525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50"/>
        <v>41994.041666666672</v>
      </c>
      <c r="U2269">
        <f t="shared" si="251"/>
        <v>2014</v>
      </c>
    </row>
    <row r="2270" spans="1:21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1.026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42776.082349537035</v>
      </c>
      <c r="T2270" s="10">
        <f t="shared" si="250"/>
        <v>42806.082349537035</v>
      </c>
      <c r="U2270">
        <f t="shared" si="251"/>
        <v>2017</v>
      </c>
    </row>
    <row r="2271" spans="1:21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18.016400000000001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50"/>
        <v>42801.208333333328</v>
      </c>
      <c r="U2271">
        <f t="shared" si="251"/>
        <v>2017</v>
      </c>
    </row>
    <row r="2272" spans="1:21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7.2024800000000004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50"/>
        <v>42745.915972222225</v>
      </c>
      <c r="U2272">
        <f t="shared" si="251"/>
        <v>2016</v>
      </c>
    </row>
    <row r="2273" spans="1:21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2.8309000000000002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50"/>
        <v>42714.000046296293</v>
      </c>
      <c r="U2273">
        <f t="shared" si="251"/>
        <v>2016</v>
      </c>
    </row>
    <row r="2274" spans="1:21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13.566000000000001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42315.699490740735</v>
      </c>
      <c r="T2274" s="10">
        <f t="shared" si="250"/>
        <v>42345.699490740735</v>
      </c>
      <c r="U2274">
        <f t="shared" si="251"/>
        <v>2015</v>
      </c>
    </row>
    <row r="2275" spans="1:21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2.2035999999999998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50"/>
        <v>42806.507430555561</v>
      </c>
      <c r="U2275">
        <f t="shared" si="251"/>
        <v>2017</v>
      </c>
    </row>
    <row r="2276" spans="1:21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1.196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50"/>
        <v>41693.500659722224</v>
      </c>
      <c r="U2276">
        <f t="shared" si="251"/>
        <v>2014</v>
      </c>
    </row>
    <row r="2277" spans="1:21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4.0776923076923079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41965.616655092599</v>
      </c>
      <c r="T2277" s="10">
        <f t="shared" si="250"/>
        <v>41995.616655092599</v>
      </c>
      <c r="U2277">
        <f t="shared" si="251"/>
        <v>2014</v>
      </c>
    </row>
    <row r="2278" spans="1:21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1.0581826105905425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50"/>
        <v>41644.651493055557</v>
      </c>
      <c r="U2278">
        <f t="shared" si="251"/>
        <v>2013</v>
      </c>
    </row>
    <row r="2279" spans="1:21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1.4108235294117648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50"/>
        <v>40966.678506944445</v>
      </c>
      <c r="U2279">
        <f t="shared" si="251"/>
        <v>2012</v>
      </c>
    </row>
    <row r="2280" spans="1:21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2.7069999999999999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42338.709108796291</v>
      </c>
      <c r="T2280" s="10">
        <f t="shared" si="250"/>
        <v>42372.957638888889</v>
      </c>
      <c r="U2280">
        <f t="shared" si="251"/>
        <v>2015</v>
      </c>
    </row>
    <row r="2281" spans="1:21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1.538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42020.806701388887</v>
      </c>
      <c r="T2281" s="10">
        <f t="shared" si="250"/>
        <v>42039.166666666672</v>
      </c>
      <c r="U2281">
        <f t="shared" si="251"/>
        <v>2015</v>
      </c>
    </row>
    <row r="2282" spans="1:21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4.0357653061224488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50"/>
        <v>42264.624895833331</v>
      </c>
      <c r="U2282">
        <f t="shared" si="251"/>
        <v>2015</v>
      </c>
    </row>
    <row r="2283" spans="1:21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1.85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50"/>
        <v>40749.284722222219</v>
      </c>
      <c r="U2283">
        <f t="shared" si="251"/>
        <v>2011</v>
      </c>
    </row>
    <row r="2284" spans="1:21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1.8533333333333333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50"/>
        <v>42383.17460648148</v>
      </c>
      <c r="U2284">
        <f t="shared" si="251"/>
        <v>2015</v>
      </c>
    </row>
    <row r="2285" spans="1:21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1.0085533333333332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50"/>
        <v>41038.083379629628</v>
      </c>
      <c r="U2285">
        <f t="shared" si="251"/>
        <v>2012</v>
      </c>
    </row>
    <row r="2286" spans="1:21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1.0622116666666668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50"/>
        <v>40614.166666666664</v>
      </c>
      <c r="U2286">
        <f t="shared" si="251"/>
        <v>2011</v>
      </c>
    </row>
    <row r="2287" spans="1:21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1.2136666666666667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41059.185682870368</v>
      </c>
      <c r="T2287" s="10">
        <f t="shared" si="250"/>
        <v>41089.185682870368</v>
      </c>
      <c r="U2287">
        <f t="shared" si="251"/>
        <v>2012</v>
      </c>
    </row>
    <row r="2288" spans="1:21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1.0006666666666666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50"/>
        <v>41523.165972222225</v>
      </c>
      <c r="U2288">
        <f t="shared" si="251"/>
        <v>2013</v>
      </c>
    </row>
    <row r="2289" spans="1:21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1.1997755555555556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50"/>
        <v>41813.667361111111</v>
      </c>
      <c r="U2289">
        <f t="shared" si="251"/>
        <v>2014</v>
      </c>
    </row>
    <row r="2290" spans="1:21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1.0009999999999999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50"/>
        <v>41086.75</v>
      </c>
      <c r="U2290">
        <f t="shared" si="251"/>
        <v>2012</v>
      </c>
    </row>
    <row r="2291" spans="1:21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1.0740000000000001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50"/>
        <v>41614.973611111112</v>
      </c>
      <c r="U2291">
        <f t="shared" si="251"/>
        <v>2013</v>
      </c>
    </row>
    <row r="2292" spans="1:21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1.0406666666666666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50"/>
        <v>40148.708333333336</v>
      </c>
      <c r="U2292">
        <f t="shared" si="251"/>
        <v>2009</v>
      </c>
    </row>
    <row r="2293" spans="1:21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1.728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50"/>
        <v>41022.166666666664</v>
      </c>
      <c r="U2293">
        <f t="shared" si="251"/>
        <v>2012</v>
      </c>
    </row>
    <row r="2294" spans="1:21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1.072505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50"/>
        <v>41017.697638888887</v>
      </c>
      <c r="U2294">
        <f t="shared" si="251"/>
        <v>2012</v>
      </c>
    </row>
    <row r="2295" spans="1:21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1.0823529411764705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50"/>
        <v>41177.165972222225</v>
      </c>
      <c r="U2295">
        <f t="shared" si="251"/>
        <v>2012</v>
      </c>
    </row>
    <row r="2296" spans="1:21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1.4608079999999999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50"/>
        <v>41294.72314814815</v>
      </c>
      <c r="U2296">
        <f t="shared" si="251"/>
        <v>2012</v>
      </c>
    </row>
    <row r="2297" spans="1:21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1.2524999999999999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50"/>
        <v>41300.954351851848</v>
      </c>
      <c r="U2297">
        <f t="shared" si="251"/>
        <v>2012</v>
      </c>
    </row>
    <row r="2298" spans="1:21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1.4907142857142857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50"/>
        <v>40962.731782407405</v>
      </c>
      <c r="U2298">
        <f t="shared" si="251"/>
        <v>2012</v>
      </c>
    </row>
    <row r="2299" spans="1:21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1.006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50"/>
        <v>40982.165972222225</v>
      </c>
      <c r="U2299">
        <f t="shared" si="251"/>
        <v>2012</v>
      </c>
    </row>
    <row r="2300" spans="1:21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1.0507333333333333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50"/>
        <v>41724.798993055556</v>
      </c>
      <c r="U2300">
        <f t="shared" si="251"/>
        <v>2014</v>
      </c>
    </row>
    <row r="2301" spans="1:21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3.5016666666666665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50"/>
        <v>40580.032511574071</v>
      </c>
      <c r="U2301">
        <f t="shared" si="251"/>
        <v>2011</v>
      </c>
    </row>
    <row r="2302" spans="1:21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1.0125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50"/>
        <v>41088.727037037039</v>
      </c>
      <c r="U2302">
        <f t="shared" si="251"/>
        <v>2012</v>
      </c>
    </row>
    <row r="2303" spans="1:21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1.336044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50"/>
        <v>41446.146944444445</v>
      </c>
      <c r="U2303">
        <f t="shared" si="251"/>
        <v>2013</v>
      </c>
    </row>
    <row r="2304" spans="1:21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1.7065217391304348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50"/>
        <v>41639.291666666664</v>
      </c>
      <c r="U2304">
        <f t="shared" si="251"/>
        <v>2013</v>
      </c>
    </row>
    <row r="2305" spans="1:21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1.0935829457364341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50"/>
        <v>40890.152731481481</v>
      </c>
      <c r="U2305">
        <f t="shared" si="251"/>
        <v>2011</v>
      </c>
    </row>
    <row r="2306" spans="1:21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52">E2306/D2306</f>
        <v>1.0070033333333335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si="250"/>
        <v>40544.207638888889</v>
      </c>
      <c r="U2306">
        <f t="shared" si="251"/>
        <v>2010</v>
      </c>
    </row>
    <row r="2307" spans="1:21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52"/>
        <v>1.0122777777777778</v>
      </c>
      <c r="P2307" s="8">
        <f t="shared" ref="P2307:P2370" si="253">IFERROR(E2307/L2307,0)</f>
        <v>109.10778443113773</v>
      </c>
      <c r="Q2307" t="str">
        <f t="shared" ref="Q2307:Q2370" si="254">LEFT($N2307,FIND("/",$N2307,1)-1)</f>
        <v>music</v>
      </c>
      <c r="R2307" t="str">
        <f t="shared" ref="R2307:R2370" si="255">RIGHT($N2307,LEN($N2307)-FIND("/",$N2307,1))</f>
        <v>indie rock</v>
      </c>
      <c r="S2307" s="10">
        <f t="shared" ref="S2307:S2370" si="256">(((J2307/60)/60)/24)+DATE(1970,1,1)</f>
        <v>41834.695277777777</v>
      </c>
      <c r="T2307" s="10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1.0675857142857144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7"/>
        <v>40978.16815972222</v>
      </c>
      <c r="U2308">
        <f t="shared" si="258"/>
        <v>2012</v>
      </c>
    </row>
    <row r="2309" spans="1:21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1.0665777537961894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41004.802465277775</v>
      </c>
      <c r="T2309" s="10">
        <f t="shared" si="257"/>
        <v>41034.802407407406</v>
      </c>
      <c r="U2309">
        <f t="shared" si="258"/>
        <v>2012</v>
      </c>
    </row>
    <row r="2310" spans="1:21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1.0130622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7"/>
        <v>41880.041666666664</v>
      </c>
      <c r="U2310">
        <f t="shared" si="258"/>
        <v>2014</v>
      </c>
    </row>
    <row r="2311" spans="1:21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1.0667450000000001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7"/>
        <v>41342.987696759257</v>
      </c>
      <c r="U2311">
        <f t="shared" si="258"/>
        <v>2013</v>
      </c>
    </row>
    <row r="2312" spans="1:21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4.288397837837838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7"/>
        <v>41354.752488425926</v>
      </c>
      <c r="U2312">
        <f t="shared" si="258"/>
        <v>2013</v>
      </c>
    </row>
    <row r="2313" spans="1:21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1.0411111111111111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7"/>
        <v>41766.004502314812</v>
      </c>
      <c r="U2313">
        <f t="shared" si="258"/>
        <v>2014</v>
      </c>
    </row>
    <row r="2314" spans="1:21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1.0786666666666667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7"/>
        <v>41747.958333333336</v>
      </c>
      <c r="U2314">
        <f t="shared" si="258"/>
        <v>2014</v>
      </c>
    </row>
    <row r="2315" spans="1:21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1.7584040000000001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7"/>
        <v>41032.958634259259</v>
      </c>
      <c r="U2315">
        <f t="shared" si="258"/>
        <v>2012</v>
      </c>
    </row>
    <row r="2316" spans="1:21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1.5697000000000001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7"/>
        <v>41067.551585648151</v>
      </c>
      <c r="U2316">
        <f t="shared" si="258"/>
        <v>2012</v>
      </c>
    </row>
    <row r="2317" spans="1:21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1.026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7"/>
        <v>41034.72619212963</v>
      </c>
      <c r="U2317">
        <f t="shared" si="258"/>
        <v>2012</v>
      </c>
    </row>
    <row r="2318" spans="1:21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1.0404266666666666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7"/>
        <v>40156.76666666667</v>
      </c>
      <c r="U2318">
        <f t="shared" si="258"/>
        <v>2009</v>
      </c>
    </row>
    <row r="2319" spans="1:21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1.04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7"/>
        <v>40224.208333333336</v>
      </c>
      <c r="U2319">
        <f t="shared" si="258"/>
        <v>2010</v>
      </c>
    </row>
    <row r="2320" spans="1:21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1.2105999999999999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7"/>
        <v>40082.165972222225</v>
      </c>
      <c r="U2320">
        <f t="shared" si="258"/>
        <v>2009</v>
      </c>
    </row>
    <row r="2321" spans="1:21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1.077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7"/>
        <v>41623.082002314812</v>
      </c>
      <c r="U2321">
        <f t="shared" si="258"/>
        <v>2013</v>
      </c>
    </row>
    <row r="2322" spans="1:21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1.0866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7"/>
        <v>41731.775462962964</v>
      </c>
      <c r="U2322">
        <f t="shared" si="258"/>
        <v>2014</v>
      </c>
    </row>
    <row r="2323" spans="1:21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0.39120962394619685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7"/>
        <v>42829.21876157407</v>
      </c>
      <c r="U2323">
        <f t="shared" si="258"/>
        <v>2017</v>
      </c>
    </row>
    <row r="2324" spans="1:21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3.1481481481481478E-2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42804.895474537043</v>
      </c>
      <c r="T2324" s="10">
        <f t="shared" si="257"/>
        <v>42834.853807870371</v>
      </c>
      <c r="U2324">
        <f t="shared" si="258"/>
        <v>2017</v>
      </c>
    </row>
    <row r="2325" spans="1:21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0.48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42807.755173611105</v>
      </c>
      <c r="T2325" s="10">
        <f t="shared" si="257"/>
        <v>42814.755173611105</v>
      </c>
      <c r="U2325">
        <f t="shared" si="258"/>
        <v>2017</v>
      </c>
    </row>
    <row r="2326" spans="1:21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0.20733333333333334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7"/>
        <v>42820.843576388885</v>
      </c>
      <c r="U2326">
        <f t="shared" si="258"/>
        <v>2017</v>
      </c>
    </row>
    <row r="2327" spans="1:21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0.08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7"/>
        <v>42823.980682870373</v>
      </c>
      <c r="U2327">
        <f t="shared" si="258"/>
        <v>2017</v>
      </c>
    </row>
    <row r="2328" spans="1:21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7.1999999999999998E-3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7"/>
        <v>42855.708333333328</v>
      </c>
      <c r="U2328">
        <f t="shared" si="258"/>
        <v>2017</v>
      </c>
    </row>
    <row r="2329" spans="1:21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5.2609431428571432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41842.917129629634</v>
      </c>
      <c r="T2329" s="10">
        <f t="shared" si="257"/>
        <v>41877.917129629634</v>
      </c>
      <c r="U2329">
        <f t="shared" si="258"/>
        <v>2014</v>
      </c>
    </row>
    <row r="2330" spans="1:21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2.5445000000000002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42139.781678240746</v>
      </c>
      <c r="T2330" s="10">
        <f t="shared" si="257"/>
        <v>42169.781678240746</v>
      </c>
      <c r="U2330">
        <f t="shared" si="258"/>
        <v>2015</v>
      </c>
    </row>
    <row r="2331" spans="1:21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1.0591999999999999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7"/>
        <v>41837.624374999999</v>
      </c>
      <c r="U2331">
        <f t="shared" si="258"/>
        <v>2014</v>
      </c>
    </row>
    <row r="2332" spans="1:21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1.0242285714285715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7"/>
        <v>42363</v>
      </c>
      <c r="U2332">
        <f t="shared" si="258"/>
        <v>2015</v>
      </c>
    </row>
    <row r="2333" spans="1:21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1.4431375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7"/>
        <v>41869.005671296298</v>
      </c>
      <c r="U2333">
        <f t="shared" si="258"/>
        <v>2014</v>
      </c>
    </row>
    <row r="2334" spans="1:21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1.06308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7"/>
        <v>42041.628136574072</v>
      </c>
      <c r="U2334">
        <f t="shared" si="258"/>
        <v>2015</v>
      </c>
    </row>
    <row r="2335" spans="1:21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2.1216666666666666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7"/>
        <v>41788.743055555555</v>
      </c>
      <c r="U2335">
        <f t="shared" si="258"/>
        <v>2014</v>
      </c>
    </row>
    <row r="2336" spans="1:21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1.0195000000000001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7"/>
        <v>41948.731944444444</v>
      </c>
      <c r="U2336">
        <f t="shared" si="258"/>
        <v>2014</v>
      </c>
    </row>
    <row r="2337" spans="1:21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1.0227200000000001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7"/>
        <v>41801.572256944448</v>
      </c>
      <c r="U2337">
        <f t="shared" si="258"/>
        <v>2014</v>
      </c>
    </row>
    <row r="2338" spans="1:21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5.2073254999999996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7"/>
        <v>41706.924710648149</v>
      </c>
      <c r="U2338">
        <f t="shared" si="258"/>
        <v>2014</v>
      </c>
    </row>
    <row r="2339" spans="1:21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1.1065833333333333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7"/>
        <v>41816.640543981484</v>
      </c>
      <c r="U2339">
        <f t="shared" si="258"/>
        <v>2014</v>
      </c>
    </row>
    <row r="2340" spans="1:21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1.0114333333333334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41789.896805555552</v>
      </c>
      <c r="T2340" s="10">
        <f t="shared" si="257"/>
        <v>41819.896805555552</v>
      </c>
      <c r="U2340">
        <f t="shared" si="258"/>
        <v>2014</v>
      </c>
    </row>
    <row r="2341" spans="1:21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2.9420799999999998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7"/>
        <v>42723.332638888889</v>
      </c>
      <c r="U2341">
        <f t="shared" si="258"/>
        <v>2016</v>
      </c>
    </row>
    <row r="2342" spans="1:21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1.0577749999999999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7"/>
        <v>42673.642800925925</v>
      </c>
      <c r="U2342">
        <f t="shared" si="258"/>
        <v>2016</v>
      </c>
    </row>
    <row r="2343" spans="1:21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s="8">
        <f t="shared" si="253"/>
        <v>0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7"/>
        <v>42197.813703703709</v>
      </c>
      <c r="U2343">
        <f t="shared" si="258"/>
        <v>2015</v>
      </c>
    </row>
    <row r="2344" spans="1:21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s="8">
        <f t="shared" si="253"/>
        <v>0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7"/>
        <v>41918.208333333336</v>
      </c>
      <c r="U2344">
        <f t="shared" si="258"/>
        <v>2014</v>
      </c>
    </row>
    <row r="2345" spans="1:21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0.03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7"/>
        <v>42377.82430555555</v>
      </c>
      <c r="U2345">
        <f t="shared" si="258"/>
        <v>2015</v>
      </c>
    </row>
    <row r="2346" spans="1:21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1E-3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7"/>
        <v>42545.727650462963</v>
      </c>
      <c r="U2346">
        <f t="shared" si="258"/>
        <v>2016</v>
      </c>
    </row>
    <row r="2347" spans="1:21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s="8">
        <f t="shared" si="253"/>
        <v>0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7"/>
        <v>42094.985416666663</v>
      </c>
      <c r="U2347">
        <f t="shared" si="258"/>
        <v>2015</v>
      </c>
    </row>
    <row r="2348" spans="1:21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6.4999999999999997E-4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7"/>
        <v>42660.79896990741</v>
      </c>
      <c r="U2348">
        <f t="shared" si="258"/>
        <v>2016</v>
      </c>
    </row>
    <row r="2349" spans="1:21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1.4999999999999999E-2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42577.607361111113</v>
      </c>
      <c r="T2349" s="10">
        <f t="shared" si="257"/>
        <v>42607.607361111113</v>
      </c>
      <c r="U2349">
        <f t="shared" si="258"/>
        <v>2016</v>
      </c>
    </row>
    <row r="2350" spans="1:21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3.8571428571428572E-3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7"/>
        <v>42420.932152777779</v>
      </c>
      <c r="U2350">
        <f t="shared" si="258"/>
        <v>2015</v>
      </c>
    </row>
    <row r="2351" spans="1:21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s="8">
        <f t="shared" si="253"/>
        <v>0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7"/>
        <v>42227.775787037041</v>
      </c>
      <c r="U2351">
        <f t="shared" si="258"/>
        <v>2015</v>
      </c>
    </row>
    <row r="2352" spans="1:21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s="8">
        <f t="shared" si="253"/>
        <v>0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7"/>
        <v>42738.842245370368</v>
      </c>
      <c r="U2352">
        <f t="shared" si="258"/>
        <v>2016</v>
      </c>
    </row>
    <row r="2353" spans="1:21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5.7142857142857143E-3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7"/>
        <v>42124.101145833338</v>
      </c>
      <c r="U2353">
        <f t="shared" si="258"/>
        <v>2015</v>
      </c>
    </row>
    <row r="2354" spans="1:21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s="8">
        <f t="shared" si="253"/>
        <v>0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7"/>
        <v>42161.633703703701</v>
      </c>
      <c r="U2354">
        <f t="shared" si="258"/>
        <v>2015</v>
      </c>
    </row>
    <row r="2355" spans="1:21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s="8">
        <f t="shared" si="253"/>
        <v>0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7"/>
        <v>42115.676180555558</v>
      </c>
      <c r="U2355">
        <f t="shared" si="258"/>
        <v>2015</v>
      </c>
    </row>
    <row r="2356" spans="1:21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7.1428571428571429E-4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7"/>
        <v>42014.722916666666</v>
      </c>
      <c r="U2356">
        <f t="shared" si="258"/>
        <v>2014</v>
      </c>
    </row>
    <row r="2357" spans="1:21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6.875E-3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42096.918240740735</v>
      </c>
      <c r="T2357" s="10">
        <f t="shared" si="257"/>
        <v>42126.918240740735</v>
      </c>
      <c r="U2357">
        <f t="shared" si="258"/>
        <v>2015</v>
      </c>
    </row>
    <row r="2358" spans="1:21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s="8">
        <f t="shared" si="253"/>
        <v>0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7"/>
        <v>42160.78361111111</v>
      </c>
      <c r="U2358">
        <f t="shared" si="258"/>
        <v>2015</v>
      </c>
    </row>
    <row r="2359" spans="1:21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s="8">
        <f t="shared" si="253"/>
        <v>0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42264.620115740734</v>
      </c>
      <c r="T2359" s="10">
        <f t="shared" si="257"/>
        <v>42294.620115740734</v>
      </c>
      <c r="U2359">
        <f t="shared" si="258"/>
        <v>2015</v>
      </c>
    </row>
    <row r="2360" spans="1:21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s="8">
        <f t="shared" si="253"/>
        <v>0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7"/>
        <v>42035.027083333334</v>
      </c>
      <c r="U2360">
        <f t="shared" si="258"/>
        <v>2014</v>
      </c>
    </row>
    <row r="2361" spans="1:21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0.14680000000000001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7"/>
        <v>42219.649583333332</v>
      </c>
      <c r="U2361">
        <f t="shared" si="258"/>
        <v>2015</v>
      </c>
    </row>
    <row r="2362" spans="1:21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4.0000000000000002E-4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7"/>
        <v>42407.70694444445</v>
      </c>
      <c r="U2362">
        <f t="shared" si="258"/>
        <v>2016</v>
      </c>
    </row>
    <row r="2363" spans="1:21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s="8">
        <f t="shared" si="253"/>
        <v>0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7"/>
        <v>42490.916666666672</v>
      </c>
      <c r="U2363">
        <f t="shared" si="258"/>
        <v>2016</v>
      </c>
    </row>
    <row r="2364" spans="1:21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0.2857142857142857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7"/>
        <v>41984.688310185185</v>
      </c>
      <c r="U2364">
        <f t="shared" si="258"/>
        <v>2014</v>
      </c>
    </row>
    <row r="2365" spans="1:21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s="8">
        <f t="shared" si="253"/>
        <v>0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7"/>
        <v>42367.011574074073</v>
      </c>
      <c r="U2365">
        <f t="shared" si="258"/>
        <v>2015</v>
      </c>
    </row>
    <row r="2366" spans="1:21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s="8">
        <f t="shared" si="253"/>
        <v>0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7"/>
        <v>42303.934675925921</v>
      </c>
      <c r="U2366">
        <f t="shared" si="258"/>
        <v>2015</v>
      </c>
    </row>
    <row r="2367" spans="1:21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s="8">
        <f t="shared" si="253"/>
        <v>0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7"/>
        <v>42386.958333333328</v>
      </c>
      <c r="U2367">
        <f t="shared" si="258"/>
        <v>2015</v>
      </c>
    </row>
    <row r="2368" spans="1:21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0.1052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7"/>
        <v>42298.531631944439</v>
      </c>
      <c r="U2368">
        <f t="shared" si="258"/>
        <v>2015</v>
      </c>
    </row>
    <row r="2369" spans="1:21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1.34E-2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7"/>
        <v>42485.928425925929</v>
      </c>
      <c r="U2369">
        <f t="shared" si="258"/>
        <v>2016</v>
      </c>
    </row>
    <row r="2370" spans="1:21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59">E2370/D2370</f>
        <v>2.5000000000000001E-3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si="257"/>
        <v>42108.680150462969</v>
      </c>
      <c r="U2370">
        <f t="shared" si="258"/>
        <v>2015</v>
      </c>
    </row>
    <row r="2371" spans="1:21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59"/>
        <v>0</v>
      </c>
      <c r="P2371" s="8">
        <f t="shared" ref="P2371:P2434" si="260">IFERROR(E2371/L2371,0)</f>
        <v>0</v>
      </c>
      <c r="Q2371" t="str">
        <f t="shared" ref="Q2371:Q2434" si="261">LEFT($N2371,FIND("/",$N2371,1)-1)</f>
        <v>technology</v>
      </c>
      <c r="R2371" t="str">
        <f t="shared" ref="R2371:R2434" si="262">RIGHT($N2371,LEN($N2371)-FIND("/",$N2371,1))</f>
        <v>web</v>
      </c>
      <c r="S2371" s="10">
        <f t="shared" ref="S2371:S2434" si="263">(((J2371/60)/60)/24)+DATE(1970,1,1)</f>
        <v>42380.812627314815</v>
      </c>
      <c r="T2371" s="10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3.2799999999999999E-3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64"/>
        <v>41991.18913194444</v>
      </c>
      <c r="U2372">
        <f t="shared" si="265"/>
        <v>2014</v>
      </c>
    </row>
    <row r="2373" spans="1:21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s="8">
        <f t="shared" si="260"/>
        <v>0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64"/>
        <v>42180.777731481481</v>
      </c>
      <c r="U2373">
        <f t="shared" si="265"/>
        <v>2015</v>
      </c>
    </row>
    <row r="2374" spans="1:21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3.272727272727273E-2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64"/>
        <v>42118.069108796291</v>
      </c>
      <c r="U2374">
        <f t="shared" si="265"/>
        <v>2015</v>
      </c>
    </row>
    <row r="2375" spans="1:21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5.8823529411764708E-5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42215.662314814821</v>
      </c>
      <c r="T2375" s="10">
        <f t="shared" si="264"/>
        <v>42245.662314814821</v>
      </c>
      <c r="U2375">
        <f t="shared" si="265"/>
        <v>2015</v>
      </c>
    </row>
    <row r="2376" spans="1:21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4.5454545454545455E-4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42017.843287037031</v>
      </c>
      <c r="T2376" s="10">
        <f t="shared" si="264"/>
        <v>42047.843287037031</v>
      </c>
      <c r="U2376">
        <f t="shared" si="265"/>
        <v>2015</v>
      </c>
    </row>
    <row r="2377" spans="1:21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s="8">
        <f t="shared" si="260"/>
        <v>0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64"/>
        <v>42622.836076388892</v>
      </c>
      <c r="U2377">
        <f t="shared" si="265"/>
        <v>2016</v>
      </c>
    </row>
    <row r="2378" spans="1:21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0.10877666666666666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64"/>
        <v>42348.925532407404</v>
      </c>
      <c r="U2378">
        <f t="shared" si="265"/>
        <v>2015</v>
      </c>
    </row>
    <row r="2379" spans="1:21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s="8">
        <f t="shared" si="260"/>
        <v>0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64"/>
        <v>42699.911840277782</v>
      </c>
      <c r="U2379">
        <f t="shared" si="265"/>
        <v>2016</v>
      </c>
    </row>
    <row r="2380" spans="1:21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s="8">
        <f t="shared" si="260"/>
        <v>0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64"/>
        <v>42242.013078703705</v>
      </c>
      <c r="U2380">
        <f t="shared" si="265"/>
        <v>2015</v>
      </c>
    </row>
    <row r="2381" spans="1:21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s="8">
        <f t="shared" si="260"/>
        <v>0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64"/>
        <v>42282.016388888893</v>
      </c>
      <c r="U2381">
        <f t="shared" si="265"/>
        <v>2015</v>
      </c>
    </row>
    <row r="2382" spans="1:21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3.6666666666666666E-3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64"/>
        <v>42278.793310185181</v>
      </c>
      <c r="U2382">
        <f t="shared" si="265"/>
        <v>2015</v>
      </c>
    </row>
    <row r="2383" spans="1:21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1.8193398957730169E-2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64"/>
        <v>42104.935740740737</v>
      </c>
      <c r="U2383">
        <f t="shared" si="265"/>
        <v>2015</v>
      </c>
    </row>
    <row r="2384" spans="1:21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2.5000000000000001E-2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64"/>
        <v>42220.187534722223</v>
      </c>
      <c r="U2384">
        <f t="shared" si="265"/>
        <v>2015</v>
      </c>
    </row>
    <row r="2385" spans="1:21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4.3499999999999997E-2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64"/>
        <v>42057.056793981479</v>
      </c>
      <c r="U2385">
        <f t="shared" si="265"/>
        <v>2015</v>
      </c>
    </row>
    <row r="2386" spans="1:21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8.0000000000000002E-3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64"/>
        <v>41957.109293981484</v>
      </c>
      <c r="U2386">
        <f t="shared" si="265"/>
        <v>2014</v>
      </c>
    </row>
    <row r="2387" spans="1:21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1.2123076923076924E-2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64"/>
        <v>42221.70175925926</v>
      </c>
      <c r="U2387">
        <f t="shared" si="265"/>
        <v>2015</v>
      </c>
    </row>
    <row r="2388" spans="1:21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s="8">
        <f t="shared" si="260"/>
        <v>0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64"/>
        <v>42014.838240740741</v>
      </c>
      <c r="U2388">
        <f t="shared" si="265"/>
        <v>2014</v>
      </c>
    </row>
    <row r="2389" spans="1:21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6.8399999999999997E-3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64"/>
        <v>42573.626620370371</v>
      </c>
      <c r="U2389">
        <f t="shared" si="265"/>
        <v>2016</v>
      </c>
    </row>
    <row r="2390" spans="1:21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1.2513513513513513E-2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64"/>
        <v>42019.811805555553</v>
      </c>
      <c r="U2390">
        <f t="shared" si="265"/>
        <v>2014</v>
      </c>
    </row>
    <row r="2391" spans="1:21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1.8749999999999999E-3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64"/>
        <v>42210.915972222225</v>
      </c>
      <c r="U2391">
        <f t="shared" si="265"/>
        <v>2015</v>
      </c>
    </row>
    <row r="2392" spans="1:21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s="8">
        <f t="shared" si="260"/>
        <v>0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64"/>
        <v>42008.262314814812</v>
      </c>
      <c r="U2392">
        <f t="shared" si="265"/>
        <v>2014</v>
      </c>
    </row>
    <row r="2393" spans="1:21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1.25E-3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64"/>
        <v>42094.752824074079</v>
      </c>
      <c r="U2393">
        <f t="shared" si="265"/>
        <v>2015</v>
      </c>
    </row>
    <row r="2394" spans="1:21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s="8">
        <f t="shared" si="260"/>
        <v>0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64"/>
        <v>42306.120636574073</v>
      </c>
      <c r="U2394">
        <f t="shared" si="265"/>
        <v>2015</v>
      </c>
    </row>
    <row r="2395" spans="1:21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5.0000000000000001E-4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64"/>
        <v>42224.648344907408</v>
      </c>
      <c r="U2395">
        <f t="shared" si="265"/>
        <v>2015</v>
      </c>
    </row>
    <row r="2396" spans="1:21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5.9999999999999995E-4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64"/>
        <v>42061.362187499995</v>
      </c>
      <c r="U2396">
        <f t="shared" si="265"/>
        <v>2015</v>
      </c>
    </row>
    <row r="2397" spans="1:21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s="8">
        <f t="shared" si="260"/>
        <v>0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64"/>
        <v>42745.372916666667</v>
      </c>
      <c r="U2397">
        <f t="shared" si="265"/>
        <v>2016</v>
      </c>
    </row>
    <row r="2398" spans="1:21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2E-3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64"/>
        <v>42292.849050925928</v>
      </c>
      <c r="U2398">
        <f t="shared" si="265"/>
        <v>2015</v>
      </c>
    </row>
    <row r="2399" spans="1:21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s="8">
        <f t="shared" si="260"/>
        <v>0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64"/>
        <v>42006.88490740741</v>
      </c>
      <c r="U2399">
        <f t="shared" si="265"/>
        <v>2014</v>
      </c>
    </row>
    <row r="2400" spans="1:21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s="8">
        <f t="shared" si="260"/>
        <v>0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64"/>
        <v>42187.916481481487</v>
      </c>
      <c r="U2400">
        <f t="shared" si="265"/>
        <v>2015</v>
      </c>
    </row>
    <row r="2401" spans="1:21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s="8">
        <f t="shared" si="260"/>
        <v>0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64"/>
        <v>41991.853078703702</v>
      </c>
      <c r="U2401">
        <f t="shared" si="265"/>
        <v>2014</v>
      </c>
    </row>
    <row r="2402" spans="1:21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s="8">
        <f t="shared" si="260"/>
        <v>0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64"/>
        <v>42474.268101851849</v>
      </c>
      <c r="U2402">
        <f t="shared" si="265"/>
        <v>2016</v>
      </c>
    </row>
    <row r="2403" spans="1:21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7.1785714285714283E-3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64"/>
        <v>42434.822870370372</v>
      </c>
      <c r="U2403">
        <f t="shared" si="265"/>
        <v>2016</v>
      </c>
    </row>
    <row r="2404" spans="1:21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4.3333333333333331E-3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64"/>
        <v>42137.679756944446</v>
      </c>
      <c r="U2404">
        <f t="shared" si="265"/>
        <v>2015</v>
      </c>
    </row>
    <row r="2405" spans="1:21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0.16833333333333333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42399.882615740738</v>
      </c>
      <c r="T2405" s="10">
        <f t="shared" si="264"/>
        <v>42459.840949074074</v>
      </c>
      <c r="U2405">
        <f t="shared" si="265"/>
        <v>2016</v>
      </c>
    </row>
    <row r="2406" spans="1:21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s="8">
        <f t="shared" si="260"/>
        <v>0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64"/>
        <v>42372.03943287037</v>
      </c>
      <c r="U2406">
        <f t="shared" si="265"/>
        <v>2015</v>
      </c>
    </row>
    <row r="2407" spans="1:21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0.22520000000000001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64"/>
        <v>42616.585358796292</v>
      </c>
      <c r="U2407">
        <f t="shared" si="265"/>
        <v>2016</v>
      </c>
    </row>
    <row r="2408" spans="1:21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0.41384615384615386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64"/>
        <v>42023.110995370371</v>
      </c>
      <c r="U2408">
        <f t="shared" si="265"/>
        <v>2014</v>
      </c>
    </row>
    <row r="2409" spans="1:21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0.25259090909090909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64"/>
        <v>42105.25</v>
      </c>
      <c r="U2409">
        <f t="shared" si="265"/>
        <v>2015</v>
      </c>
    </row>
    <row r="2410" spans="1:21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2E-3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64"/>
        <v>41949.182372685187</v>
      </c>
      <c r="U2410">
        <f t="shared" si="265"/>
        <v>2014</v>
      </c>
    </row>
    <row r="2411" spans="1:21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1.84E-2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64"/>
        <v>42234.875868055555</v>
      </c>
      <c r="U2411">
        <f t="shared" si="265"/>
        <v>2015</v>
      </c>
    </row>
    <row r="2412" spans="1:21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s="8">
        <f t="shared" si="260"/>
        <v>0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64"/>
        <v>42254.408275462964</v>
      </c>
      <c r="U2412">
        <f t="shared" si="265"/>
        <v>2015</v>
      </c>
    </row>
    <row r="2413" spans="1:21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6.0400000000000002E-3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64"/>
        <v>42241.732430555552</v>
      </c>
      <c r="U2413">
        <f t="shared" si="265"/>
        <v>2015</v>
      </c>
    </row>
    <row r="2414" spans="1:21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s="8">
        <f t="shared" si="260"/>
        <v>0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64"/>
        <v>42700.778622685189</v>
      </c>
      <c r="U2414">
        <f t="shared" si="265"/>
        <v>2016</v>
      </c>
    </row>
    <row r="2415" spans="1:21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8.3333333333333332E-3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64"/>
        <v>41790.979166666664</v>
      </c>
      <c r="U2415">
        <f t="shared" si="265"/>
        <v>2014</v>
      </c>
    </row>
    <row r="2416" spans="1:21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3.0666666666666665E-2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64"/>
        <v>42238.165972222225</v>
      </c>
      <c r="U2416">
        <f t="shared" si="265"/>
        <v>2015</v>
      </c>
    </row>
    <row r="2417" spans="1:21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5.5833333333333334E-3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64"/>
        <v>42566.862800925926</v>
      </c>
      <c r="U2417">
        <f t="shared" si="265"/>
        <v>2016</v>
      </c>
    </row>
    <row r="2418" spans="1:21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2.5000000000000001E-4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64"/>
        <v>42077.625</v>
      </c>
      <c r="U2418">
        <f t="shared" si="265"/>
        <v>2015</v>
      </c>
    </row>
    <row r="2419" spans="1:21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s="8">
        <f t="shared" si="260"/>
        <v>0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64"/>
        <v>41861.884108796294</v>
      </c>
      <c r="U2419">
        <f t="shared" si="265"/>
        <v>2014</v>
      </c>
    </row>
    <row r="2420" spans="1:21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2.0000000000000001E-4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64"/>
        <v>42087.815324074079</v>
      </c>
      <c r="U2420">
        <f t="shared" si="265"/>
        <v>2015</v>
      </c>
    </row>
    <row r="2421" spans="1:21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s="8">
        <f t="shared" si="260"/>
        <v>0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41993.738298611104</v>
      </c>
      <c r="T2421" s="10">
        <f t="shared" si="264"/>
        <v>42053.738298611104</v>
      </c>
      <c r="U2421">
        <f t="shared" si="265"/>
        <v>2014</v>
      </c>
    </row>
    <row r="2422" spans="1:21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0.14825133372851215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64"/>
        <v>41953.070543981477</v>
      </c>
      <c r="U2422">
        <f t="shared" si="265"/>
        <v>2014</v>
      </c>
    </row>
    <row r="2423" spans="1:21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1.6666666666666666E-4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64"/>
        <v>42056.687453703707</v>
      </c>
      <c r="U2423">
        <f t="shared" si="265"/>
        <v>2015</v>
      </c>
    </row>
    <row r="2424" spans="1:21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2E-3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64"/>
        <v>42074.683287037042</v>
      </c>
      <c r="U2424">
        <f t="shared" si="265"/>
        <v>2015</v>
      </c>
    </row>
    <row r="2425" spans="1:21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1.3333333333333334E-4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64"/>
        <v>42004.704745370371</v>
      </c>
      <c r="U2425">
        <f t="shared" si="265"/>
        <v>2014</v>
      </c>
    </row>
    <row r="2426" spans="1:21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1.24E-2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64"/>
        <v>41939.892453703702</v>
      </c>
      <c r="U2426">
        <f t="shared" si="265"/>
        <v>2014</v>
      </c>
    </row>
    <row r="2427" spans="1:21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2.8571428571428574E-4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64"/>
        <v>42517.919444444444</v>
      </c>
      <c r="U2427">
        <f t="shared" si="265"/>
        <v>2016</v>
      </c>
    </row>
    <row r="2428" spans="1:21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s="8">
        <f t="shared" si="260"/>
        <v>0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42164.170046296291</v>
      </c>
      <c r="T2428" s="10">
        <f t="shared" si="264"/>
        <v>42224.170046296291</v>
      </c>
      <c r="U2428">
        <f t="shared" si="265"/>
        <v>2015</v>
      </c>
    </row>
    <row r="2429" spans="1:21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2.0000000000000002E-5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42412.318668981476</v>
      </c>
      <c r="T2429" s="10">
        <f t="shared" si="264"/>
        <v>42452.277002314819</v>
      </c>
      <c r="U2429">
        <f t="shared" si="265"/>
        <v>2016</v>
      </c>
    </row>
    <row r="2430" spans="1:21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2.8571428571428571E-5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64"/>
        <v>42075.742488425924</v>
      </c>
      <c r="U2430">
        <f t="shared" si="265"/>
        <v>2015</v>
      </c>
    </row>
    <row r="2431" spans="1:21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1.4321428571428572E-2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64"/>
        <v>42771.697222222225</v>
      </c>
      <c r="U2431">
        <f t="shared" si="265"/>
        <v>2016</v>
      </c>
    </row>
    <row r="2432" spans="1:21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7.0000000000000001E-3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64"/>
        <v>42412.130833333329</v>
      </c>
      <c r="U2432">
        <f t="shared" si="265"/>
        <v>2016</v>
      </c>
    </row>
    <row r="2433" spans="1:21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2.0000000000000002E-5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64"/>
        <v>42549.099687499998</v>
      </c>
      <c r="U2433">
        <f t="shared" si="265"/>
        <v>2016</v>
      </c>
    </row>
    <row r="2434" spans="1:21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66">E2434/D2434</f>
        <v>1.4285714285714287E-4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si="264"/>
        <v>42071.218715277777</v>
      </c>
      <c r="U2434">
        <f t="shared" si="265"/>
        <v>2015</v>
      </c>
    </row>
    <row r="2435" spans="1:21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66"/>
        <v>0</v>
      </c>
      <c r="P2435" s="8">
        <f t="shared" ref="P2435:P2498" si="267">IFERROR(E2435/L2435,0)</f>
        <v>0</v>
      </c>
      <c r="Q2435" t="str">
        <f t="shared" ref="Q2435:Q2498" si="268">LEFT($N2435,FIND("/",$N2435,1)-1)</f>
        <v>food</v>
      </c>
      <c r="R2435" t="str">
        <f t="shared" ref="R2435:R2498" si="269">RIGHT($N2435,LEN($N2435)-FIND("/",$N2435,1))</f>
        <v>food trucks</v>
      </c>
      <c r="S2435" s="10">
        <f t="shared" ref="S2435:S2498" si="270">(((J2435/60)/60)/24)+DATE(1970,1,1)</f>
        <v>42397.89980324074</v>
      </c>
      <c r="T2435" s="10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1.2999999999999999E-3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</v>
      </c>
      <c r="T2436" s="10">
        <f t="shared" si="271"/>
        <v>42220.18604166666</v>
      </c>
      <c r="U2436">
        <f t="shared" si="272"/>
        <v>2015</v>
      </c>
    </row>
    <row r="2437" spans="1:21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4.8960000000000002E-3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42252.277615740735</v>
      </c>
      <c r="T2437" s="10">
        <f t="shared" si="271"/>
        <v>42282.277615740735</v>
      </c>
      <c r="U2437">
        <f t="shared" si="272"/>
        <v>2015</v>
      </c>
    </row>
    <row r="2438" spans="1:21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3.8461538461538462E-4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71"/>
        <v>42398.615393518514</v>
      </c>
      <c r="U2438">
        <f t="shared" si="272"/>
        <v>2015</v>
      </c>
    </row>
    <row r="2439" spans="1:21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s="8">
        <f t="shared" si="267"/>
        <v>0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71"/>
        <v>42080.75</v>
      </c>
      <c r="U2439">
        <f t="shared" si="272"/>
        <v>2015</v>
      </c>
    </row>
    <row r="2440" spans="1:21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3.3333333333333335E-3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71"/>
        <v>42345.956736111111</v>
      </c>
      <c r="U2440">
        <f t="shared" si="272"/>
        <v>2015</v>
      </c>
    </row>
    <row r="2441" spans="1:21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s="8">
        <f t="shared" si="267"/>
        <v>0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71"/>
        <v>42295.818622685183</v>
      </c>
      <c r="U2441">
        <f t="shared" si="272"/>
        <v>2015</v>
      </c>
    </row>
    <row r="2442" spans="1:21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2E-3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42383.899456018517</v>
      </c>
      <c r="T2442" s="10">
        <f t="shared" si="271"/>
        <v>42413.899456018517</v>
      </c>
      <c r="U2442">
        <f t="shared" si="272"/>
        <v>2016</v>
      </c>
    </row>
    <row r="2443" spans="1:21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1.0788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71"/>
        <v>42208.207638888889</v>
      </c>
      <c r="U2443">
        <f t="shared" si="272"/>
        <v>2015</v>
      </c>
    </row>
    <row r="2444" spans="1:21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1.2594166666666666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42052.666990740734</v>
      </c>
      <c r="T2444" s="10">
        <f t="shared" si="271"/>
        <v>42082.625324074077</v>
      </c>
      <c r="U2444">
        <f t="shared" si="272"/>
        <v>2015</v>
      </c>
    </row>
    <row r="2445" spans="1:21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2.0251494999999999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71"/>
        <v>41866.625254629631</v>
      </c>
      <c r="U2445">
        <f t="shared" si="272"/>
        <v>2014</v>
      </c>
    </row>
    <row r="2446" spans="1:21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1.0860000000000001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71"/>
        <v>42515.754525462966</v>
      </c>
      <c r="U2446">
        <f t="shared" si="272"/>
        <v>2016</v>
      </c>
    </row>
    <row r="2447" spans="1:21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1.728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71"/>
        <v>42273.190057870372</v>
      </c>
      <c r="U2447">
        <f t="shared" si="272"/>
        <v>2015</v>
      </c>
    </row>
    <row r="2448" spans="1:21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1.6798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71"/>
        <v>42700.64434027778</v>
      </c>
      <c r="U2448">
        <f t="shared" si="272"/>
        <v>2016</v>
      </c>
    </row>
    <row r="2449" spans="1:21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4.2720000000000002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71"/>
        <v>42686.166666666672</v>
      </c>
      <c r="U2449">
        <f t="shared" si="272"/>
        <v>2016</v>
      </c>
    </row>
    <row r="2450" spans="1:21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1.075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71"/>
        <v>42613.233333333337</v>
      </c>
      <c r="U2450">
        <f t="shared" si="272"/>
        <v>2016</v>
      </c>
    </row>
    <row r="2451" spans="1:21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1.08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71"/>
        <v>41973.184201388889</v>
      </c>
      <c r="U2451">
        <f t="shared" si="272"/>
        <v>2014</v>
      </c>
    </row>
    <row r="2452" spans="1:21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1.0153353333333335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71"/>
        <v>41940.132638888892</v>
      </c>
      <c r="U2452">
        <f t="shared" si="272"/>
        <v>2014</v>
      </c>
    </row>
    <row r="2453" spans="1:21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1.1545000000000001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71"/>
        <v>42799.908449074079</v>
      </c>
      <c r="U2453">
        <f t="shared" si="272"/>
        <v>2017</v>
      </c>
    </row>
    <row r="2454" spans="1:21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1.335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71"/>
        <v>42367.958333333328</v>
      </c>
      <c r="U2454">
        <f t="shared" si="272"/>
        <v>2015</v>
      </c>
    </row>
    <row r="2455" spans="1:21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1.5469999999999999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71"/>
        <v>42768.692233796297</v>
      </c>
      <c r="U2455">
        <f t="shared" si="272"/>
        <v>2017</v>
      </c>
    </row>
    <row r="2456" spans="1:21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1.0084571428571429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42770.201481481476</v>
      </c>
      <c r="T2456" s="10">
        <f t="shared" si="271"/>
        <v>42805.201481481476</v>
      </c>
      <c r="U2456">
        <f t="shared" si="272"/>
        <v>2017</v>
      </c>
    </row>
    <row r="2457" spans="1:21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1.82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71"/>
        <v>42480.781828703708</v>
      </c>
      <c r="U2457">
        <f t="shared" si="272"/>
        <v>2016</v>
      </c>
    </row>
    <row r="2458" spans="1:21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1.8086666666666666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71"/>
        <v>42791.961099537039</v>
      </c>
      <c r="U2458">
        <f t="shared" si="272"/>
        <v>2017</v>
      </c>
    </row>
    <row r="2459" spans="1:21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1.0230434782608695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71"/>
        <v>42453.560833333337</v>
      </c>
      <c r="U2459">
        <f t="shared" si="272"/>
        <v>2016</v>
      </c>
    </row>
    <row r="2460" spans="1:21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1.1017999999999999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71"/>
        <v>42530.791666666672</v>
      </c>
      <c r="U2460">
        <f t="shared" si="272"/>
        <v>2016</v>
      </c>
    </row>
    <row r="2461" spans="1:21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1.0225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71"/>
        <v>42452.595891203702</v>
      </c>
      <c r="U2461">
        <f t="shared" si="272"/>
        <v>2016</v>
      </c>
    </row>
    <row r="2462" spans="1:21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1.0078823529411765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71"/>
        <v>42738.178472222222</v>
      </c>
      <c r="U2462">
        <f t="shared" si="272"/>
        <v>2016</v>
      </c>
    </row>
    <row r="2463" spans="1:21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1.038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71"/>
        <v>40817.125</v>
      </c>
      <c r="U2463">
        <f t="shared" si="272"/>
        <v>2011</v>
      </c>
    </row>
    <row r="2464" spans="1:21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1.1070833333333334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71"/>
        <v>41109.186296296299</v>
      </c>
      <c r="U2464">
        <f t="shared" si="272"/>
        <v>2012</v>
      </c>
    </row>
    <row r="2465" spans="1:21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1.1625000000000001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71"/>
        <v>41380.791666666664</v>
      </c>
      <c r="U2465">
        <f t="shared" si="272"/>
        <v>2013</v>
      </c>
    </row>
    <row r="2466" spans="1:21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1.111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71"/>
        <v>42277.811805555553</v>
      </c>
      <c r="U2466">
        <f t="shared" si="272"/>
        <v>2015</v>
      </c>
    </row>
    <row r="2467" spans="1:21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1.8014285714285714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71"/>
        <v>41175.719305555554</v>
      </c>
      <c r="U2467">
        <f t="shared" si="272"/>
        <v>2012</v>
      </c>
    </row>
    <row r="2468" spans="1:21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71"/>
        <v>41403.102465277778</v>
      </c>
      <c r="U2468">
        <f t="shared" si="272"/>
        <v>2013</v>
      </c>
    </row>
    <row r="2469" spans="1:21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1.1850000000000001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71"/>
        <v>41039.708333333336</v>
      </c>
      <c r="U2469">
        <f t="shared" si="272"/>
        <v>2012</v>
      </c>
    </row>
    <row r="2470" spans="1:21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1.0721700000000001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41174.154178240737</v>
      </c>
      <c r="T2470" s="10">
        <f t="shared" si="271"/>
        <v>41210.208333333336</v>
      </c>
      <c r="U2470">
        <f t="shared" si="272"/>
        <v>2012</v>
      </c>
    </row>
    <row r="2471" spans="1:21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1.1366666666666667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71"/>
        <v>40582.429733796293</v>
      </c>
      <c r="U2471">
        <f t="shared" si="272"/>
        <v>2011</v>
      </c>
    </row>
    <row r="2472" spans="1:21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1.0316400000000001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71"/>
        <v>41053.07471064815</v>
      </c>
      <c r="U2472">
        <f t="shared" si="272"/>
        <v>2012</v>
      </c>
    </row>
    <row r="2473" spans="1:21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1.28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71"/>
        <v>40933.992962962962</v>
      </c>
      <c r="U2473">
        <f t="shared" si="272"/>
        <v>2011</v>
      </c>
    </row>
    <row r="2474" spans="1:21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1.3576026666666667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71"/>
        <v>40425.043749999997</v>
      </c>
      <c r="U2474">
        <f t="shared" si="272"/>
        <v>2010</v>
      </c>
    </row>
    <row r="2475" spans="1:21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71"/>
        <v>41223.790150462963</v>
      </c>
      <c r="U2475">
        <f t="shared" si="272"/>
        <v>2012</v>
      </c>
    </row>
    <row r="2476" spans="1:21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1.0000360000000001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71"/>
        <v>40462.011296296296</v>
      </c>
      <c r="U2476">
        <f t="shared" si="272"/>
        <v>2010</v>
      </c>
    </row>
    <row r="2477" spans="1:21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1.0471999999999999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40310.287673611114</v>
      </c>
      <c r="T2477" s="10">
        <f t="shared" si="271"/>
        <v>40369.916666666664</v>
      </c>
      <c r="U2477">
        <f t="shared" si="272"/>
        <v>2010</v>
      </c>
    </row>
    <row r="2478" spans="1:21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1.050225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71"/>
        <v>41946.370023148149</v>
      </c>
      <c r="U2478">
        <f t="shared" si="272"/>
        <v>2014</v>
      </c>
    </row>
    <row r="2479" spans="1:21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1.7133333333333334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71"/>
        <v>41133.691493055558</v>
      </c>
      <c r="U2479">
        <f t="shared" si="272"/>
        <v>2012</v>
      </c>
    </row>
    <row r="2480" spans="1:21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1.2749999999999999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71"/>
        <v>41287.950381944444</v>
      </c>
      <c r="U2480">
        <f t="shared" si="272"/>
        <v>2012</v>
      </c>
    </row>
    <row r="2481" spans="1:21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1.3344333333333334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71"/>
        <v>41118.083333333336</v>
      </c>
      <c r="U2481">
        <f t="shared" si="272"/>
        <v>2012</v>
      </c>
    </row>
    <row r="2482" spans="1:21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71"/>
        <v>42287.936157407406</v>
      </c>
      <c r="U2482">
        <f t="shared" si="272"/>
        <v>2015</v>
      </c>
    </row>
    <row r="2483" spans="1:21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1.1291099999999998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71"/>
        <v>41029.645925925928</v>
      </c>
      <c r="U2483">
        <f t="shared" si="272"/>
        <v>2012</v>
      </c>
    </row>
    <row r="2484" spans="1:21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1.0009999999999999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71"/>
        <v>40756.782210648147</v>
      </c>
      <c r="U2484">
        <f t="shared" si="272"/>
        <v>2011</v>
      </c>
    </row>
    <row r="2485" spans="1:21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1.1372727272727272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71"/>
        <v>41030.708368055559</v>
      </c>
      <c r="U2485">
        <f t="shared" si="272"/>
        <v>2012</v>
      </c>
    </row>
    <row r="2486" spans="1:21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1.1931742857142855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71"/>
        <v>40801.916701388887</v>
      </c>
      <c r="U2486">
        <f t="shared" si="272"/>
        <v>2011</v>
      </c>
    </row>
    <row r="2487" spans="1:21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1.0325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71"/>
        <v>40828.998599537037</v>
      </c>
      <c r="U2487">
        <f t="shared" si="272"/>
        <v>2011</v>
      </c>
    </row>
    <row r="2488" spans="1:21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2.6566666666666667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71"/>
        <v>41021.708055555559</v>
      </c>
      <c r="U2488">
        <f t="shared" si="272"/>
        <v>2012</v>
      </c>
    </row>
    <row r="2489" spans="1:21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1.0005066666666667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71"/>
        <v>41056.083298611113</v>
      </c>
      <c r="U2489">
        <f t="shared" si="272"/>
        <v>2012</v>
      </c>
    </row>
    <row r="2490" spans="1:21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1.0669999999999999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71"/>
        <v>40863.674861111111</v>
      </c>
      <c r="U2490">
        <f t="shared" si="272"/>
        <v>2011</v>
      </c>
    </row>
    <row r="2491" spans="1:21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1.3367142857142857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71"/>
        <v>41403.690266203703</v>
      </c>
      <c r="U2491">
        <f t="shared" si="272"/>
        <v>2013</v>
      </c>
    </row>
    <row r="2492" spans="1:21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1.214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41023.227731481478</v>
      </c>
      <c r="T2492" s="10">
        <f t="shared" si="271"/>
        <v>41083.227731481478</v>
      </c>
      <c r="U2492">
        <f t="shared" si="272"/>
        <v>2012</v>
      </c>
    </row>
    <row r="2493" spans="1:21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1.032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71"/>
        <v>40559.07708333333</v>
      </c>
      <c r="U2493">
        <f t="shared" si="272"/>
        <v>2010</v>
      </c>
    </row>
    <row r="2494" spans="1:21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1.25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71"/>
        <v>41076.415972222225</v>
      </c>
      <c r="U2494">
        <f t="shared" si="272"/>
        <v>2012</v>
      </c>
    </row>
    <row r="2495" spans="1:21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1.2869999999999999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71"/>
        <v>41393.168287037035</v>
      </c>
      <c r="U2495">
        <f t="shared" si="272"/>
        <v>2013</v>
      </c>
    </row>
    <row r="2496" spans="1:21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1.0100533333333332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41022.645185185182</v>
      </c>
      <c r="T2496" s="10">
        <f t="shared" si="271"/>
        <v>41052.645185185182</v>
      </c>
      <c r="U2496">
        <f t="shared" si="272"/>
        <v>2012</v>
      </c>
    </row>
    <row r="2497" spans="1:21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1.2753666666666665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71"/>
        <v>41066.946469907409</v>
      </c>
      <c r="U2497">
        <f t="shared" si="272"/>
        <v>2012</v>
      </c>
    </row>
    <row r="2498" spans="1:21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73">E2498/D2498</f>
        <v>1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41327.996435185189</v>
      </c>
      <c r="T2498" s="10">
        <f t="shared" si="271"/>
        <v>41362.954768518517</v>
      </c>
      <c r="U2498">
        <f t="shared" si="272"/>
        <v>2013</v>
      </c>
    </row>
    <row r="2499" spans="1:21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73"/>
        <v>1.127715</v>
      </c>
      <c r="P2499" s="8">
        <f t="shared" ref="P2499:P2562" si="274">IFERROR(E2499/L2499,0)</f>
        <v>80.551071428571419</v>
      </c>
      <c r="Q2499" t="str">
        <f t="shared" ref="Q2499:Q2562" si="275">LEFT($N2499,FIND("/",$N2499,1)-1)</f>
        <v>music</v>
      </c>
      <c r="R2499" t="str">
        <f t="shared" ref="R2499:R2562" si="276">RIGHT($N2499,LEN($N2499)-FIND("/",$N2499,1))</f>
        <v>indie rock</v>
      </c>
      <c r="S2499" s="10">
        <f t="shared" ref="S2499:S2562" si="277">(((J2499/60)/60)/24)+DATE(1970,1,1)</f>
        <v>40730.878912037035</v>
      </c>
      <c r="T2499" s="10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1.056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8"/>
        <v>42031.967442129629</v>
      </c>
      <c r="U2500">
        <f t="shared" si="279"/>
        <v>2015</v>
      </c>
    </row>
    <row r="2501" spans="1:21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2.0262500000000001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41226.648576388885</v>
      </c>
      <c r="T2501" s="10">
        <f t="shared" si="278"/>
        <v>41274.75</v>
      </c>
      <c r="U2501">
        <f t="shared" si="279"/>
        <v>2012</v>
      </c>
    </row>
    <row r="2502" spans="1:21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1.1333333333333333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41053.772858796299</v>
      </c>
      <c r="T2502" s="10">
        <f t="shared" si="278"/>
        <v>41083.772858796299</v>
      </c>
      <c r="U2502">
        <f t="shared" si="279"/>
        <v>2012</v>
      </c>
    </row>
    <row r="2503" spans="1:21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2.5545454545454545E-2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42244.776666666665</v>
      </c>
      <c r="T2503" s="10">
        <f t="shared" si="278"/>
        <v>42274.776666666665</v>
      </c>
      <c r="U2503">
        <f t="shared" si="279"/>
        <v>2015</v>
      </c>
    </row>
    <row r="2504" spans="1:21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7.8181818181818181E-4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8"/>
        <v>41903.825439814813</v>
      </c>
      <c r="U2504">
        <f t="shared" si="279"/>
        <v>2014</v>
      </c>
    </row>
    <row r="2505" spans="1:21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s="8">
        <f t="shared" si="274"/>
        <v>0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8"/>
        <v>42528.879166666666</v>
      </c>
      <c r="U2505">
        <f t="shared" si="279"/>
        <v>2016</v>
      </c>
    </row>
    <row r="2506" spans="1:21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s="8">
        <f t="shared" si="274"/>
        <v>0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8"/>
        <v>41958.057106481487</v>
      </c>
      <c r="U2506">
        <f t="shared" si="279"/>
        <v>2014</v>
      </c>
    </row>
    <row r="2507" spans="1:21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s="8">
        <f t="shared" si="274"/>
        <v>0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8"/>
        <v>42077.014074074075</v>
      </c>
      <c r="U2507">
        <f t="shared" si="279"/>
        <v>2015</v>
      </c>
    </row>
    <row r="2508" spans="1:21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6.0000000000000001E-3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8"/>
        <v>42280.875</v>
      </c>
      <c r="U2508">
        <f t="shared" si="279"/>
        <v>2015</v>
      </c>
    </row>
    <row r="2509" spans="1:21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s="8">
        <f t="shared" si="274"/>
        <v>0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8"/>
        <v>42135.072962962964</v>
      </c>
      <c r="U2509">
        <f t="shared" si="279"/>
        <v>2015</v>
      </c>
    </row>
    <row r="2510" spans="1:21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s="8">
        <f t="shared" si="274"/>
        <v>0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8"/>
        <v>41865.951782407406</v>
      </c>
      <c r="U2510">
        <f t="shared" si="279"/>
        <v>2014</v>
      </c>
    </row>
    <row r="2511" spans="1:21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1.0526315789473684E-2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8"/>
        <v>42114.767928240741</v>
      </c>
      <c r="U2511">
        <f t="shared" si="279"/>
        <v>2015</v>
      </c>
    </row>
    <row r="2512" spans="1:21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1.5E-3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42078.997361111105</v>
      </c>
      <c r="T2512" s="10">
        <f t="shared" si="278"/>
        <v>42138.997361111105</v>
      </c>
      <c r="U2512">
        <f t="shared" si="279"/>
        <v>2015</v>
      </c>
    </row>
    <row r="2513" spans="1:21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s="8">
        <f t="shared" si="274"/>
        <v>0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8"/>
        <v>42401.446909722217</v>
      </c>
      <c r="U2513">
        <f t="shared" si="279"/>
        <v>2016</v>
      </c>
    </row>
    <row r="2514" spans="1:21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s="8">
        <f t="shared" si="274"/>
        <v>0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8"/>
        <v>41986.876863425925</v>
      </c>
      <c r="U2514">
        <f t="shared" si="279"/>
        <v>2014</v>
      </c>
    </row>
    <row r="2515" spans="1:21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s="8">
        <f t="shared" si="274"/>
        <v>0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8"/>
        <v>42792.00681712963</v>
      </c>
      <c r="U2515">
        <f t="shared" si="279"/>
        <v>2016</v>
      </c>
    </row>
    <row r="2516" spans="1:21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1.7500000000000002E-2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8"/>
        <v>41871.389780092592</v>
      </c>
      <c r="U2516">
        <f t="shared" si="279"/>
        <v>2014</v>
      </c>
    </row>
    <row r="2517" spans="1:21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0.186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8"/>
        <v>42057.839733796296</v>
      </c>
      <c r="U2517">
        <f t="shared" si="279"/>
        <v>2015</v>
      </c>
    </row>
    <row r="2518" spans="1:21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s="8">
        <f t="shared" si="274"/>
        <v>0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8"/>
        <v>41972.6950462963</v>
      </c>
      <c r="U2518">
        <f t="shared" si="279"/>
        <v>2014</v>
      </c>
    </row>
    <row r="2519" spans="1:21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9.8166666666666666E-2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8"/>
        <v>42082.760763888888</v>
      </c>
      <c r="U2519">
        <f t="shared" si="279"/>
        <v>2015</v>
      </c>
    </row>
    <row r="2520" spans="1:21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s="8">
        <f t="shared" si="274"/>
        <v>0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8"/>
        <v>41956.722546296296</v>
      </c>
      <c r="U2520">
        <f t="shared" si="279"/>
        <v>2014</v>
      </c>
    </row>
    <row r="2521" spans="1:21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4.3333333333333331E-4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8"/>
        <v>41839.155138888891</v>
      </c>
      <c r="U2521">
        <f t="shared" si="279"/>
        <v>2014</v>
      </c>
    </row>
    <row r="2522" spans="1:21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s="8">
        <f t="shared" si="274"/>
        <v>0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8"/>
        <v>42658.806249999994</v>
      </c>
      <c r="U2522">
        <f t="shared" si="279"/>
        <v>2016</v>
      </c>
    </row>
    <row r="2523" spans="1:21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1.0948792000000001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8"/>
        <v>42290.967835648145</v>
      </c>
      <c r="U2523">
        <f t="shared" si="279"/>
        <v>2015</v>
      </c>
    </row>
    <row r="2524" spans="1:21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8"/>
        <v>42482.619444444441</v>
      </c>
      <c r="U2524">
        <f t="shared" si="279"/>
        <v>2016</v>
      </c>
    </row>
    <row r="2525" spans="1:21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1.5644444444444445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8"/>
        <v>41961.017268518524</v>
      </c>
      <c r="U2525">
        <f t="shared" si="279"/>
        <v>2014</v>
      </c>
    </row>
    <row r="2526" spans="1:21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1.016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8"/>
        <v>41994.1875</v>
      </c>
      <c r="U2526">
        <f t="shared" si="279"/>
        <v>2014</v>
      </c>
    </row>
    <row r="2527" spans="1:21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1.00325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41058.844571759262</v>
      </c>
      <c r="T2527" s="10">
        <f t="shared" si="278"/>
        <v>41088.844571759262</v>
      </c>
      <c r="U2527">
        <f t="shared" si="279"/>
        <v>2012</v>
      </c>
    </row>
    <row r="2528" spans="1:21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1.1294999999999999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8"/>
        <v>41981.207638888889</v>
      </c>
      <c r="U2528">
        <f t="shared" si="279"/>
        <v>2014</v>
      </c>
    </row>
    <row r="2529" spans="1:21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1.02125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8"/>
        <v>41565.165972222225</v>
      </c>
      <c r="U2529">
        <f t="shared" si="279"/>
        <v>2013</v>
      </c>
    </row>
    <row r="2530" spans="1:21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1.0724974999999999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8"/>
        <v>42236.458333333328</v>
      </c>
      <c r="U2530">
        <f t="shared" si="279"/>
        <v>2015</v>
      </c>
    </row>
    <row r="2531" spans="1:21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1.0428333333333333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8"/>
        <v>40993.0390625</v>
      </c>
      <c r="U2531">
        <f t="shared" si="279"/>
        <v>2012</v>
      </c>
    </row>
    <row r="2532" spans="1:21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8"/>
        <v>42114.201388888891</v>
      </c>
      <c r="U2532">
        <f t="shared" si="279"/>
        <v>2015</v>
      </c>
    </row>
    <row r="2533" spans="1:21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1.004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8"/>
        <v>42231.165972222225</v>
      </c>
      <c r="U2533">
        <f t="shared" si="279"/>
        <v>2015</v>
      </c>
    </row>
    <row r="2534" spans="1:21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1.26125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8"/>
        <v>41137.849143518521</v>
      </c>
      <c r="U2534">
        <f t="shared" si="279"/>
        <v>2012</v>
      </c>
    </row>
    <row r="2535" spans="1:21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1.1066666666666667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8"/>
        <v>41334.750787037039</v>
      </c>
      <c r="U2535">
        <f t="shared" si="279"/>
        <v>2013</v>
      </c>
    </row>
    <row r="2536" spans="1:21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1.05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40127.700370370374</v>
      </c>
      <c r="T2536" s="10">
        <f t="shared" si="278"/>
        <v>40179.25</v>
      </c>
      <c r="U2536">
        <f t="shared" si="279"/>
        <v>2009</v>
      </c>
    </row>
    <row r="2537" spans="1:21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1.03775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8"/>
        <v>41974.832696759258</v>
      </c>
      <c r="U2537">
        <f t="shared" si="279"/>
        <v>2014</v>
      </c>
    </row>
    <row r="2538" spans="1:21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1.1599999999999999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8"/>
        <v>41485.106087962966</v>
      </c>
      <c r="U2538">
        <f t="shared" si="279"/>
        <v>2013</v>
      </c>
    </row>
    <row r="2539" spans="1:21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1.1000000000000001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8"/>
        <v>40756.648784722223</v>
      </c>
      <c r="U2539">
        <f t="shared" si="279"/>
        <v>2011</v>
      </c>
    </row>
    <row r="2540" spans="1:21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1.130176111111111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8"/>
        <v>41329.207638888889</v>
      </c>
      <c r="U2540">
        <f t="shared" si="279"/>
        <v>2013</v>
      </c>
    </row>
    <row r="2541" spans="1:21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1.0024999999999999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8"/>
        <v>42037.902222222227</v>
      </c>
      <c r="U2541">
        <f t="shared" si="279"/>
        <v>2014</v>
      </c>
    </row>
    <row r="2542" spans="1:21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1.034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8"/>
        <v>40845.675011574072</v>
      </c>
      <c r="U2542">
        <f t="shared" si="279"/>
        <v>2011</v>
      </c>
    </row>
    <row r="2543" spans="1:21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1.0702857142857143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41483.449282407404</v>
      </c>
      <c r="T2543" s="10">
        <f t="shared" si="278"/>
        <v>41543.449282407404</v>
      </c>
      <c r="U2543">
        <f t="shared" si="279"/>
        <v>2013</v>
      </c>
    </row>
    <row r="2544" spans="1:21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1.0357142857142858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8"/>
        <v>41548.165972222225</v>
      </c>
      <c r="U2544">
        <f t="shared" si="279"/>
        <v>2013</v>
      </c>
    </row>
    <row r="2545" spans="1:21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1.5640000000000001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8"/>
        <v>40545.125</v>
      </c>
      <c r="U2545">
        <f t="shared" si="279"/>
        <v>2010</v>
      </c>
    </row>
    <row r="2546" spans="1:21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1.0082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8"/>
        <v>41098.520474537036</v>
      </c>
      <c r="U2546">
        <f t="shared" si="279"/>
        <v>2012</v>
      </c>
    </row>
    <row r="2547" spans="1:21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1.9530000000000001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</v>
      </c>
      <c r="T2547" s="10">
        <f t="shared" si="278"/>
        <v>42062.020833333328</v>
      </c>
      <c r="U2547">
        <f t="shared" si="279"/>
        <v>2015</v>
      </c>
    </row>
    <row r="2548" spans="1:21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1.1171428571428572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41524.858553240738</v>
      </c>
      <c r="T2548" s="10">
        <f t="shared" si="278"/>
        <v>41552.208333333336</v>
      </c>
      <c r="U2548">
        <f t="shared" si="279"/>
        <v>2013</v>
      </c>
    </row>
    <row r="2549" spans="1:21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1.1985454545454546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8"/>
        <v>41003.731516203705</v>
      </c>
      <c r="U2549">
        <f t="shared" si="279"/>
        <v>2012</v>
      </c>
    </row>
    <row r="2550" spans="1:21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1.0185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42618.625428240746</v>
      </c>
      <c r="T2550" s="10">
        <f t="shared" si="278"/>
        <v>42643.185416666667</v>
      </c>
      <c r="U2550">
        <f t="shared" si="279"/>
        <v>2016</v>
      </c>
    </row>
    <row r="2551" spans="1:21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1.0280254777070064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8"/>
        <v>41425.708333333336</v>
      </c>
      <c r="U2551">
        <f t="shared" si="279"/>
        <v>2013</v>
      </c>
    </row>
    <row r="2552" spans="1:21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1.0084615384615385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8"/>
        <v>42285.165972222225</v>
      </c>
      <c r="U2552">
        <f t="shared" si="279"/>
        <v>2015</v>
      </c>
    </row>
    <row r="2553" spans="1:21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1.0273469387755103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8"/>
        <v>40989.866666666669</v>
      </c>
      <c r="U2553">
        <f t="shared" si="279"/>
        <v>2012</v>
      </c>
    </row>
    <row r="2554" spans="1:21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1.0649999999999999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8"/>
        <v>42799.809965277775</v>
      </c>
      <c r="U2554">
        <f t="shared" si="279"/>
        <v>2017</v>
      </c>
    </row>
    <row r="2555" spans="1:21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1.5553333333333332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41113.199155092596</v>
      </c>
      <c r="T2555" s="10">
        <f t="shared" si="278"/>
        <v>41173.199155092596</v>
      </c>
      <c r="U2555">
        <f t="shared" si="279"/>
        <v>2012</v>
      </c>
    </row>
    <row r="2556" spans="1:21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1.228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8"/>
        <v>42156.165972222225</v>
      </c>
      <c r="U2556">
        <f t="shared" si="279"/>
        <v>2015</v>
      </c>
    </row>
    <row r="2557" spans="1:21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1.0734999999999999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8"/>
        <v>41057.655011574076</v>
      </c>
      <c r="U2557">
        <f t="shared" si="279"/>
        <v>2012</v>
      </c>
    </row>
    <row r="2558" spans="1:21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1.0550335570469798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8"/>
        <v>41267.991400462961</v>
      </c>
      <c r="U2558">
        <f t="shared" si="279"/>
        <v>2012</v>
      </c>
    </row>
    <row r="2559" spans="1:21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1.1844444444444444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8"/>
        <v>41774.745208333334</v>
      </c>
      <c r="U2559">
        <f t="shared" si="279"/>
        <v>2014</v>
      </c>
    </row>
    <row r="2560" spans="1:21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1.0888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42093.860023148154</v>
      </c>
      <c r="T2560" s="10">
        <f t="shared" si="278"/>
        <v>42125.582638888889</v>
      </c>
      <c r="U2560">
        <f t="shared" si="279"/>
        <v>2015</v>
      </c>
    </row>
    <row r="2561" spans="1:21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1.1125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8"/>
        <v>40862.817361111112</v>
      </c>
      <c r="U2561">
        <f t="shared" si="279"/>
        <v>2011</v>
      </c>
    </row>
    <row r="2562" spans="1:21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80">E2562/D2562</f>
        <v>1.0009999999999999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si="278"/>
        <v>42069.951087962967</v>
      </c>
      <c r="U2562">
        <f t="shared" si="279"/>
        <v>2015</v>
      </c>
    </row>
    <row r="2563" spans="1:21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80"/>
        <v>0</v>
      </c>
      <c r="P2563" s="8">
        <f t="shared" ref="P2563:P2626" si="281">IFERROR(E2563/L2563,0)</f>
        <v>0</v>
      </c>
      <c r="Q2563" t="str">
        <f t="shared" ref="Q2563:Q2626" si="282">LEFT($N2563,FIND("/",$N2563,1)-1)</f>
        <v>food</v>
      </c>
      <c r="R2563" t="str">
        <f t="shared" ref="R2563:R2626" si="283">RIGHT($N2563,LEN($N2563)-FIND("/",$N2563,1))</f>
        <v>food trucks</v>
      </c>
      <c r="S2563" s="10">
        <f t="shared" ref="S2563:S2626" si="284">(((J2563/60)/60)/24)+DATE(1970,1,1)</f>
        <v>42260.528807870374</v>
      </c>
      <c r="T2563" s="10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7.4999999999999997E-3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5"/>
        <v>42654.524756944447</v>
      </c>
      <c r="U2564">
        <f t="shared" si="286"/>
        <v>2016</v>
      </c>
    </row>
    <row r="2565" spans="1:21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s="8">
        <f t="shared" si="281"/>
        <v>0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5"/>
        <v>42215.139479166668</v>
      </c>
      <c r="U2565">
        <f t="shared" si="286"/>
        <v>2015</v>
      </c>
    </row>
    <row r="2566" spans="1:21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s="8">
        <f t="shared" si="281"/>
        <v>0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5"/>
        <v>41852.040497685186</v>
      </c>
      <c r="U2566">
        <f t="shared" si="286"/>
        <v>2014</v>
      </c>
    </row>
    <row r="2567" spans="1:21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0.01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5"/>
        <v>42499.868055555555</v>
      </c>
      <c r="U2567">
        <f t="shared" si="286"/>
        <v>2016</v>
      </c>
    </row>
    <row r="2568" spans="1:21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s="8">
        <f t="shared" si="281"/>
        <v>0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5"/>
        <v>41872.980879629627</v>
      </c>
      <c r="U2568">
        <f t="shared" si="286"/>
        <v>2014</v>
      </c>
    </row>
    <row r="2569" spans="1:21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2.6666666666666666E-3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5"/>
        <v>42117.878912037035</v>
      </c>
      <c r="U2569">
        <f t="shared" si="286"/>
        <v>2015</v>
      </c>
    </row>
    <row r="2570" spans="1:21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5.0000000000000001E-3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5"/>
        <v>42614.666597222225</v>
      </c>
      <c r="U2570">
        <f t="shared" si="286"/>
        <v>2016</v>
      </c>
    </row>
    <row r="2571" spans="1:21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2.2307692307692306E-2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5"/>
        <v>42264.105462962965</v>
      </c>
      <c r="U2571">
        <f t="shared" si="286"/>
        <v>2015</v>
      </c>
    </row>
    <row r="2572" spans="1:21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8.4285714285714294E-3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5"/>
        <v>42774.903182870374</v>
      </c>
      <c r="U2572">
        <f t="shared" si="286"/>
        <v>2017</v>
      </c>
    </row>
    <row r="2573" spans="1:21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2.5000000000000001E-3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5"/>
        <v>42509.341678240744</v>
      </c>
      <c r="U2573">
        <f t="shared" si="286"/>
        <v>2016</v>
      </c>
    </row>
    <row r="2574" spans="1:21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s="8">
        <f t="shared" si="281"/>
        <v>0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5"/>
        <v>42107.119409722218</v>
      </c>
      <c r="U2574">
        <f t="shared" si="286"/>
        <v>2015</v>
      </c>
    </row>
    <row r="2575" spans="1:21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s="8">
        <f t="shared" si="281"/>
        <v>0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5"/>
        <v>41874.592002314814</v>
      </c>
      <c r="U2575">
        <f t="shared" si="286"/>
        <v>2014</v>
      </c>
    </row>
    <row r="2576" spans="1:21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s="8">
        <f t="shared" si="281"/>
        <v>0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5"/>
        <v>42508.825752314813</v>
      </c>
      <c r="U2576">
        <f t="shared" si="286"/>
        <v>2016</v>
      </c>
    </row>
    <row r="2577" spans="1:21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s="8">
        <f t="shared" si="281"/>
        <v>0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41986.108726851846</v>
      </c>
      <c r="T2577" s="10">
        <f t="shared" si="285"/>
        <v>42016.108726851846</v>
      </c>
      <c r="U2577">
        <f t="shared" si="286"/>
        <v>2014</v>
      </c>
    </row>
    <row r="2578" spans="1:21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s="8">
        <f t="shared" si="281"/>
        <v>0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5"/>
        <v>42104.968136574069</v>
      </c>
      <c r="U2578">
        <f t="shared" si="286"/>
        <v>2015</v>
      </c>
    </row>
    <row r="2579" spans="1:21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s="8">
        <f t="shared" si="281"/>
        <v>0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5"/>
        <v>41855.820567129631</v>
      </c>
      <c r="U2579">
        <f t="shared" si="286"/>
        <v>2014</v>
      </c>
    </row>
    <row r="2580" spans="1:21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s="8">
        <f t="shared" si="281"/>
        <v>0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42238.022905092599</v>
      </c>
      <c r="T2580" s="10">
        <f t="shared" si="285"/>
        <v>42286.708333333328</v>
      </c>
      <c r="U2580">
        <f t="shared" si="286"/>
        <v>2015</v>
      </c>
    </row>
    <row r="2581" spans="1:21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1.3849999999999999E-3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5"/>
        <v>41897.829895833333</v>
      </c>
      <c r="U2581">
        <f t="shared" si="286"/>
        <v>2014</v>
      </c>
    </row>
    <row r="2582" spans="1:21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6.0000000000000001E-3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5"/>
        <v>42140.125</v>
      </c>
      <c r="U2582">
        <f t="shared" si="286"/>
        <v>2015</v>
      </c>
    </row>
    <row r="2583" spans="1:21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0.106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5"/>
        <v>42324.670115740737</v>
      </c>
      <c r="U2583">
        <f t="shared" si="286"/>
        <v>2015</v>
      </c>
    </row>
    <row r="2584" spans="1:21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1.1111111111111112E-5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5"/>
        <v>42672.988819444443</v>
      </c>
      <c r="U2584">
        <f t="shared" si="286"/>
        <v>2016</v>
      </c>
    </row>
    <row r="2585" spans="1:21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5.0000000000000001E-3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5"/>
        <v>42079.727777777778</v>
      </c>
      <c r="U2585">
        <f t="shared" si="286"/>
        <v>2015</v>
      </c>
    </row>
    <row r="2586" spans="1:21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s="8">
        <f t="shared" si="281"/>
        <v>0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42140.173252314817</v>
      </c>
      <c r="T2586" s="10">
        <f t="shared" si="285"/>
        <v>42170.173252314817</v>
      </c>
      <c r="U2586">
        <f t="shared" si="286"/>
        <v>2015</v>
      </c>
    </row>
    <row r="2587" spans="1:21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1.6666666666666668E-3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5"/>
        <v>41825.963333333333</v>
      </c>
      <c r="U2587">
        <f t="shared" si="286"/>
        <v>2014</v>
      </c>
    </row>
    <row r="2588" spans="1:21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1.6666666666666668E-3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5"/>
        <v>42363.330277777779</v>
      </c>
      <c r="U2588">
        <f t="shared" si="286"/>
        <v>2015</v>
      </c>
    </row>
    <row r="2589" spans="1:21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2.4340000000000001E-2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5"/>
        <v>42368.675381944442</v>
      </c>
      <c r="U2589">
        <f t="shared" si="286"/>
        <v>2015</v>
      </c>
    </row>
    <row r="2590" spans="1:21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3.8833333333333331E-2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5"/>
        <v>42094.551388888889</v>
      </c>
      <c r="U2590">
        <f t="shared" si="286"/>
        <v>2015</v>
      </c>
    </row>
    <row r="2591" spans="1:21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1E-4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5"/>
        <v>42452.494525462964</v>
      </c>
      <c r="U2591">
        <f t="shared" si="286"/>
        <v>2016</v>
      </c>
    </row>
    <row r="2592" spans="1:21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s="8">
        <f t="shared" si="281"/>
        <v>0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5"/>
        <v>42395.589085648149</v>
      </c>
      <c r="U2592">
        <f t="shared" si="286"/>
        <v>2016</v>
      </c>
    </row>
    <row r="2593" spans="1:21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1.7333333333333333E-2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5"/>
        <v>42442.864861111113</v>
      </c>
      <c r="U2593">
        <f t="shared" si="286"/>
        <v>2016</v>
      </c>
    </row>
    <row r="2594" spans="1:21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1.6666666666666668E-3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5"/>
        <v>41917.801168981481</v>
      </c>
      <c r="U2594">
        <f t="shared" si="286"/>
        <v>2014</v>
      </c>
    </row>
    <row r="2595" spans="1:21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s="8">
        <f t="shared" si="281"/>
        <v>0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42089.84520833334</v>
      </c>
      <c r="T2595" s="10">
        <f t="shared" si="285"/>
        <v>42119.84520833334</v>
      </c>
      <c r="U2595">
        <f t="shared" si="286"/>
        <v>2015</v>
      </c>
    </row>
    <row r="2596" spans="1:21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1.2500000000000001E-5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5"/>
        <v>41858.967916666668</v>
      </c>
      <c r="U2596">
        <f t="shared" si="286"/>
        <v>2014</v>
      </c>
    </row>
    <row r="2597" spans="1:21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0.12166666666666667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5"/>
        <v>42790.244212962964</v>
      </c>
      <c r="U2597">
        <f t="shared" si="286"/>
        <v>2017</v>
      </c>
    </row>
    <row r="2598" spans="1:21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0.23588571428571428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5"/>
        <v>41858.664456018516</v>
      </c>
      <c r="U2598">
        <f t="shared" si="286"/>
        <v>2014</v>
      </c>
    </row>
    <row r="2599" spans="1:21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5.6666666666666664E-2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5"/>
        <v>42540.341631944444</v>
      </c>
      <c r="U2599">
        <f t="shared" si="286"/>
        <v>2016</v>
      </c>
    </row>
    <row r="2600" spans="1:21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0.39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5"/>
        <v>42270.840289351851</v>
      </c>
      <c r="U2600">
        <f t="shared" si="286"/>
        <v>2015</v>
      </c>
    </row>
    <row r="2601" spans="1:21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9.9546510341776348E-3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5"/>
        <v>41854.754016203704</v>
      </c>
      <c r="U2601">
        <f t="shared" si="286"/>
        <v>2014</v>
      </c>
    </row>
    <row r="2602" spans="1:21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6.9320000000000007E-2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5"/>
        <v>42454.858796296292</v>
      </c>
      <c r="U2602">
        <f t="shared" si="286"/>
        <v>2016</v>
      </c>
    </row>
    <row r="2603" spans="1:21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6.6139999999999999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41150.902187499996</v>
      </c>
      <c r="T2603" s="10">
        <f t="shared" si="285"/>
        <v>41165.165972222225</v>
      </c>
      <c r="U2603">
        <f t="shared" si="286"/>
        <v>2012</v>
      </c>
    </row>
    <row r="2604" spans="1:21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3.2609166666666667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5"/>
        <v>41955.888888888891</v>
      </c>
      <c r="U2604">
        <f t="shared" si="286"/>
        <v>2014</v>
      </c>
    </row>
    <row r="2605" spans="1:21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1.0148571428571429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5"/>
        <v>41631.912662037037</v>
      </c>
      <c r="U2605">
        <f t="shared" si="286"/>
        <v>2013</v>
      </c>
    </row>
    <row r="2606" spans="1:21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1.0421799999999999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5"/>
        <v>41028.051192129627</v>
      </c>
      <c r="U2606">
        <f t="shared" si="286"/>
        <v>2012</v>
      </c>
    </row>
    <row r="2607" spans="1:21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1.0742157000000001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5"/>
        <v>42538.541550925926</v>
      </c>
      <c r="U2607">
        <f t="shared" si="286"/>
        <v>2016</v>
      </c>
    </row>
    <row r="2608" spans="1:21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1.1005454545454545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41726.712754629632</v>
      </c>
      <c r="T2608" s="10">
        <f t="shared" si="285"/>
        <v>41758.712754629632</v>
      </c>
      <c r="U2608">
        <f t="shared" si="286"/>
        <v>2014</v>
      </c>
    </row>
    <row r="2609" spans="1:21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4.077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5"/>
        <v>42228.083333333328</v>
      </c>
      <c r="U2609">
        <f t="shared" si="286"/>
        <v>2015</v>
      </c>
    </row>
    <row r="2610" spans="1:21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2.2392500000000002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5"/>
        <v>42809</v>
      </c>
      <c r="U2610">
        <f t="shared" si="286"/>
        <v>2017</v>
      </c>
    </row>
    <row r="2611" spans="1:21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3.038011142857143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5"/>
        <v>41105.237858796296</v>
      </c>
      <c r="U2611">
        <f t="shared" si="286"/>
        <v>2012</v>
      </c>
    </row>
    <row r="2612" spans="1:21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1.4132510432681749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5"/>
        <v>42604.290972222225</v>
      </c>
      <c r="U2612">
        <f t="shared" si="286"/>
        <v>2016</v>
      </c>
    </row>
    <row r="2613" spans="1:21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27.906363636363636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5"/>
        <v>42737.957638888889</v>
      </c>
      <c r="U2613">
        <f t="shared" si="286"/>
        <v>2016</v>
      </c>
    </row>
    <row r="2614" spans="1:21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1.7176130000000001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5"/>
        <v>42013.143171296295</v>
      </c>
      <c r="U2614">
        <f t="shared" si="286"/>
        <v>2014</v>
      </c>
    </row>
    <row r="2615" spans="1:21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1.0101333333333333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5"/>
        <v>41173.81821759259</v>
      </c>
      <c r="U2615">
        <f t="shared" si="286"/>
        <v>2012</v>
      </c>
    </row>
    <row r="2616" spans="1:21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1.02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5"/>
        <v>41759.208333333336</v>
      </c>
      <c r="U2616">
        <f t="shared" si="286"/>
        <v>2014</v>
      </c>
    </row>
    <row r="2617" spans="1:21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1.6976511744127936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5"/>
        <v>42490.5</v>
      </c>
      <c r="U2617">
        <f t="shared" si="286"/>
        <v>2016</v>
      </c>
    </row>
    <row r="2618" spans="1:21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1.14534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5"/>
        <v>42241.99454861111</v>
      </c>
      <c r="U2618">
        <f t="shared" si="286"/>
        <v>2015</v>
      </c>
    </row>
    <row r="2619" spans="1:21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8.7759999999999998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5"/>
        <v>41932.874432870369</v>
      </c>
      <c r="U2619">
        <f t="shared" si="286"/>
        <v>2014</v>
      </c>
    </row>
    <row r="2620" spans="1:21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1.0538666666666667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5"/>
        <v>42339.834039351852</v>
      </c>
      <c r="U2620">
        <f t="shared" si="286"/>
        <v>2015</v>
      </c>
    </row>
    <row r="2621" spans="1:21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1.8839999999999999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5"/>
        <v>42300.458333333328</v>
      </c>
      <c r="U2621">
        <f t="shared" si="286"/>
        <v>2015</v>
      </c>
    </row>
    <row r="2622" spans="1:21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1.436523076923077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5"/>
        <v>42288.041666666672</v>
      </c>
      <c r="U2622">
        <f t="shared" si="286"/>
        <v>2015</v>
      </c>
    </row>
    <row r="2623" spans="1:21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1.4588000000000001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</v>
      </c>
      <c r="T2623" s="10">
        <f t="shared" si="285"/>
        <v>42145.74754629629</v>
      </c>
      <c r="U2623">
        <f t="shared" si="286"/>
        <v>2015</v>
      </c>
    </row>
    <row r="2624" spans="1:21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1.3118399999999999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5"/>
        <v>42734.74324074074</v>
      </c>
      <c r="U2624">
        <f t="shared" si="286"/>
        <v>2016</v>
      </c>
    </row>
    <row r="2625" spans="1:21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1.1399999999999999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5"/>
        <v>42706.256550925929</v>
      </c>
      <c r="U2625">
        <f t="shared" si="286"/>
        <v>2016</v>
      </c>
    </row>
    <row r="2626" spans="1:21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87">E2626/D2626</f>
        <v>13.794206249999998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41144.42155092593</v>
      </c>
      <c r="T2626" s="10">
        <f t="shared" si="285"/>
        <v>41165.42155092593</v>
      </c>
      <c r="U2626">
        <f t="shared" si="286"/>
        <v>2012</v>
      </c>
    </row>
    <row r="2627" spans="1:21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87"/>
        <v>9.56</v>
      </c>
      <c r="P2627" s="8">
        <f t="shared" ref="P2627:P2690" si="288">IFERROR(E2627/L2627,0)</f>
        <v>27.576923076923077</v>
      </c>
      <c r="Q2627" t="str">
        <f t="shared" ref="Q2627:Q2690" si="289">LEFT($N2627,FIND("/",$N2627,1)-1)</f>
        <v>technology</v>
      </c>
      <c r="R2627" t="str">
        <f t="shared" ref="R2627:R2690" si="290">RIGHT($N2627,LEN($N2627)-FIND("/",$N2627,1))</f>
        <v>space exploration</v>
      </c>
      <c r="S2627" s="10">
        <f t="shared" ref="S2627:S2690" si="291">(((J2627/60)/60)/24)+DATE(1970,1,1)</f>
        <v>42658.810277777782</v>
      </c>
      <c r="T2627" s="10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1.1200000000000001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92"/>
        <v>42158.628113425926</v>
      </c>
      <c r="U2628">
        <f t="shared" si="293"/>
        <v>2015</v>
      </c>
    </row>
    <row r="2629" spans="1:21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6.4666666666666668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92"/>
        <v>42334.871076388896</v>
      </c>
      <c r="U2629">
        <f t="shared" si="293"/>
        <v>2015</v>
      </c>
    </row>
    <row r="2630" spans="1:21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1.1036948748510131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92"/>
        <v>41973.966053240743</v>
      </c>
      <c r="U2630">
        <f t="shared" si="293"/>
        <v>2014</v>
      </c>
    </row>
    <row r="2631" spans="1:21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1.2774000000000001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92"/>
        <v>42138.538449074069</v>
      </c>
      <c r="U2631">
        <f t="shared" si="293"/>
        <v>2015</v>
      </c>
    </row>
    <row r="2632" spans="1:21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1.579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92"/>
        <v>42551.416666666672</v>
      </c>
      <c r="U2632">
        <f t="shared" si="293"/>
        <v>2016</v>
      </c>
    </row>
    <row r="2633" spans="1:21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1.1466525000000001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92"/>
        <v>42246.169293981482</v>
      </c>
      <c r="U2633">
        <f t="shared" si="293"/>
        <v>2015</v>
      </c>
    </row>
    <row r="2634" spans="1:21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1.3700934579439252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92"/>
        <v>42519.061793981484</v>
      </c>
      <c r="U2634">
        <f t="shared" si="293"/>
        <v>2016</v>
      </c>
    </row>
    <row r="2635" spans="1:21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3.5461999999999998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92"/>
        <v>41697.958333333336</v>
      </c>
      <c r="U2635">
        <f t="shared" si="293"/>
        <v>2014</v>
      </c>
    </row>
    <row r="2636" spans="1:21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1.0602150537634409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42612.656493055561</v>
      </c>
      <c r="T2636" s="10">
        <f t="shared" si="292"/>
        <v>42642.656493055561</v>
      </c>
      <c r="U2636">
        <f t="shared" si="293"/>
        <v>2016</v>
      </c>
    </row>
    <row r="2637" spans="1:21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92"/>
        <v>42072.909270833334</v>
      </c>
      <c r="U2637">
        <f t="shared" si="293"/>
        <v>2015</v>
      </c>
    </row>
    <row r="2638" spans="1:21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1.873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92"/>
        <v>42659.041666666672</v>
      </c>
      <c r="U2638">
        <f t="shared" si="293"/>
        <v>2016</v>
      </c>
    </row>
    <row r="2639" spans="1:21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1.6619999999999999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92"/>
        <v>42655.549479166672</v>
      </c>
      <c r="U2639">
        <f t="shared" si="293"/>
        <v>2016</v>
      </c>
    </row>
    <row r="2640" spans="1:21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1.0172910662824208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92"/>
        <v>42019.913136574076</v>
      </c>
      <c r="U2640">
        <f t="shared" si="293"/>
        <v>2014</v>
      </c>
    </row>
    <row r="2641" spans="1:21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1.64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92"/>
        <v>42054.86513888889</v>
      </c>
      <c r="U2641">
        <f t="shared" si="293"/>
        <v>2015</v>
      </c>
    </row>
    <row r="2642" spans="1:21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1.0566666666666666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92"/>
        <v>42163.160578703704</v>
      </c>
      <c r="U2642">
        <f t="shared" si="293"/>
        <v>2015</v>
      </c>
    </row>
    <row r="2643" spans="1:21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0.01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92"/>
        <v>41897.839583333334</v>
      </c>
      <c r="U2643">
        <f t="shared" si="293"/>
        <v>2014</v>
      </c>
    </row>
    <row r="2644" spans="1:21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s="8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92"/>
        <v>42566.289583333331</v>
      </c>
      <c r="U2644">
        <f t="shared" si="293"/>
        <v>2016</v>
      </c>
    </row>
    <row r="2645" spans="1:21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0.33559730999999998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42689.582349537035</v>
      </c>
      <c r="T2645" s="10">
        <f t="shared" si="292"/>
        <v>42725.332638888889</v>
      </c>
      <c r="U2645">
        <f t="shared" si="293"/>
        <v>2016</v>
      </c>
    </row>
    <row r="2646" spans="1:21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2.053E-2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92"/>
        <v>42804.792071759264</v>
      </c>
      <c r="U2646">
        <f t="shared" si="293"/>
        <v>2017</v>
      </c>
    </row>
    <row r="2647" spans="1:21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0.105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92"/>
        <v>41951.884293981479</v>
      </c>
      <c r="U2647">
        <f t="shared" si="293"/>
        <v>2014</v>
      </c>
    </row>
    <row r="2648" spans="1:21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8.4172839999999999E-2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92"/>
        <v>42256.313298611116</v>
      </c>
      <c r="U2648">
        <f t="shared" si="293"/>
        <v>2015</v>
      </c>
    </row>
    <row r="2649" spans="1:21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1.44E-2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92"/>
        <v>42230.261793981481</v>
      </c>
      <c r="U2649">
        <f t="shared" si="293"/>
        <v>2015</v>
      </c>
    </row>
    <row r="2650" spans="1:21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8.8333333333333337E-3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92"/>
        <v>42438.714814814812</v>
      </c>
      <c r="U2650">
        <f t="shared" si="293"/>
        <v>2016</v>
      </c>
    </row>
    <row r="2651" spans="1:21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9.9200000000000004E-4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92"/>
        <v>42401.99700231482</v>
      </c>
      <c r="U2651">
        <f t="shared" si="293"/>
        <v>2015</v>
      </c>
    </row>
    <row r="2652" spans="1:21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5.966666666666667E-3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92"/>
        <v>42725.624340277776</v>
      </c>
      <c r="U2652">
        <f t="shared" si="293"/>
        <v>2016</v>
      </c>
    </row>
    <row r="2653" spans="1:21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1.8689285714285714E-2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42327.805659722217</v>
      </c>
      <c r="T2653" s="10">
        <f t="shared" si="292"/>
        <v>42355.805659722217</v>
      </c>
      <c r="U2653">
        <f t="shared" si="293"/>
        <v>2015</v>
      </c>
    </row>
    <row r="2654" spans="1:21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8.8500000000000002E-3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92"/>
        <v>41983.158854166672</v>
      </c>
      <c r="U2654">
        <f t="shared" si="293"/>
        <v>2014</v>
      </c>
    </row>
    <row r="2655" spans="1:21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0.1152156862745098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92"/>
        <v>41803.166666666664</v>
      </c>
      <c r="U2655">
        <f t="shared" si="293"/>
        <v>2014</v>
      </c>
    </row>
    <row r="2656" spans="1:21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5.1000000000000004E-4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42055.600995370376</v>
      </c>
      <c r="T2656" s="10">
        <f t="shared" si="292"/>
        <v>42115.559328703705</v>
      </c>
      <c r="U2656">
        <f t="shared" si="293"/>
        <v>2015</v>
      </c>
    </row>
    <row r="2657" spans="1:21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0.21033333333333334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92"/>
        <v>42409.833333333328</v>
      </c>
      <c r="U2657">
        <f t="shared" si="293"/>
        <v>2016</v>
      </c>
    </row>
    <row r="2658" spans="1:21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0.11436666666666667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42767.688518518517</v>
      </c>
      <c r="T2658" s="10">
        <f t="shared" si="292"/>
        <v>42806.791666666672</v>
      </c>
      <c r="U2658">
        <f t="shared" si="293"/>
        <v>2017</v>
      </c>
    </row>
    <row r="2659" spans="1:21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0.18737933333333334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92"/>
        <v>42585.0625</v>
      </c>
      <c r="U2659">
        <f t="shared" si="293"/>
        <v>2016</v>
      </c>
    </row>
    <row r="2660" spans="1:21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9.2857142857142856E-4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42551.884189814817</v>
      </c>
      <c r="T2660" s="10">
        <f t="shared" si="292"/>
        <v>42581.884189814817</v>
      </c>
      <c r="U2660">
        <f t="shared" si="293"/>
        <v>2016</v>
      </c>
    </row>
    <row r="2661" spans="1:21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2.720408163265306E-2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42082.069560185191</v>
      </c>
      <c r="T2661" s="10">
        <f t="shared" si="292"/>
        <v>42112.069560185191</v>
      </c>
      <c r="U2661">
        <f t="shared" si="293"/>
        <v>2015</v>
      </c>
    </row>
    <row r="2662" spans="1:21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9.5E-4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92"/>
        <v>42332.754837962959</v>
      </c>
      <c r="U2662">
        <f t="shared" si="293"/>
        <v>2015</v>
      </c>
    </row>
    <row r="2663" spans="1:21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1.0289999999999999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92"/>
        <v>41572.958449074074</v>
      </c>
      <c r="U2663">
        <f t="shared" si="293"/>
        <v>2013</v>
      </c>
    </row>
    <row r="2664" spans="1:21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1.0680000000000001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92"/>
        <v>42237.746678240743</v>
      </c>
      <c r="U2664">
        <f t="shared" si="293"/>
        <v>2015</v>
      </c>
    </row>
    <row r="2665" spans="1:21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1.0459624999999999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92"/>
        <v>42251.625</v>
      </c>
      <c r="U2665">
        <f t="shared" si="293"/>
        <v>2015</v>
      </c>
    </row>
    <row r="2666" spans="1:21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1.0342857142857143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92"/>
        <v>42347.290972222225</v>
      </c>
      <c r="U2666">
        <f t="shared" si="293"/>
        <v>2015</v>
      </c>
    </row>
    <row r="2667" spans="1:21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1.2314285714285715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92"/>
        <v>42128.895532407405</v>
      </c>
      <c r="U2667">
        <f t="shared" si="293"/>
        <v>2015</v>
      </c>
    </row>
    <row r="2668" spans="1:21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1.592951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92"/>
        <v>42272.875</v>
      </c>
      <c r="U2668">
        <f t="shared" si="293"/>
        <v>2015</v>
      </c>
    </row>
    <row r="2669" spans="1:21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1.1066666666666667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92"/>
        <v>42410.926111111112</v>
      </c>
      <c r="U2669">
        <f t="shared" si="293"/>
        <v>2016</v>
      </c>
    </row>
    <row r="2670" spans="1:21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1.7070000000000001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42275.588715277772</v>
      </c>
      <c r="T2670" s="10">
        <f t="shared" si="292"/>
        <v>42317.60555555555</v>
      </c>
      <c r="U2670">
        <f t="shared" si="293"/>
        <v>2015</v>
      </c>
    </row>
    <row r="2671" spans="1:21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1.25125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42319.035833333335</v>
      </c>
      <c r="T2671" s="10">
        <f t="shared" si="292"/>
        <v>42379.035833333335</v>
      </c>
      <c r="U2671">
        <f t="shared" si="293"/>
        <v>2015</v>
      </c>
    </row>
    <row r="2672" spans="1:21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6.4158609339642042E-2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92"/>
        <v>41849.020601851851</v>
      </c>
      <c r="U2672">
        <f t="shared" si="293"/>
        <v>2014</v>
      </c>
    </row>
    <row r="2673" spans="1:21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0.11344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41962.749027777783</v>
      </c>
      <c r="T2673" s="10">
        <f t="shared" si="292"/>
        <v>41992.818055555559</v>
      </c>
      <c r="U2673">
        <f t="shared" si="293"/>
        <v>2014</v>
      </c>
    </row>
    <row r="2674" spans="1:21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0.33189999999999997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92"/>
        <v>42366.25</v>
      </c>
      <c r="U2674">
        <f t="shared" si="293"/>
        <v>2015</v>
      </c>
    </row>
    <row r="2675" spans="1:21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0.27579999999999999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92"/>
        <v>41941.947916666664</v>
      </c>
      <c r="U2675">
        <f t="shared" si="293"/>
        <v>2014</v>
      </c>
    </row>
    <row r="2676" spans="1:21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0.62839999999999996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92"/>
        <v>42556.207638888889</v>
      </c>
      <c r="U2676">
        <f t="shared" si="293"/>
        <v>2016</v>
      </c>
    </row>
    <row r="2677" spans="1:21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7.5880000000000003E-2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92"/>
        <v>41953.899178240739</v>
      </c>
      <c r="U2677">
        <f t="shared" si="293"/>
        <v>2014</v>
      </c>
    </row>
    <row r="2678" spans="1:21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0.50380952380952382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92"/>
        <v>42512.624699074076</v>
      </c>
      <c r="U2678">
        <f t="shared" si="293"/>
        <v>2016</v>
      </c>
    </row>
    <row r="2679" spans="1:21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0.17512820512820512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41793.029432870368</v>
      </c>
      <c r="T2679" s="10">
        <f t="shared" si="292"/>
        <v>41823.029432870368</v>
      </c>
      <c r="U2679">
        <f t="shared" si="293"/>
        <v>2014</v>
      </c>
    </row>
    <row r="2680" spans="1:21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1.3750000000000001E-4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92"/>
        <v>42271.798206018517</v>
      </c>
      <c r="U2680">
        <f t="shared" si="293"/>
        <v>2015</v>
      </c>
    </row>
    <row r="2681" spans="1:21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3.3E-3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92"/>
        <v>42063.001087962963</v>
      </c>
      <c r="U2681">
        <f t="shared" si="293"/>
        <v>2015</v>
      </c>
    </row>
    <row r="2682" spans="1:21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8.6250000000000007E-3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92"/>
        <v>42466.170034722221</v>
      </c>
      <c r="U2682">
        <f t="shared" si="293"/>
        <v>2016</v>
      </c>
    </row>
    <row r="2683" spans="1:21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6.875E-3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92"/>
        <v>41830.895254629628</v>
      </c>
      <c r="U2683">
        <f t="shared" si="293"/>
        <v>2014</v>
      </c>
    </row>
    <row r="2684" spans="1:21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0.28299999999999997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92"/>
        <v>41965.249305555553</v>
      </c>
      <c r="U2684">
        <f t="shared" si="293"/>
        <v>2014</v>
      </c>
    </row>
    <row r="2685" spans="1:21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2.3999999999999998E-3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92"/>
        <v>42064.75509259259</v>
      </c>
      <c r="U2685">
        <f t="shared" si="293"/>
        <v>2015</v>
      </c>
    </row>
    <row r="2686" spans="1:21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1.1428571428571429E-2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41820.914641203701</v>
      </c>
      <c r="T2686" s="10">
        <f t="shared" si="292"/>
        <v>41860.914641203701</v>
      </c>
      <c r="U2686">
        <f t="shared" si="293"/>
        <v>2014</v>
      </c>
    </row>
    <row r="2687" spans="1:21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2.0000000000000001E-4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92"/>
        <v>42121.654282407413</v>
      </c>
      <c r="U2687">
        <f t="shared" si="293"/>
        <v>2015</v>
      </c>
    </row>
    <row r="2688" spans="1:21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s="8">
        <f t="shared" si="288"/>
        <v>0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92"/>
        <v>41912.974803240737</v>
      </c>
      <c r="U2688">
        <f t="shared" si="293"/>
        <v>2014</v>
      </c>
    </row>
    <row r="2689" spans="1:21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s="8">
        <f t="shared" si="288"/>
        <v>0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92"/>
        <v>42184.64025462963</v>
      </c>
      <c r="U2689">
        <f t="shared" si="293"/>
        <v>2015</v>
      </c>
    </row>
    <row r="2690" spans="1:21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94">E2690/D2690</f>
        <v>1.48E-3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42028.118865740747</v>
      </c>
      <c r="T2690" s="10">
        <f t="shared" si="292"/>
        <v>42059.125</v>
      </c>
      <c r="U2690">
        <f t="shared" si="293"/>
        <v>2015</v>
      </c>
    </row>
    <row r="2691" spans="1:21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94"/>
        <v>2.8571428571428571E-5</v>
      </c>
      <c r="P2691" s="8">
        <f t="shared" ref="P2691:P2754" si="295">IFERROR(E2691/L2691,0)</f>
        <v>1</v>
      </c>
      <c r="Q2691" t="str">
        <f t="shared" ref="Q2691:Q2754" si="296">LEFT($N2691,FIND("/",$N2691,1)-1)</f>
        <v>food</v>
      </c>
      <c r="R2691" t="str">
        <f t="shared" ref="R2691:R2754" si="297">RIGHT($N2691,LEN($N2691)-FIND("/",$N2691,1))</f>
        <v>food trucks</v>
      </c>
      <c r="S2691" s="10">
        <f t="shared" ref="S2691:S2754" si="298">(((J2691/60)/60)/24)+DATE(1970,1,1)</f>
        <v>42551.961689814809</v>
      </c>
      <c r="T2691" s="10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0.107325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9"/>
        <v>42158.105046296296</v>
      </c>
      <c r="U2692">
        <f t="shared" si="300"/>
        <v>2015</v>
      </c>
    </row>
    <row r="2693" spans="1:21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5.3846153846153844E-4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9"/>
        <v>42134.724039351851</v>
      </c>
      <c r="U2693">
        <f t="shared" si="300"/>
        <v>2015</v>
      </c>
    </row>
    <row r="2694" spans="1:21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7.1428571428571426E-3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9"/>
        <v>42088.292361111111</v>
      </c>
      <c r="U2694">
        <f t="shared" si="300"/>
        <v>2015</v>
      </c>
    </row>
    <row r="2695" spans="1:21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8.0000000000000002E-3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9"/>
        <v>41864.138495370367</v>
      </c>
      <c r="U2695">
        <f t="shared" si="300"/>
        <v>2014</v>
      </c>
    </row>
    <row r="2696" spans="1:21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3.3333333333333335E-5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9"/>
        <v>41908.140497685185</v>
      </c>
      <c r="U2696">
        <f t="shared" si="300"/>
        <v>2014</v>
      </c>
    </row>
    <row r="2697" spans="1:21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4.7333333333333333E-3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9"/>
        <v>42108.14025462963</v>
      </c>
      <c r="U2697">
        <f t="shared" si="300"/>
        <v>2015</v>
      </c>
    </row>
    <row r="2698" spans="1:21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5.6500000000000002E-2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9"/>
        <v>41998.844444444447</v>
      </c>
      <c r="U2698">
        <f t="shared" si="300"/>
        <v>2014</v>
      </c>
    </row>
    <row r="2699" spans="1:21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0.26352173913043481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9"/>
        <v>42218.916666666672</v>
      </c>
      <c r="U2699">
        <f t="shared" si="300"/>
        <v>2015</v>
      </c>
    </row>
    <row r="2700" spans="1:21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3.2512500000000002E-3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9"/>
        <v>41817.898240740738</v>
      </c>
      <c r="U2700">
        <f t="shared" si="300"/>
        <v>2014</v>
      </c>
    </row>
    <row r="2701" spans="1:21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s="8">
        <f t="shared" si="295"/>
        <v>0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9"/>
        <v>41859.896562499998</v>
      </c>
      <c r="U2701">
        <f t="shared" si="300"/>
        <v>2014</v>
      </c>
    </row>
    <row r="2702" spans="1:21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7.0007000700070005E-3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41870.87467592593</v>
      </c>
      <c r="T2702" s="10">
        <f t="shared" si="299"/>
        <v>41900.87467592593</v>
      </c>
      <c r="U2702">
        <f t="shared" si="300"/>
        <v>2014</v>
      </c>
    </row>
    <row r="2703" spans="1:21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0.46176470588235297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9"/>
        <v>42832.733032407406</v>
      </c>
      <c r="U2703">
        <f t="shared" si="300"/>
        <v>2017</v>
      </c>
    </row>
    <row r="2704" spans="1:21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0.34410000000000002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9"/>
        <v>42830.760150462964</v>
      </c>
      <c r="U2704">
        <f t="shared" si="300"/>
        <v>2017</v>
      </c>
    </row>
    <row r="2705" spans="1:21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1.0375000000000001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9"/>
        <v>42816.648495370369</v>
      </c>
      <c r="U2705">
        <f t="shared" si="300"/>
        <v>2017</v>
      </c>
    </row>
    <row r="2706" spans="1:21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6.0263157894736845E-2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9"/>
        <v>42830.820763888885</v>
      </c>
      <c r="U2706">
        <f t="shared" si="300"/>
        <v>2017</v>
      </c>
    </row>
    <row r="2707" spans="1:21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0.10539393939393939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9"/>
        <v>42818.874513888892</v>
      </c>
      <c r="U2707">
        <f t="shared" si="300"/>
        <v>2017</v>
      </c>
    </row>
    <row r="2708" spans="1:21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1.1229714285714285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9"/>
        <v>41928.290972222225</v>
      </c>
      <c r="U2708">
        <f t="shared" si="300"/>
        <v>2014</v>
      </c>
    </row>
    <row r="2709" spans="1:21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3.50844625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9"/>
        <v>41421.290972222225</v>
      </c>
      <c r="U2709">
        <f t="shared" si="300"/>
        <v>2013</v>
      </c>
    </row>
    <row r="2710" spans="1:21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2.3321535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9"/>
        <v>42572.698217592595</v>
      </c>
      <c r="U2710">
        <f t="shared" si="300"/>
        <v>2016</v>
      </c>
    </row>
    <row r="2711" spans="1:21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1.01606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9"/>
        <v>42647.165972222225</v>
      </c>
      <c r="U2711">
        <f t="shared" si="300"/>
        <v>2016</v>
      </c>
    </row>
    <row r="2712" spans="1:21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1.5390035000000002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9"/>
        <v>41860.083333333336</v>
      </c>
      <c r="U2712">
        <f t="shared" si="300"/>
        <v>2014</v>
      </c>
    </row>
    <row r="2713" spans="1:21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1.007161125319693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41780.745254629634</v>
      </c>
      <c r="T2713" s="10">
        <f t="shared" si="299"/>
        <v>41810.917361111111</v>
      </c>
      <c r="U2713">
        <f t="shared" si="300"/>
        <v>2014</v>
      </c>
    </row>
    <row r="2714" spans="1:21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1.3138181818181818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9"/>
        <v>41468.75</v>
      </c>
      <c r="U2714">
        <f t="shared" si="300"/>
        <v>2013</v>
      </c>
    </row>
    <row r="2715" spans="1:21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1.0224133333333334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9"/>
        <v>42362.653749999998</v>
      </c>
      <c r="U2715">
        <f t="shared" si="300"/>
        <v>2015</v>
      </c>
    </row>
    <row r="2716" spans="1:21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1.1635599999999999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9"/>
        <v>42657.958333333328</v>
      </c>
      <c r="U2716">
        <f t="shared" si="300"/>
        <v>2016</v>
      </c>
    </row>
    <row r="2717" spans="1:21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2.6462241666666664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9"/>
        <v>42421.398472222223</v>
      </c>
      <c r="U2717">
        <f t="shared" si="300"/>
        <v>2016</v>
      </c>
    </row>
    <row r="2718" spans="1:21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1.1998010000000001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9"/>
        <v>42285.333252314813</v>
      </c>
      <c r="U2718">
        <f t="shared" si="300"/>
        <v>2015</v>
      </c>
    </row>
    <row r="2719" spans="1:21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1.2010400000000001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41934.914918981485</v>
      </c>
      <c r="T2719" s="10">
        <f t="shared" si="299"/>
        <v>41979.956585648149</v>
      </c>
      <c r="U2719">
        <f t="shared" si="300"/>
        <v>2014</v>
      </c>
    </row>
    <row r="2720" spans="1:21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1.0358333333333334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9"/>
        <v>42493.958333333328</v>
      </c>
      <c r="U2720">
        <f t="shared" si="300"/>
        <v>2016</v>
      </c>
    </row>
    <row r="2721" spans="1:21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1.0883333333333334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9"/>
        <v>42477.989513888882</v>
      </c>
      <c r="U2721">
        <f t="shared" si="300"/>
        <v>2016</v>
      </c>
    </row>
    <row r="2722" spans="1:21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1.1812400000000001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42655.465891203698</v>
      </c>
      <c r="T2722" s="10">
        <f t="shared" si="299"/>
        <v>42685.507557870369</v>
      </c>
      <c r="U2722">
        <f t="shared" si="300"/>
        <v>2016</v>
      </c>
    </row>
    <row r="2723" spans="1:21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14.62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9"/>
        <v>41523.791666666664</v>
      </c>
      <c r="U2723">
        <f t="shared" si="300"/>
        <v>2013</v>
      </c>
    </row>
    <row r="2724" spans="1:21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2.5253999999999999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9"/>
        <v>42764.857094907406</v>
      </c>
      <c r="U2724">
        <f t="shared" si="300"/>
        <v>2016</v>
      </c>
    </row>
    <row r="2725" spans="1:21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1.4005000000000001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9"/>
        <v>42004.880648148144</v>
      </c>
      <c r="U2725">
        <f t="shared" si="300"/>
        <v>2014</v>
      </c>
    </row>
    <row r="2726" spans="1:21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2.9687520259319289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9"/>
        <v>42231.32707175926</v>
      </c>
      <c r="U2726">
        <f t="shared" si="300"/>
        <v>2015</v>
      </c>
    </row>
    <row r="2727" spans="1:21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1.445425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9"/>
        <v>42795.744618055556</v>
      </c>
      <c r="U2727">
        <f t="shared" si="300"/>
        <v>2017</v>
      </c>
    </row>
    <row r="2728" spans="1:21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1.05745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9"/>
        <v>42482.579988425925</v>
      </c>
      <c r="U2728">
        <f t="shared" si="300"/>
        <v>2016</v>
      </c>
    </row>
    <row r="2729" spans="1:21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4.9321000000000002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9"/>
        <v>42223.676655092597</v>
      </c>
      <c r="U2729">
        <f t="shared" si="300"/>
        <v>2015</v>
      </c>
    </row>
    <row r="2730" spans="1:21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2.0182666666666669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9"/>
        <v>42368.59993055556</v>
      </c>
      <c r="U2730">
        <f t="shared" si="300"/>
        <v>2015</v>
      </c>
    </row>
    <row r="2731" spans="1:21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1.0444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9"/>
        <v>42125.240706018521</v>
      </c>
      <c r="U2731">
        <f t="shared" si="300"/>
        <v>2015</v>
      </c>
    </row>
    <row r="2732" spans="1:21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1.7029262962962963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9"/>
        <v>41386.541377314818</v>
      </c>
      <c r="U2732">
        <f t="shared" si="300"/>
        <v>2013</v>
      </c>
    </row>
    <row r="2733" spans="1:21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1.0430333333333333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9"/>
        <v>41930.166666666664</v>
      </c>
      <c r="U2733">
        <f t="shared" si="300"/>
        <v>2014</v>
      </c>
    </row>
    <row r="2734" spans="1:21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1.1825000000000001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9"/>
        <v>41422</v>
      </c>
      <c r="U2734">
        <f t="shared" si="300"/>
        <v>2013</v>
      </c>
    </row>
    <row r="2735" spans="1:21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1.07538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9"/>
        <v>42104.231180555551</v>
      </c>
      <c r="U2735">
        <f t="shared" si="300"/>
        <v>2015</v>
      </c>
    </row>
    <row r="2736" spans="1:21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9"/>
        <v>42656.915972222225</v>
      </c>
      <c r="U2736">
        <f t="shared" si="300"/>
        <v>2016</v>
      </c>
    </row>
    <row r="2737" spans="1:21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9.7813466666666677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9"/>
        <v>41346.833333333336</v>
      </c>
      <c r="U2737">
        <f t="shared" si="300"/>
        <v>2013</v>
      </c>
    </row>
    <row r="2738" spans="1:21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1.2290000000000001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9"/>
        <v>41752.666354166664</v>
      </c>
      <c r="U2738">
        <f t="shared" si="300"/>
        <v>2014</v>
      </c>
    </row>
    <row r="2739" spans="1:21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2.4606080000000001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9"/>
        <v>41654.791666666664</v>
      </c>
      <c r="U2739">
        <f t="shared" si="300"/>
        <v>2013</v>
      </c>
    </row>
    <row r="2740" spans="1:21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1.4794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9"/>
        <v>42680.143564814818</v>
      </c>
      <c r="U2740">
        <f t="shared" si="300"/>
        <v>2016</v>
      </c>
    </row>
    <row r="2741" spans="1:21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3.8409090909090908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9"/>
        <v>41764.887928240743</v>
      </c>
      <c r="U2741">
        <f t="shared" si="300"/>
        <v>2014</v>
      </c>
    </row>
    <row r="2742" spans="1:21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1.0333333333333334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9"/>
        <v>42074.99018518519</v>
      </c>
      <c r="U2742">
        <f t="shared" si="300"/>
        <v>2015</v>
      </c>
    </row>
    <row r="2743" spans="1:21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4.3750000000000004E-3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9"/>
        <v>41932.088194444441</v>
      </c>
      <c r="U2743">
        <f t="shared" si="300"/>
        <v>2014</v>
      </c>
    </row>
    <row r="2744" spans="1:21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0.29239999999999999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9"/>
        <v>41044.719756944447</v>
      </c>
      <c r="U2744">
        <f t="shared" si="300"/>
        <v>2012</v>
      </c>
    </row>
    <row r="2745" spans="1:21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s="8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9"/>
        <v>42662.328784722224</v>
      </c>
      <c r="U2745">
        <f t="shared" si="300"/>
        <v>2016</v>
      </c>
    </row>
    <row r="2746" spans="1:21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5.2187499999999998E-2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9"/>
        <v>40968.062476851854</v>
      </c>
      <c r="U2746">
        <f t="shared" si="300"/>
        <v>2012</v>
      </c>
    </row>
    <row r="2747" spans="1:21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0.21887499999999999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9"/>
        <v>41104.988055555557</v>
      </c>
      <c r="U2747">
        <f t="shared" si="300"/>
        <v>2012</v>
      </c>
    </row>
    <row r="2748" spans="1:21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0.26700000000000002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9"/>
        <v>41880.781377314815</v>
      </c>
      <c r="U2748">
        <f t="shared" si="300"/>
        <v>2014</v>
      </c>
    </row>
    <row r="2749" spans="1:21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0.28000000000000003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41044.64811342593</v>
      </c>
      <c r="T2749" s="10">
        <f t="shared" si="299"/>
        <v>41076.131944444445</v>
      </c>
      <c r="U2749">
        <f t="shared" si="300"/>
        <v>2012</v>
      </c>
    </row>
    <row r="2750" spans="1:21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1.06E-2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9"/>
        <v>42615.7106712963</v>
      </c>
      <c r="U2750">
        <f t="shared" si="300"/>
        <v>2016</v>
      </c>
    </row>
    <row r="2751" spans="1:21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1.0999999999999999E-2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9"/>
        <v>42098.757372685184</v>
      </c>
      <c r="U2751">
        <f t="shared" si="300"/>
        <v>2015</v>
      </c>
    </row>
    <row r="2752" spans="1:21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s="8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41078.899826388886</v>
      </c>
      <c r="T2752" s="10">
        <f t="shared" si="299"/>
        <v>41090.833333333336</v>
      </c>
      <c r="U2752">
        <f t="shared" si="300"/>
        <v>2012</v>
      </c>
    </row>
    <row r="2753" spans="1:21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s="8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41747.887060185189</v>
      </c>
      <c r="T2753" s="10">
        <f t="shared" si="299"/>
        <v>41807.887060185189</v>
      </c>
      <c r="U2753">
        <f t="shared" si="300"/>
        <v>2014</v>
      </c>
    </row>
    <row r="2754" spans="1:21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01">E2754/D2754</f>
        <v>0.11458333333333333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si="299"/>
        <v>40895.765092592592</v>
      </c>
      <c r="U2754">
        <f t="shared" si="300"/>
        <v>2011</v>
      </c>
    </row>
    <row r="2755" spans="1:21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01"/>
        <v>0.19</v>
      </c>
      <c r="P2755" s="8">
        <f t="shared" ref="P2755:P2818" si="302">IFERROR(E2755/L2755,0)</f>
        <v>47.5</v>
      </c>
      <c r="Q2755" t="str">
        <f t="shared" ref="Q2755:Q2818" si="303">LEFT($N2755,FIND("/",$N2755,1)-1)</f>
        <v>publishing</v>
      </c>
      <c r="R2755" t="str">
        <f t="shared" ref="R2755:R2818" si="304">RIGHT($N2755,LEN($N2755)-FIND("/",$N2755,1))</f>
        <v>children's books</v>
      </c>
      <c r="S2755" s="10">
        <f t="shared" ref="S2755:S2818" si="305">(((J2755/60)/60)/24)+DATE(1970,1,1)</f>
        <v>41117.900729166664</v>
      </c>
      <c r="T2755" s="10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s="8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41863.636006944449</v>
      </c>
      <c r="T2756" s="10">
        <f t="shared" si="306"/>
        <v>41893.636006944449</v>
      </c>
      <c r="U2756">
        <f t="shared" si="307"/>
        <v>2014</v>
      </c>
    </row>
    <row r="2757" spans="1:21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0.52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6"/>
        <v>42102.790821759263</v>
      </c>
      <c r="U2757">
        <f t="shared" si="307"/>
        <v>2015</v>
      </c>
    </row>
    <row r="2758" spans="1:21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0.1048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41620.90047453704</v>
      </c>
      <c r="T2758" s="10">
        <f t="shared" si="306"/>
        <v>41650.90047453704</v>
      </c>
      <c r="U2758">
        <f t="shared" si="307"/>
        <v>2013</v>
      </c>
    </row>
    <row r="2759" spans="1:21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6.6666666666666671E-3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6"/>
        <v>42588.65662037037</v>
      </c>
      <c r="U2759">
        <f t="shared" si="307"/>
        <v>2016</v>
      </c>
    </row>
    <row r="2760" spans="1:21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0.11700000000000001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6"/>
        <v>42653.441932870366</v>
      </c>
      <c r="U2760">
        <f t="shared" si="307"/>
        <v>2016</v>
      </c>
    </row>
    <row r="2761" spans="1:21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0.105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6"/>
        <v>42567.36650462963</v>
      </c>
      <c r="U2761">
        <f t="shared" si="307"/>
        <v>2016</v>
      </c>
    </row>
    <row r="2762" spans="1:21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s="8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6"/>
        <v>41445.461319444446</v>
      </c>
      <c r="U2762">
        <f t="shared" si="307"/>
        <v>2013</v>
      </c>
    </row>
    <row r="2763" spans="1:21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7.1999999999999998E-3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6"/>
        <v>41277.063576388886</v>
      </c>
      <c r="U2763">
        <f t="shared" si="307"/>
        <v>2012</v>
      </c>
    </row>
    <row r="2764" spans="1:21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7.6923076923076927E-3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6"/>
        <v>40986.995312500003</v>
      </c>
      <c r="U2764">
        <f t="shared" si="307"/>
        <v>2012</v>
      </c>
    </row>
    <row r="2765" spans="1:21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2.2842639593908631E-3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6"/>
        <v>41418.579675925925</v>
      </c>
      <c r="U2765">
        <f t="shared" si="307"/>
        <v>2013</v>
      </c>
    </row>
    <row r="2766" spans="1:21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1.125E-2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6"/>
        <v>41059.791666666664</v>
      </c>
      <c r="U2766">
        <f t="shared" si="307"/>
        <v>2012</v>
      </c>
    </row>
    <row r="2767" spans="1:21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s="8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6"/>
        <v>41210.579027777778</v>
      </c>
      <c r="U2767">
        <f t="shared" si="307"/>
        <v>2012</v>
      </c>
    </row>
    <row r="2768" spans="1:21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0.02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40736.668032407404</v>
      </c>
      <c r="T2768" s="10">
        <f t="shared" si="306"/>
        <v>40766.668032407404</v>
      </c>
      <c r="U2768">
        <f t="shared" si="307"/>
        <v>2011</v>
      </c>
    </row>
    <row r="2769" spans="1:21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8.5000000000000006E-3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6"/>
        <v>42232.958912037036</v>
      </c>
      <c r="U2769">
        <f t="shared" si="307"/>
        <v>2015</v>
      </c>
    </row>
    <row r="2770" spans="1:21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0.14314285714285716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6"/>
        <v>40997.573182870372</v>
      </c>
      <c r="U2770">
        <f t="shared" si="307"/>
        <v>2012</v>
      </c>
    </row>
    <row r="2771" spans="1:21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2.5000000000000001E-3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41745.826273148145</v>
      </c>
      <c r="T2771" s="10">
        <f t="shared" si="306"/>
        <v>41795.826273148145</v>
      </c>
      <c r="U2771">
        <f t="shared" si="307"/>
        <v>2014</v>
      </c>
    </row>
    <row r="2772" spans="1:21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0.1041125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6"/>
        <v>41716.663541666669</v>
      </c>
      <c r="U2772">
        <f t="shared" si="307"/>
        <v>2014</v>
      </c>
    </row>
    <row r="2773" spans="1:21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s="8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6"/>
        <v>41306.708333333336</v>
      </c>
      <c r="U2773">
        <f t="shared" si="307"/>
        <v>2012</v>
      </c>
    </row>
    <row r="2774" spans="1:21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s="8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6"/>
        <v>41552.869143518517</v>
      </c>
      <c r="U2774">
        <f t="shared" si="307"/>
        <v>2013</v>
      </c>
    </row>
    <row r="2775" spans="1:21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1.8867924528301887E-3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6"/>
        <v>42484.86482638889</v>
      </c>
      <c r="U2775">
        <f t="shared" si="307"/>
        <v>2016</v>
      </c>
    </row>
    <row r="2776" spans="1:21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0.14249999999999999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6"/>
        <v>41341.126481481479</v>
      </c>
      <c r="U2776">
        <f t="shared" si="307"/>
        <v>2013</v>
      </c>
    </row>
    <row r="2777" spans="1:21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0.03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6"/>
        <v>40893.013356481482</v>
      </c>
      <c r="U2777">
        <f t="shared" si="307"/>
        <v>2011</v>
      </c>
    </row>
    <row r="2778" spans="1:21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7.8809523809523815E-2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6"/>
        <v>42167.297175925924</v>
      </c>
      <c r="U2778">
        <f t="shared" si="307"/>
        <v>2015</v>
      </c>
    </row>
    <row r="2779" spans="1:21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3.3333333333333335E-3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6"/>
        <v>42202.669027777782</v>
      </c>
      <c r="U2779">
        <f t="shared" si="307"/>
        <v>2015</v>
      </c>
    </row>
    <row r="2780" spans="1:21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0.25545454545454543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6"/>
        <v>41876.978078703702</v>
      </c>
      <c r="U2780">
        <f t="shared" si="307"/>
        <v>2014</v>
      </c>
    </row>
    <row r="2781" spans="1:21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2.12E-2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6"/>
        <v>42330.627557870372</v>
      </c>
      <c r="U2781">
        <f t="shared" si="307"/>
        <v>2015</v>
      </c>
    </row>
    <row r="2782" spans="1:21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s="8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6"/>
        <v>42804.447777777779</v>
      </c>
      <c r="U2782">
        <f t="shared" si="307"/>
        <v>2017</v>
      </c>
    </row>
    <row r="2783" spans="1:21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1.0528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6"/>
        <v>42047.291666666672</v>
      </c>
      <c r="U2783">
        <f t="shared" si="307"/>
        <v>2015</v>
      </c>
    </row>
    <row r="2784" spans="1:21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1.2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6"/>
        <v>42052.207638888889</v>
      </c>
      <c r="U2784">
        <f t="shared" si="307"/>
        <v>2015</v>
      </c>
    </row>
    <row r="2785" spans="1:21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1.145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6"/>
        <v>42117.535254629634</v>
      </c>
      <c r="U2785">
        <f t="shared" si="307"/>
        <v>2015</v>
      </c>
    </row>
    <row r="2786" spans="1:21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1.19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6"/>
        <v>41941.787534722222</v>
      </c>
      <c r="U2786">
        <f t="shared" si="307"/>
        <v>2014</v>
      </c>
    </row>
    <row r="2787" spans="1:21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1.0468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6"/>
        <v>42587.875</v>
      </c>
      <c r="U2787">
        <f t="shared" si="307"/>
        <v>2016</v>
      </c>
    </row>
    <row r="2788" spans="1:21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1.1783999999999999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6"/>
        <v>41829.569212962961</v>
      </c>
      <c r="U2788">
        <f t="shared" si="307"/>
        <v>2014</v>
      </c>
    </row>
    <row r="2789" spans="1:21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1.1970000000000001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6"/>
        <v>41838.198518518519</v>
      </c>
      <c r="U2789">
        <f t="shared" si="307"/>
        <v>2014</v>
      </c>
    </row>
    <row r="2790" spans="1:21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1.0249999999999999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42550.701886574068</v>
      </c>
      <c r="T2790" s="10">
        <f t="shared" si="306"/>
        <v>42580.701886574068</v>
      </c>
      <c r="U2790">
        <f t="shared" si="307"/>
        <v>2016</v>
      </c>
    </row>
    <row r="2791" spans="1:21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1.0116666666666667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6"/>
        <v>42075.166666666672</v>
      </c>
      <c r="U2791">
        <f t="shared" si="307"/>
        <v>2015</v>
      </c>
    </row>
    <row r="2792" spans="1:21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1.0533333333333332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6"/>
        <v>42046.938692129625</v>
      </c>
      <c r="U2792">
        <f t="shared" si="307"/>
        <v>2015</v>
      </c>
    </row>
    <row r="2793" spans="1:21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1.0249999999999999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6"/>
        <v>42622.166666666672</v>
      </c>
      <c r="U2793">
        <f t="shared" si="307"/>
        <v>2016</v>
      </c>
    </row>
    <row r="2794" spans="1:21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1.0760000000000001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6"/>
        <v>42228.231006944443</v>
      </c>
      <c r="U2794">
        <f t="shared" si="307"/>
        <v>2015</v>
      </c>
    </row>
    <row r="2795" spans="1:21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1.105675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6"/>
        <v>42206.419039351851</v>
      </c>
      <c r="U2795">
        <f t="shared" si="307"/>
        <v>2015</v>
      </c>
    </row>
    <row r="2796" spans="1:21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1.5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6"/>
        <v>42432.791666666672</v>
      </c>
      <c r="U2796">
        <f t="shared" si="307"/>
        <v>2016</v>
      </c>
    </row>
    <row r="2797" spans="1:21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1.0428571428571429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6"/>
        <v>41796.958333333336</v>
      </c>
      <c r="U2797">
        <f t="shared" si="307"/>
        <v>2014</v>
      </c>
    </row>
    <row r="2798" spans="1:21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1.155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6"/>
        <v>41825.528101851851</v>
      </c>
      <c r="U2798">
        <f t="shared" si="307"/>
        <v>2014</v>
      </c>
    </row>
    <row r="2799" spans="1:21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1.02645125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6"/>
        <v>41828.94027777778</v>
      </c>
      <c r="U2799">
        <f t="shared" si="307"/>
        <v>2014</v>
      </c>
    </row>
    <row r="2800" spans="1:21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1.014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6"/>
        <v>42216.666666666672</v>
      </c>
      <c r="U2800">
        <f t="shared" si="307"/>
        <v>2015</v>
      </c>
    </row>
    <row r="2801" spans="1:21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1.1663479999999999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6"/>
        <v>42538.666666666672</v>
      </c>
      <c r="U2801">
        <f t="shared" si="307"/>
        <v>2016</v>
      </c>
    </row>
    <row r="2802" spans="1:21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1.33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6"/>
        <v>42008.552847222221</v>
      </c>
      <c r="U2802">
        <f t="shared" si="307"/>
        <v>2014</v>
      </c>
    </row>
    <row r="2803" spans="1:21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1.3320000000000001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6"/>
        <v>41922.458333333336</v>
      </c>
      <c r="U2803">
        <f t="shared" si="307"/>
        <v>2014</v>
      </c>
    </row>
    <row r="2804" spans="1:21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1.0183333333333333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6"/>
        <v>42222.64707175926</v>
      </c>
      <c r="U2804">
        <f t="shared" si="307"/>
        <v>2015</v>
      </c>
    </row>
    <row r="2805" spans="1:21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1.2795000000000001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6"/>
        <v>42201</v>
      </c>
      <c r="U2805">
        <f t="shared" si="307"/>
        <v>2015</v>
      </c>
    </row>
    <row r="2806" spans="1:21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1.1499999999999999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6"/>
        <v>41911.453587962962</v>
      </c>
      <c r="U2806">
        <f t="shared" si="307"/>
        <v>2014</v>
      </c>
    </row>
    <row r="2807" spans="1:21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1.1000000000000001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6"/>
        <v>42238.505474537036</v>
      </c>
      <c r="U2807">
        <f t="shared" si="307"/>
        <v>2015</v>
      </c>
    </row>
    <row r="2808" spans="1:21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1.121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6"/>
        <v>42221.458333333328</v>
      </c>
      <c r="U2808">
        <f t="shared" si="307"/>
        <v>2015</v>
      </c>
    </row>
    <row r="2809" spans="1:21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1.26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6"/>
        <v>42184.873124999998</v>
      </c>
      <c r="U2809">
        <f t="shared" si="307"/>
        <v>2015</v>
      </c>
    </row>
    <row r="2810" spans="1:21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1.0024444444444445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6"/>
        <v>42238.84646990741</v>
      </c>
      <c r="U2810">
        <f t="shared" si="307"/>
        <v>2015</v>
      </c>
    </row>
    <row r="2811" spans="1:21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1.024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6"/>
        <v>42459.610416666663</v>
      </c>
      <c r="U2811">
        <f t="shared" si="307"/>
        <v>2016</v>
      </c>
    </row>
    <row r="2812" spans="1:21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1.0820000000000001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6"/>
        <v>41791.165972222225</v>
      </c>
      <c r="U2812">
        <f t="shared" si="307"/>
        <v>2014</v>
      </c>
    </row>
    <row r="2813" spans="1:21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1.0026999999999999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6"/>
        <v>42058.496562500004</v>
      </c>
      <c r="U2813">
        <f t="shared" si="307"/>
        <v>2015</v>
      </c>
    </row>
    <row r="2814" spans="1:21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1.133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6"/>
        <v>42100.166666666672</v>
      </c>
      <c r="U2814">
        <f t="shared" si="307"/>
        <v>2015</v>
      </c>
    </row>
    <row r="2815" spans="1:21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1.2757571428571428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6"/>
        <v>42718.742604166662</v>
      </c>
      <c r="U2815">
        <f t="shared" si="307"/>
        <v>2016</v>
      </c>
    </row>
    <row r="2816" spans="1:21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1.0773333333333333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6"/>
        <v>42133.399479166663</v>
      </c>
      <c r="U2816">
        <f t="shared" si="307"/>
        <v>2015</v>
      </c>
    </row>
    <row r="2817" spans="1:21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2.42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6"/>
        <v>42589.776724537034</v>
      </c>
      <c r="U2817">
        <f t="shared" si="307"/>
        <v>2016</v>
      </c>
    </row>
    <row r="2818" spans="1:21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08">E2818/D2818</f>
        <v>1.4156666666666666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si="306"/>
        <v>42218.666666666672</v>
      </c>
      <c r="U2818">
        <f t="shared" si="307"/>
        <v>2015</v>
      </c>
    </row>
    <row r="2819" spans="1:21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08"/>
        <v>1.3</v>
      </c>
      <c r="P2819" s="8">
        <f t="shared" ref="P2819:P2882" si="309">IFERROR(E2819/L2819,0)</f>
        <v>23.636363636363637</v>
      </c>
      <c r="Q2819" t="str">
        <f t="shared" ref="Q2819:Q2882" si="310">LEFT($N2819,FIND("/",$N2819,1)-1)</f>
        <v>theater</v>
      </c>
      <c r="R2819" t="str">
        <f t="shared" ref="R2819:R2882" si="311">RIGHT($N2819,LEN($N2819)-FIND("/",$N2819,1))</f>
        <v>plays</v>
      </c>
      <c r="S2819" s="10">
        <f t="shared" ref="S2819:S2882" si="312">(((J2819/60)/60)/24)+DATE(1970,1,1)</f>
        <v>42023.634976851856</v>
      </c>
      <c r="T2819" s="10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1.0603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13"/>
        <v>42270.598217592589</v>
      </c>
      <c r="U2820">
        <f t="shared" si="314"/>
        <v>2015</v>
      </c>
    </row>
    <row r="2821" spans="1:21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1.048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13"/>
        <v>42169.525567129633</v>
      </c>
      <c r="U2821">
        <f t="shared" si="314"/>
        <v>2015</v>
      </c>
    </row>
    <row r="2822" spans="1:21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1.36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13"/>
        <v>42426</v>
      </c>
      <c r="U2822">
        <f t="shared" si="314"/>
        <v>2016</v>
      </c>
    </row>
    <row r="2823" spans="1:21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13"/>
        <v>41905.922858796301</v>
      </c>
      <c r="U2823">
        <f t="shared" si="314"/>
        <v>2014</v>
      </c>
    </row>
    <row r="2824" spans="1:21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13"/>
        <v>42090.642268518524</v>
      </c>
      <c r="U2824">
        <f t="shared" si="314"/>
        <v>2015</v>
      </c>
    </row>
    <row r="2825" spans="1:21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1.24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13"/>
        <v>42094.957638888889</v>
      </c>
      <c r="U2825">
        <f t="shared" si="314"/>
        <v>2015</v>
      </c>
    </row>
    <row r="2826" spans="1:21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1.1692307692307693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13"/>
        <v>42168.071527777778</v>
      </c>
      <c r="U2826">
        <f t="shared" si="314"/>
        <v>2015</v>
      </c>
    </row>
    <row r="2827" spans="1:21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1.0333333333333334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13"/>
        <v>42342.792662037042</v>
      </c>
      <c r="U2827">
        <f t="shared" si="314"/>
        <v>2015</v>
      </c>
    </row>
    <row r="2828" spans="1:21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1.0774999999999999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13"/>
        <v>42195.291666666672</v>
      </c>
      <c r="U2828">
        <f t="shared" si="314"/>
        <v>2015</v>
      </c>
    </row>
    <row r="2829" spans="1:21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1.2024999999999999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13"/>
        <v>42524.6875</v>
      </c>
      <c r="U2829">
        <f t="shared" si="314"/>
        <v>2016</v>
      </c>
    </row>
    <row r="2830" spans="1:21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1.0037894736842106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13"/>
        <v>42279.958333333328</v>
      </c>
      <c r="U2830">
        <f t="shared" si="314"/>
        <v>2015</v>
      </c>
    </row>
    <row r="2831" spans="1:21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1.0651999999999999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13"/>
        <v>42523.434236111112</v>
      </c>
      <c r="U2831">
        <f t="shared" si="314"/>
        <v>2016</v>
      </c>
    </row>
    <row r="2832" spans="1:21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13"/>
        <v>41771.165972222225</v>
      </c>
      <c r="U2832">
        <f t="shared" si="314"/>
        <v>2014</v>
      </c>
    </row>
    <row r="2833" spans="1:21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1.1066666666666667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13"/>
        <v>42201.824884259258</v>
      </c>
      <c r="U2833">
        <f t="shared" si="314"/>
        <v>2015</v>
      </c>
    </row>
    <row r="2834" spans="1:21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1.1471959999999999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13"/>
        <v>41966.916666666672</v>
      </c>
      <c r="U2834">
        <f t="shared" si="314"/>
        <v>2014</v>
      </c>
    </row>
    <row r="2835" spans="1:21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1.0825925925925926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13"/>
        <v>42288.083333333328</v>
      </c>
      <c r="U2835">
        <f t="shared" si="314"/>
        <v>2015</v>
      </c>
    </row>
    <row r="2836" spans="1:21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1.7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13"/>
        <v>42034.959837962961</v>
      </c>
      <c r="U2836">
        <f t="shared" si="314"/>
        <v>2015</v>
      </c>
    </row>
    <row r="2837" spans="1:21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1.8709899999999999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13"/>
        <v>42343</v>
      </c>
      <c r="U2837">
        <f t="shared" si="314"/>
        <v>2015</v>
      </c>
    </row>
    <row r="2838" spans="1:21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1.0777777777777777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13"/>
        <v>42784.207638888889</v>
      </c>
      <c r="U2838">
        <f t="shared" si="314"/>
        <v>2017</v>
      </c>
    </row>
    <row r="2839" spans="1:21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13"/>
        <v>42347.950046296297</v>
      </c>
      <c r="U2839">
        <f t="shared" si="314"/>
        <v>2015</v>
      </c>
    </row>
    <row r="2840" spans="1:21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1.2024999999999999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13"/>
        <v>41864.916666666664</v>
      </c>
      <c r="U2840">
        <f t="shared" si="314"/>
        <v>2014</v>
      </c>
    </row>
    <row r="2841" spans="1:21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1.1142857142857143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13"/>
        <v>41876.207638888889</v>
      </c>
      <c r="U2841">
        <f t="shared" si="314"/>
        <v>2014</v>
      </c>
    </row>
    <row r="2842" spans="1:21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1.04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13"/>
        <v>42081.708333333328</v>
      </c>
      <c r="U2842">
        <f t="shared" si="314"/>
        <v>2015</v>
      </c>
    </row>
    <row r="2843" spans="1:21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0.01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42291.739548611105</v>
      </c>
      <c r="T2843" s="10">
        <f t="shared" si="313"/>
        <v>42351.781215277777</v>
      </c>
      <c r="U2843">
        <f t="shared" si="314"/>
        <v>2015</v>
      </c>
    </row>
    <row r="2844" spans="1:21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s="8">
        <f t="shared" si="309"/>
        <v>0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41784.952488425923</v>
      </c>
      <c r="T2844" s="10">
        <f t="shared" si="313"/>
        <v>41811.458333333336</v>
      </c>
      <c r="U2844">
        <f t="shared" si="314"/>
        <v>2014</v>
      </c>
    </row>
    <row r="2845" spans="1:21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s="8">
        <f t="shared" si="309"/>
        <v>0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13"/>
        <v>42534.166666666672</v>
      </c>
      <c r="U2845">
        <f t="shared" si="314"/>
        <v>2016</v>
      </c>
    </row>
    <row r="2846" spans="1:21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5.4545454545454543E-2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13"/>
        <v>42739.546064814815</v>
      </c>
      <c r="U2846">
        <f t="shared" si="314"/>
        <v>2016</v>
      </c>
    </row>
    <row r="2847" spans="1:21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0.31546666666666667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13"/>
        <v>42163.016585648147</v>
      </c>
      <c r="U2847">
        <f t="shared" si="314"/>
        <v>2015</v>
      </c>
    </row>
    <row r="2848" spans="1:21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s="8">
        <f t="shared" si="309"/>
        <v>0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13"/>
        <v>42153.692060185189</v>
      </c>
      <c r="U2848">
        <f t="shared" si="314"/>
        <v>2015</v>
      </c>
    </row>
    <row r="2849" spans="1:21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s="8">
        <f t="shared" si="309"/>
        <v>0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13"/>
        <v>42513.806307870371</v>
      </c>
      <c r="U2849">
        <f t="shared" si="314"/>
        <v>2016</v>
      </c>
    </row>
    <row r="2850" spans="1:21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2E-3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13"/>
        <v>42153.648831018523</v>
      </c>
      <c r="U2850">
        <f t="shared" si="314"/>
        <v>2015</v>
      </c>
    </row>
    <row r="2851" spans="1:21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0.01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13"/>
        <v>42483.428240740745</v>
      </c>
      <c r="U2851">
        <f t="shared" si="314"/>
        <v>2016</v>
      </c>
    </row>
    <row r="2852" spans="1:21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3.8875E-2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13"/>
        <v>41888.007071759261</v>
      </c>
      <c r="U2852">
        <f t="shared" si="314"/>
        <v>2014</v>
      </c>
    </row>
    <row r="2853" spans="1:21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s="8">
        <f t="shared" si="309"/>
        <v>0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13"/>
        <v>42398.970138888893</v>
      </c>
      <c r="U2853">
        <f t="shared" si="314"/>
        <v>2016</v>
      </c>
    </row>
    <row r="2854" spans="1:21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1.9E-2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13"/>
        <v>41811.045173611114</v>
      </c>
      <c r="U2854">
        <f t="shared" si="314"/>
        <v>2014</v>
      </c>
    </row>
    <row r="2855" spans="1:21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s="8">
        <f t="shared" si="309"/>
        <v>0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13"/>
        <v>41896.190937499996</v>
      </c>
      <c r="U2855">
        <f t="shared" si="314"/>
        <v>2014</v>
      </c>
    </row>
    <row r="2856" spans="1:21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0.41699999999999998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13"/>
        <v>42131.71665509259</v>
      </c>
      <c r="U2856">
        <f t="shared" si="314"/>
        <v>2015</v>
      </c>
    </row>
    <row r="2857" spans="1:21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0.5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13"/>
        <v>42398.981944444444</v>
      </c>
      <c r="U2857">
        <f t="shared" si="314"/>
        <v>2016</v>
      </c>
    </row>
    <row r="2858" spans="1:21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4.8666666666666664E-2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13"/>
        <v>42224.898611111115</v>
      </c>
      <c r="U2858">
        <f t="shared" si="314"/>
        <v>2015</v>
      </c>
    </row>
    <row r="2859" spans="1:21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0.19736842105263158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13"/>
        <v>42786.75</v>
      </c>
      <c r="U2859">
        <f t="shared" si="314"/>
        <v>2016</v>
      </c>
    </row>
    <row r="2860" spans="1:21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s="8">
        <f t="shared" si="309"/>
        <v>0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13"/>
        <v>41978.477777777778</v>
      </c>
      <c r="U2860">
        <f t="shared" si="314"/>
        <v>2014</v>
      </c>
    </row>
    <row r="2861" spans="1:21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1.7500000000000002E-2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13"/>
        <v>42293.362314814818</v>
      </c>
      <c r="U2861">
        <f t="shared" si="314"/>
        <v>2015</v>
      </c>
    </row>
    <row r="2862" spans="1:21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6.6500000000000004E-2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42480.800648148142</v>
      </c>
      <c r="T2862" s="10">
        <f t="shared" si="313"/>
        <v>42540.800648148142</v>
      </c>
      <c r="U2862">
        <f t="shared" si="314"/>
        <v>2016</v>
      </c>
    </row>
    <row r="2863" spans="1:21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0.32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13"/>
        <v>42271.590833333335</v>
      </c>
      <c r="U2863">
        <f t="shared" si="314"/>
        <v>2015</v>
      </c>
    </row>
    <row r="2864" spans="1:21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4.3307086614173228E-3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13"/>
        <v>41814.789687500001</v>
      </c>
      <c r="U2864">
        <f t="shared" si="314"/>
        <v>2014</v>
      </c>
    </row>
    <row r="2865" spans="1:21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4.0000000000000002E-4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13"/>
        <v>41891.675034722226</v>
      </c>
      <c r="U2865">
        <f t="shared" si="314"/>
        <v>2014</v>
      </c>
    </row>
    <row r="2866" spans="1:21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1.6E-2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13"/>
        <v>42202.554166666669</v>
      </c>
      <c r="U2866">
        <f t="shared" si="314"/>
        <v>2015</v>
      </c>
    </row>
    <row r="2867" spans="1:21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s="8">
        <f t="shared" si="309"/>
        <v>0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13"/>
        <v>42010.114108796297</v>
      </c>
      <c r="U2867">
        <f t="shared" si="314"/>
        <v>2014</v>
      </c>
    </row>
    <row r="2868" spans="1:21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8.9999999999999993E-3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13"/>
        <v>42657.916666666672</v>
      </c>
      <c r="U2868">
        <f t="shared" si="314"/>
        <v>2016</v>
      </c>
    </row>
    <row r="2869" spans="1:21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0.2016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13"/>
        <v>42555.166666666672</v>
      </c>
      <c r="U2869">
        <f t="shared" si="314"/>
        <v>2016</v>
      </c>
    </row>
    <row r="2870" spans="1:21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0.42011733333333334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13"/>
        <v>42648.827013888891</v>
      </c>
      <c r="U2870">
        <f t="shared" si="314"/>
        <v>2016</v>
      </c>
    </row>
    <row r="2871" spans="1:21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8.8500000000000002E-3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13"/>
        <v>42570.593530092592</v>
      </c>
      <c r="U2871">
        <f t="shared" si="314"/>
        <v>2016</v>
      </c>
    </row>
    <row r="2872" spans="1:21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0.15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13"/>
        <v>41776.189409722225</v>
      </c>
      <c r="U2872">
        <f t="shared" si="314"/>
        <v>2014</v>
      </c>
    </row>
    <row r="2873" spans="1:21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4.6699999999999998E-2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13"/>
        <v>41994.738576388889</v>
      </c>
      <c r="U2873">
        <f t="shared" si="314"/>
        <v>2014</v>
      </c>
    </row>
    <row r="2874" spans="1:21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s="8">
        <f t="shared" si="309"/>
        <v>0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13"/>
        <v>42175.11618055556</v>
      </c>
      <c r="U2874">
        <f t="shared" si="314"/>
        <v>2015</v>
      </c>
    </row>
    <row r="2875" spans="1:21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0.38119999999999998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13"/>
        <v>42032.817488425921</v>
      </c>
      <c r="U2875">
        <f t="shared" si="314"/>
        <v>2014</v>
      </c>
    </row>
    <row r="2876" spans="1:21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5.4199999999999998E-2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13"/>
        <v>42752.84474537037</v>
      </c>
      <c r="U2876">
        <f t="shared" si="314"/>
        <v>2016</v>
      </c>
    </row>
    <row r="2877" spans="1:21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3.5E-4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13"/>
        <v>42495.128391203703</v>
      </c>
      <c r="U2877">
        <f t="shared" si="314"/>
        <v>2016</v>
      </c>
    </row>
    <row r="2878" spans="1:21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s="8">
        <f t="shared" si="309"/>
        <v>0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13"/>
        <v>42201.743969907402</v>
      </c>
      <c r="U2878">
        <f t="shared" si="314"/>
        <v>2015</v>
      </c>
    </row>
    <row r="2879" spans="1:21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0.10833333333333334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42672.955138888887</v>
      </c>
      <c r="T2879" s="10">
        <f t="shared" si="313"/>
        <v>42704.708333333328</v>
      </c>
      <c r="U2879">
        <f t="shared" si="314"/>
        <v>2016</v>
      </c>
    </row>
    <row r="2880" spans="1:21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2.1000000000000001E-2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13"/>
        <v>42188.615682870368</v>
      </c>
      <c r="U2880">
        <f t="shared" si="314"/>
        <v>2015</v>
      </c>
    </row>
    <row r="2881" spans="1:21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2.5892857142857141E-3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13"/>
        <v>42389.725243055553</v>
      </c>
      <c r="U2881">
        <f t="shared" si="314"/>
        <v>2015</v>
      </c>
    </row>
    <row r="2882" spans="1:21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15">E2882/D2882</f>
        <v>0.23333333333333334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si="313"/>
        <v>42236.711805555555</v>
      </c>
      <c r="U2882">
        <f t="shared" si="314"/>
        <v>2015</v>
      </c>
    </row>
    <row r="2883" spans="1:21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15"/>
        <v>0</v>
      </c>
      <c r="P2883" s="8">
        <f t="shared" ref="P2883:P2946" si="316">IFERROR(E2883/L2883,0)</f>
        <v>0</v>
      </c>
      <c r="Q2883" t="str">
        <f t="shared" ref="Q2883:Q2946" si="317">LEFT($N2883,FIND("/",$N2883,1)-1)</f>
        <v>theater</v>
      </c>
      <c r="R2883" t="str">
        <f t="shared" ref="R2883:R2946" si="318">RIGHT($N2883,LEN($N2883)-FIND("/",$N2883,1))</f>
        <v>plays</v>
      </c>
      <c r="S2883" s="10">
        <f t="shared" ref="S2883:S2946" si="319">(((J2883/60)/60)/24)+DATE(1970,1,1)</f>
        <v>41916.597638888888</v>
      </c>
      <c r="T2883" s="10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0.33600000000000002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20"/>
        <v>42491.596273148149</v>
      </c>
      <c r="U2884">
        <f t="shared" si="321"/>
        <v>2016</v>
      </c>
    </row>
    <row r="2885" spans="1:21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0.1908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20"/>
        <v>42406.207638888889</v>
      </c>
      <c r="U2885">
        <f t="shared" si="321"/>
        <v>2016</v>
      </c>
    </row>
    <row r="2886" spans="1:21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4.1111111111111114E-3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20"/>
        <v>41978.727256944447</v>
      </c>
      <c r="U2886">
        <f t="shared" si="321"/>
        <v>2014</v>
      </c>
    </row>
    <row r="2887" spans="1:21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0.32500000000000001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20"/>
        <v>42077.034733796296</v>
      </c>
      <c r="U2887">
        <f t="shared" si="321"/>
        <v>2015</v>
      </c>
    </row>
    <row r="2888" spans="1:21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0.05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20"/>
        <v>42266.165972222225</v>
      </c>
      <c r="U2888">
        <f t="shared" si="321"/>
        <v>2015</v>
      </c>
    </row>
    <row r="2889" spans="1:21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1.6666666666666668E-3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20"/>
        <v>42015.427361111113</v>
      </c>
      <c r="U2889">
        <f t="shared" si="321"/>
        <v>2014</v>
      </c>
    </row>
    <row r="2890" spans="1:21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s="8">
        <f t="shared" si="316"/>
        <v>0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20"/>
        <v>41930.207638888889</v>
      </c>
      <c r="U2890">
        <f t="shared" si="321"/>
        <v>2014</v>
      </c>
    </row>
    <row r="2891" spans="1:21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0.38066666666666665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20"/>
        <v>41880.863252314812</v>
      </c>
      <c r="U2891">
        <f t="shared" si="321"/>
        <v>2014</v>
      </c>
    </row>
    <row r="2892" spans="1:21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1.0500000000000001E-2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20"/>
        <v>41860.125</v>
      </c>
      <c r="U2892">
        <f t="shared" si="321"/>
        <v>2014</v>
      </c>
    </row>
    <row r="2893" spans="1:21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2.7300000000000001E-2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20"/>
        <v>42475.84175925926</v>
      </c>
      <c r="U2893">
        <f t="shared" si="321"/>
        <v>2016</v>
      </c>
    </row>
    <row r="2894" spans="1:21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9.0909090909090912E-2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20"/>
        <v>41876.875</v>
      </c>
      <c r="U2894">
        <f t="shared" si="321"/>
        <v>2014</v>
      </c>
    </row>
    <row r="2895" spans="1:21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5.0000000000000001E-3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20"/>
        <v>42013.083333333328</v>
      </c>
      <c r="U2895">
        <f t="shared" si="321"/>
        <v>2014</v>
      </c>
    </row>
    <row r="2896" spans="1:21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s="8">
        <f t="shared" si="316"/>
        <v>0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20"/>
        <v>42097.944618055553</v>
      </c>
      <c r="U2896">
        <f t="shared" si="321"/>
        <v>2015</v>
      </c>
    </row>
    <row r="2897" spans="1:21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4.5999999999999999E-2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20"/>
        <v>41812.875</v>
      </c>
      <c r="U2897">
        <f t="shared" si="321"/>
        <v>2014</v>
      </c>
    </row>
    <row r="2898" spans="1:21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0.20833333333333334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20"/>
        <v>42716.25</v>
      </c>
      <c r="U2898">
        <f t="shared" si="321"/>
        <v>2016</v>
      </c>
    </row>
    <row r="2899" spans="1:21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4.583333333333333E-2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20"/>
        <v>42288.645196759258</v>
      </c>
      <c r="U2899">
        <f t="shared" si="321"/>
        <v>2015</v>
      </c>
    </row>
    <row r="2900" spans="1:21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4.2133333333333335E-2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20"/>
        <v>42308.664965277778</v>
      </c>
      <c r="U2900">
        <f t="shared" si="321"/>
        <v>2015</v>
      </c>
    </row>
    <row r="2901" spans="1:21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s="8">
        <f t="shared" si="316"/>
        <v>0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20"/>
        <v>42575.078217592592</v>
      </c>
      <c r="U2901">
        <f t="shared" si="321"/>
        <v>2016</v>
      </c>
    </row>
    <row r="2902" spans="1:21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0.61909090909090914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20"/>
        <v>41860.234166666669</v>
      </c>
      <c r="U2902">
        <f t="shared" si="321"/>
        <v>2014</v>
      </c>
    </row>
    <row r="2903" spans="1:21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8.0000000000000002E-3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20"/>
        <v>42042.904386574075</v>
      </c>
      <c r="U2903">
        <f t="shared" si="321"/>
        <v>2014</v>
      </c>
    </row>
    <row r="2904" spans="1:21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1.6666666666666666E-4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20"/>
        <v>42240.439768518518</v>
      </c>
      <c r="U2904">
        <f t="shared" si="321"/>
        <v>2015</v>
      </c>
    </row>
    <row r="2905" spans="1:21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7.7999999999999996E-3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20"/>
        <v>42256.166874999995</v>
      </c>
      <c r="U2905">
        <f t="shared" si="321"/>
        <v>2015</v>
      </c>
    </row>
    <row r="2906" spans="1:21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0.05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20"/>
        <v>41952.5</v>
      </c>
      <c r="U2906">
        <f t="shared" si="321"/>
        <v>2014</v>
      </c>
    </row>
    <row r="2907" spans="1:21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0.17771428571428571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20"/>
        <v>42620.056863425925</v>
      </c>
      <c r="U2907">
        <f t="shared" si="321"/>
        <v>2016</v>
      </c>
    </row>
    <row r="2908" spans="1:21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9.4166666666666662E-2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20"/>
        <v>42217.041666666672</v>
      </c>
      <c r="U2908">
        <f t="shared" si="321"/>
        <v>2015</v>
      </c>
    </row>
    <row r="2909" spans="1:21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8.0000000000000004E-4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42444.877743055549</v>
      </c>
      <c r="T2909" s="10">
        <f t="shared" si="320"/>
        <v>42504.877743055549</v>
      </c>
      <c r="U2909">
        <f t="shared" si="321"/>
        <v>2016</v>
      </c>
    </row>
    <row r="2910" spans="1:21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2.75E-2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42499.731701388882</v>
      </c>
      <c r="T2910" s="10">
        <f t="shared" si="320"/>
        <v>42529.731701388882</v>
      </c>
      <c r="U2910">
        <f t="shared" si="321"/>
        <v>2016</v>
      </c>
    </row>
    <row r="2911" spans="1:21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1.1111111111111112E-4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20"/>
        <v>41968.823611111111</v>
      </c>
      <c r="U2911">
        <f t="shared" si="321"/>
        <v>2014</v>
      </c>
    </row>
    <row r="2912" spans="1:21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3.3333333333333335E-5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20"/>
        <v>42167.841284722221</v>
      </c>
      <c r="U2912">
        <f t="shared" si="321"/>
        <v>2015</v>
      </c>
    </row>
    <row r="2913" spans="1:21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0.36499999999999999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20"/>
        <v>42182.768819444449</v>
      </c>
      <c r="U2913">
        <f t="shared" si="321"/>
        <v>2015</v>
      </c>
    </row>
    <row r="2914" spans="1:21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0.14058171745152354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20"/>
        <v>42384.131643518514</v>
      </c>
      <c r="U2914">
        <f t="shared" si="321"/>
        <v>2015</v>
      </c>
    </row>
    <row r="2915" spans="1:21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2.0000000000000001E-4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20"/>
        <v>41888.922905092593</v>
      </c>
      <c r="U2915">
        <f t="shared" si="321"/>
        <v>2014</v>
      </c>
    </row>
    <row r="2916" spans="1:21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4.0000000000000003E-5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20"/>
        <v>42077.865671296298</v>
      </c>
      <c r="U2916">
        <f t="shared" si="321"/>
        <v>2015</v>
      </c>
    </row>
    <row r="2917" spans="1:21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0.61099999999999999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20"/>
        <v>42445.356365740736</v>
      </c>
      <c r="U2917">
        <f t="shared" si="321"/>
        <v>2016</v>
      </c>
    </row>
    <row r="2918" spans="1:21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7.8378378378378383E-2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20"/>
        <v>41778.476724537039</v>
      </c>
      <c r="U2918">
        <f t="shared" si="321"/>
        <v>2014</v>
      </c>
    </row>
    <row r="2919" spans="1:21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0.2185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20"/>
        <v>42263.234340277777</v>
      </c>
      <c r="U2919">
        <f t="shared" si="321"/>
        <v>2015</v>
      </c>
    </row>
    <row r="2920" spans="1:21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0.27239999999999998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20"/>
        <v>42306.629710648151</v>
      </c>
      <c r="U2920">
        <f t="shared" si="321"/>
        <v>2015</v>
      </c>
    </row>
    <row r="2921" spans="1:21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8.5000000000000006E-2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20"/>
        <v>41856.61954861111</v>
      </c>
      <c r="U2921">
        <f t="shared" si="321"/>
        <v>2014</v>
      </c>
    </row>
    <row r="2922" spans="1:21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0.26840000000000003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20"/>
        <v>42088.750810185185</v>
      </c>
      <c r="U2922">
        <f t="shared" si="321"/>
        <v>2015</v>
      </c>
    </row>
    <row r="2923" spans="1:21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1.29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20"/>
        <v>41907.886620370373</v>
      </c>
      <c r="U2923">
        <f t="shared" si="321"/>
        <v>2014</v>
      </c>
    </row>
    <row r="2924" spans="1:21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20"/>
        <v>42142.874155092592</v>
      </c>
      <c r="U2924">
        <f t="shared" si="321"/>
        <v>2015</v>
      </c>
    </row>
    <row r="2925" spans="1:21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20"/>
        <v>42028.125</v>
      </c>
      <c r="U2925">
        <f t="shared" si="321"/>
        <v>2015</v>
      </c>
    </row>
    <row r="2926" spans="1:21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1.032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20"/>
        <v>42133.165972222225</v>
      </c>
      <c r="U2926">
        <f t="shared" si="321"/>
        <v>2015</v>
      </c>
    </row>
    <row r="2927" spans="1:21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1.0244597777777777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41863.584120370368</v>
      </c>
      <c r="T2927" s="10">
        <f t="shared" si="320"/>
        <v>41893.584120370368</v>
      </c>
      <c r="U2927">
        <f t="shared" si="321"/>
        <v>2014</v>
      </c>
    </row>
    <row r="2928" spans="1:21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1.25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20"/>
        <v>42058.765960648147</v>
      </c>
      <c r="U2928">
        <f t="shared" si="321"/>
        <v>2015</v>
      </c>
    </row>
    <row r="2929" spans="1:21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1.3083333333333333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20"/>
        <v>41835.208333333336</v>
      </c>
      <c r="U2929">
        <f t="shared" si="321"/>
        <v>2014</v>
      </c>
    </row>
    <row r="2930" spans="1:21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20"/>
        <v>42433.998217592598</v>
      </c>
      <c r="U2930">
        <f t="shared" si="321"/>
        <v>2016</v>
      </c>
    </row>
    <row r="2931" spans="1:21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1.02069375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20"/>
        <v>41784.564328703702</v>
      </c>
      <c r="U2931">
        <f t="shared" si="321"/>
        <v>2014</v>
      </c>
    </row>
    <row r="2932" spans="1:21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1.0092000000000001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20"/>
        <v>42131.584074074075</v>
      </c>
      <c r="U2932">
        <f t="shared" si="321"/>
        <v>2015</v>
      </c>
    </row>
    <row r="2933" spans="1:21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1.06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20"/>
        <v>41897.255555555559</v>
      </c>
      <c r="U2933">
        <f t="shared" si="321"/>
        <v>2014</v>
      </c>
    </row>
    <row r="2934" spans="1:21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1.0509677419354839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20"/>
        <v>42056.458333333328</v>
      </c>
      <c r="U2934">
        <f t="shared" si="321"/>
        <v>2015</v>
      </c>
    </row>
    <row r="2935" spans="1:21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1.0276000000000001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20"/>
        <v>42525.956631944442</v>
      </c>
      <c r="U2935">
        <f t="shared" si="321"/>
        <v>2016</v>
      </c>
    </row>
    <row r="2936" spans="1:21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1.08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20"/>
        <v>41805.636157407411</v>
      </c>
      <c r="U2936">
        <f t="shared" si="321"/>
        <v>2014</v>
      </c>
    </row>
    <row r="2937" spans="1:21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1.0088571428571429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20"/>
        <v>42611.708333333328</v>
      </c>
      <c r="U2937">
        <f t="shared" si="321"/>
        <v>2016</v>
      </c>
    </row>
    <row r="2938" spans="1:21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1.28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20"/>
        <v>41925.207638888889</v>
      </c>
      <c r="U2938">
        <f t="shared" si="321"/>
        <v>2014</v>
      </c>
    </row>
    <row r="2939" spans="1:21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1.3333333333333333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20"/>
        <v>41833.457326388889</v>
      </c>
      <c r="U2939">
        <f t="shared" si="321"/>
        <v>2014</v>
      </c>
    </row>
    <row r="2940" spans="1:21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1.0137499999999999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20"/>
        <v>42034.703865740739</v>
      </c>
      <c r="U2940">
        <f t="shared" si="321"/>
        <v>2014</v>
      </c>
    </row>
    <row r="2941" spans="1:21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1.0287500000000001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20"/>
        <v>41879.041666666664</v>
      </c>
      <c r="U2941">
        <f t="shared" si="321"/>
        <v>2014</v>
      </c>
    </row>
    <row r="2942" spans="1:21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1.0724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20"/>
        <v>42022.773356481484</v>
      </c>
      <c r="U2942">
        <f t="shared" si="321"/>
        <v>2014</v>
      </c>
    </row>
    <row r="2943" spans="1:21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4.0000000000000003E-5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20"/>
        <v>42064.960127314815</v>
      </c>
      <c r="U2943">
        <f t="shared" si="321"/>
        <v>2015</v>
      </c>
    </row>
    <row r="2944" spans="1:21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0.20424999999999999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20"/>
        <v>42354.845833333333</v>
      </c>
      <c r="U2944">
        <f t="shared" si="321"/>
        <v>2015</v>
      </c>
    </row>
    <row r="2945" spans="1:21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s="8">
        <f t="shared" si="316"/>
        <v>0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20"/>
        <v>42107.129398148143</v>
      </c>
      <c r="U2945">
        <f t="shared" si="321"/>
        <v>2015</v>
      </c>
    </row>
    <row r="2946" spans="1:21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22">E2946/D2946</f>
        <v>0.01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si="320"/>
        <v>42162.9143287037</v>
      </c>
      <c r="U2946">
        <f t="shared" si="321"/>
        <v>2015</v>
      </c>
    </row>
    <row r="2947" spans="1:21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22"/>
        <v>0</v>
      </c>
      <c r="P2947" s="8">
        <f t="shared" ref="P2947:P3010" si="323">IFERROR(E2947/L2947,0)</f>
        <v>0</v>
      </c>
      <c r="Q2947" t="str">
        <f t="shared" ref="Q2947:Q3010" si="324">LEFT($N2947,FIND("/",$N2947,1)-1)</f>
        <v>theater</v>
      </c>
      <c r="R2947" t="str">
        <f t="shared" ref="R2947:R3010" si="325">RIGHT($N2947,LEN($N2947)-FIND("/",$N2947,1))</f>
        <v>spaces</v>
      </c>
      <c r="S2947" s="10">
        <f t="shared" ref="S2947:S3010" si="326">(((J2947/60)/60)/24)+DATE(1970,1,1)</f>
        <v>42118.139583333337</v>
      </c>
      <c r="T2947" s="10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1E-3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7"/>
        <v>42597.531157407408</v>
      </c>
      <c r="U2948">
        <f t="shared" si="328"/>
        <v>2016</v>
      </c>
    </row>
    <row r="2949" spans="1:21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4.2880000000000001E-2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7"/>
        <v>42698.715972222228</v>
      </c>
      <c r="U2949">
        <f t="shared" si="328"/>
        <v>2016</v>
      </c>
    </row>
    <row r="2950" spans="1:21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4.8000000000000001E-5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7"/>
        <v>42157.649224537032</v>
      </c>
      <c r="U2950">
        <f t="shared" si="328"/>
        <v>2015</v>
      </c>
    </row>
    <row r="2951" spans="1:21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2.5000000000000001E-2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7"/>
        <v>42327.864780092597</v>
      </c>
      <c r="U2951">
        <f t="shared" si="328"/>
        <v>2015</v>
      </c>
    </row>
    <row r="2952" spans="1:21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s="8">
        <f t="shared" si="323"/>
        <v>0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7"/>
        <v>42392.36518518519</v>
      </c>
      <c r="U2952">
        <f t="shared" si="328"/>
        <v>2015</v>
      </c>
    </row>
    <row r="2953" spans="1:21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2.1919999999999999E-2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7"/>
        <v>41917.802928240737</v>
      </c>
      <c r="U2953">
        <f t="shared" si="328"/>
        <v>2014</v>
      </c>
    </row>
    <row r="2954" spans="1:21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8.0250000000000002E-2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7"/>
        <v>42660.166666666672</v>
      </c>
      <c r="U2954">
        <f t="shared" si="328"/>
        <v>2016</v>
      </c>
    </row>
    <row r="2955" spans="1:21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1.5125E-3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7"/>
        <v>42285.791909722218</v>
      </c>
      <c r="U2955">
        <f t="shared" si="328"/>
        <v>2015</v>
      </c>
    </row>
    <row r="2956" spans="1:21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s="8">
        <f t="shared" si="323"/>
        <v>0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7"/>
        <v>42810.541701388895</v>
      </c>
      <c r="U2956">
        <f t="shared" si="328"/>
        <v>2017</v>
      </c>
    </row>
    <row r="2957" spans="1:21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0.59583333333333333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7"/>
        <v>42171.741307870368</v>
      </c>
      <c r="U2957">
        <f t="shared" si="328"/>
        <v>2015</v>
      </c>
    </row>
    <row r="2958" spans="1:21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0.16734177215189874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7"/>
        <v>42494.958912037036</v>
      </c>
      <c r="U2958">
        <f t="shared" si="328"/>
        <v>2016</v>
      </c>
    </row>
    <row r="2959" spans="1:21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1.8666666666666668E-2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7"/>
        <v>42090.969583333332</v>
      </c>
      <c r="U2959">
        <f t="shared" si="328"/>
        <v>2015</v>
      </c>
    </row>
    <row r="2960" spans="1:21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s="8">
        <f t="shared" si="323"/>
        <v>0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7"/>
        <v>42498.73746527778</v>
      </c>
      <c r="U2960">
        <f t="shared" si="328"/>
        <v>2016</v>
      </c>
    </row>
    <row r="2961" spans="1:21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s="8">
        <f t="shared" si="323"/>
        <v>0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7"/>
        <v>42528.008391203708</v>
      </c>
      <c r="U2961">
        <f t="shared" si="328"/>
        <v>2016</v>
      </c>
    </row>
    <row r="2962" spans="1:21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s="8">
        <f t="shared" si="323"/>
        <v>0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7"/>
        <v>41893.757210648146</v>
      </c>
      <c r="U2962">
        <f t="shared" si="328"/>
        <v>2014</v>
      </c>
    </row>
    <row r="2963" spans="1:21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1.0962000000000001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7"/>
        <v>42089.166666666672</v>
      </c>
      <c r="U2963">
        <f t="shared" si="328"/>
        <v>2015</v>
      </c>
    </row>
    <row r="2964" spans="1:21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1.218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7"/>
        <v>42064.290972222225</v>
      </c>
      <c r="U2964">
        <f t="shared" si="328"/>
        <v>2015</v>
      </c>
    </row>
    <row r="2965" spans="1:21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1.0685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7"/>
        <v>42187.470185185186</v>
      </c>
      <c r="U2965">
        <f t="shared" si="328"/>
        <v>2015</v>
      </c>
    </row>
    <row r="2966" spans="1:21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1.0071379999999999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7"/>
        <v>41857.897222222222</v>
      </c>
      <c r="U2966">
        <f t="shared" si="328"/>
        <v>2014</v>
      </c>
    </row>
    <row r="2967" spans="1:21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1.0900000000000001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7"/>
        <v>42192.729548611111</v>
      </c>
      <c r="U2967">
        <f t="shared" si="328"/>
        <v>2015</v>
      </c>
    </row>
    <row r="2968" spans="1:21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1.1363000000000001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7"/>
        <v>42263.738564814819</v>
      </c>
      <c r="U2968">
        <f t="shared" si="328"/>
        <v>2015</v>
      </c>
    </row>
    <row r="2969" spans="1:21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1.1392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7"/>
        <v>42072.156157407408</v>
      </c>
      <c r="U2969">
        <f t="shared" si="328"/>
        <v>2015</v>
      </c>
    </row>
    <row r="2970" spans="1:21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1.06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7"/>
        <v>42599.165972222225</v>
      </c>
      <c r="U2970">
        <f t="shared" si="328"/>
        <v>2016</v>
      </c>
    </row>
    <row r="2971" spans="1:21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1.625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7"/>
        <v>42127.952083333337</v>
      </c>
      <c r="U2971">
        <f t="shared" si="328"/>
        <v>2015</v>
      </c>
    </row>
    <row r="2972" spans="1:21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1.06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7"/>
        <v>41838.669571759259</v>
      </c>
      <c r="U2972">
        <f t="shared" si="328"/>
        <v>2014</v>
      </c>
    </row>
    <row r="2973" spans="1:21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1.0015624999999999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7"/>
        <v>41882.658310185187</v>
      </c>
      <c r="U2973">
        <f t="shared" si="328"/>
        <v>2014</v>
      </c>
    </row>
    <row r="2974" spans="1:21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1.0535000000000001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7"/>
        <v>42709.041666666672</v>
      </c>
      <c r="U2974">
        <f t="shared" si="328"/>
        <v>2016</v>
      </c>
    </row>
    <row r="2975" spans="1:21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1.748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7"/>
        <v>42370.166666666672</v>
      </c>
      <c r="U2975">
        <f t="shared" si="328"/>
        <v>2015</v>
      </c>
    </row>
    <row r="2976" spans="1:21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1.02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7"/>
        <v>41908.065972222219</v>
      </c>
      <c r="U2976">
        <f t="shared" si="328"/>
        <v>2014</v>
      </c>
    </row>
    <row r="2977" spans="1:21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1.00125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7"/>
        <v>41970.125</v>
      </c>
      <c r="U2977">
        <f t="shared" si="328"/>
        <v>2014</v>
      </c>
    </row>
    <row r="2978" spans="1:21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1.7142857142857142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7"/>
        <v>42442.5</v>
      </c>
      <c r="U2978">
        <f t="shared" si="328"/>
        <v>2016</v>
      </c>
    </row>
    <row r="2979" spans="1:21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1.1356666666666666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7"/>
        <v>42086.093055555553</v>
      </c>
      <c r="U2979">
        <f t="shared" si="328"/>
        <v>2015</v>
      </c>
    </row>
    <row r="2980" spans="1:21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1.2946666666666666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7"/>
        <v>41932.249305555553</v>
      </c>
      <c r="U2980">
        <f t="shared" si="328"/>
        <v>2014</v>
      </c>
    </row>
    <row r="2981" spans="1:21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1.014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7"/>
        <v>42010.25</v>
      </c>
      <c r="U2981">
        <f t="shared" si="328"/>
        <v>2014</v>
      </c>
    </row>
    <row r="2982" spans="1:21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1.0916666666666666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7"/>
        <v>42240.083333333328</v>
      </c>
      <c r="U2982">
        <f t="shared" si="328"/>
        <v>2015</v>
      </c>
    </row>
    <row r="2983" spans="1:21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1.28925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7"/>
        <v>42270.559675925921</v>
      </c>
      <c r="U2983">
        <f t="shared" si="328"/>
        <v>2015</v>
      </c>
    </row>
    <row r="2984" spans="1:21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1.0206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7"/>
        <v>42411.686840277776</v>
      </c>
      <c r="U2984">
        <f t="shared" si="328"/>
        <v>2016</v>
      </c>
    </row>
    <row r="2985" spans="1:21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1.465395775862069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7"/>
        <v>41954.674027777779</v>
      </c>
      <c r="U2985">
        <f t="shared" si="328"/>
        <v>2014</v>
      </c>
    </row>
    <row r="2986" spans="1:21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1.00352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7"/>
        <v>42606.278715277775</v>
      </c>
      <c r="U2986">
        <f t="shared" si="328"/>
        <v>2016</v>
      </c>
    </row>
    <row r="2987" spans="1:21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1.2164999999999999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42654.973703703698</v>
      </c>
      <c r="T2987" s="10">
        <f t="shared" si="327"/>
        <v>42674.166666666672</v>
      </c>
      <c r="U2987">
        <f t="shared" si="328"/>
        <v>2016</v>
      </c>
    </row>
    <row r="2988" spans="1:21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1.0549999999999999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7"/>
        <v>42491.458402777775</v>
      </c>
      <c r="U2988">
        <f t="shared" si="328"/>
        <v>2016</v>
      </c>
    </row>
    <row r="2989" spans="1:21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1.1040080000000001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7"/>
        <v>42656</v>
      </c>
      <c r="U2989">
        <f t="shared" si="328"/>
        <v>2016</v>
      </c>
    </row>
    <row r="2990" spans="1:21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42511.362048611118</v>
      </c>
      <c r="T2990" s="10">
        <f t="shared" si="327"/>
        <v>42541.362048611118</v>
      </c>
      <c r="U2990">
        <f t="shared" si="328"/>
        <v>2016</v>
      </c>
    </row>
    <row r="2991" spans="1:21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1.76535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7"/>
        <v>42359.207638888889</v>
      </c>
      <c r="U2991">
        <f t="shared" si="328"/>
        <v>2015</v>
      </c>
    </row>
    <row r="2992" spans="1:21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7"/>
        <v>42376.57430555555</v>
      </c>
      <c r="U2992">
        <f t="shared" si="328"/>
        <v>2015</v>
      </c>
    </row>
    <row r="2993" spans="1:21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1.0329411764705883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7"/>
        <v>42762.837152777778</v>
      </c>
      <c r="U2993">
        <f t="shared" si="328"/>
        <v>2017</v>
      </c>
    </row>
    <row r="2994" spans="1:21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1.0449999999999999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7"/>
        <v>42652.767476851848</v>
      </c>
      <c r="U2994">
        <f t="shared" si="328"/>
        <v>2016</v>
      </c>
    </row>
    <row r="2995" spans="1:21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1.0029999999999999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7"/>
        <v>42420.838738425926</v>
      </c>
      <c r="U2995">
        <f t="shared" si="328"/>
        <v>2016</v>
      </c>
    </row>
    <row r="2996" spans="1:21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4.577466666666667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7"/>
        <v>41915.478842592594</v>
      </c>
      <c r="U2996">
        <f t="shared" si="328"/>
        <v>2014</v>
      </c>
    </row>
    <row r="2997" spans="1:21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1.0496000000000001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7"/>
        <v>42754.665173611109</v>
      </c>
      <c r="U2997">
        <f t="shared" si="328"/>
        <v>2016</v>
      </c>
    </row>
    <row r="2998" spans="1:21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1.7194285714285715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42090.912500000006</v>
      </c>
      <c r="T2998" s="10">
        <f t="shared" si="327"/>
        <v>42150.912500000006</v>
      </c>
      <c r="U2998">
        <f t="shared" si="328"/>
        <v>2015</v>
      </c>
    </row>
    <row r="2999" spans="1:21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1.0373000000000001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7"/>
        <v>42793.207638888889</v>
      </c>
      <c r="U2999">
        <f t="shared" si="328"/>
        <v>2017</v>
      </c>
    </row>
    <row r="3000" spans="1:21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1.0302899999999999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7"/>
        <v>41806.184027777781</v>
      </c>
      <c r="U3000">
        <f t="shared" si="328"/>
        <v>2014</v>
      </c>
    </row>
    <row r="3001" spans="1:21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1.1888888888888889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7"/>
        <v>42795.083333333328</v>
      </c>
      <c r="U3001">
        <f t="shared" si="328"/>
        <v>2017</v>
      </c>
    </row>
    <row r="3002" spans="1:21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7"/>
        <v>42766.75</v>
      </c>
      <c r="U3002">
        <f t="shared" si="328"/>
        <v>2017</v>
      </c>
    </row>
    <row r="3003" spans="1:21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3.1869988910451896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7"/>
        <v>42564.895625000005</v>
      </c>
      <c r="U3003">
        <f t="shared" si="328"/>
        <v>2016</v>
      </c>
    </row>
    <row r="3004" spans="1:21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1.0850614285714286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7"/>
        <v>41269.83625</v>
      </c>
      <c r="U3004">
        <f t="shared" si="328"/>
        <v>2012</v>
      </c>
    </row>
    <row r="3005" spans="1:21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1.0116666666666667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7"/>
        <v>42430.249305555553</v>
      </c>
      <c r="U3005">
        <f t="shared" si="328"/>
        <v>2016</v>
      </c>
    </row>
    <row r="3006" spans="1:21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1.12815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7"/>
        <v>41958.922731481478</v>
      </c>
      <c r="U3006">
        <f t="shared" si="328"/>
        <v>2014</v>
      </c>
    </row>
    <row r="3007" spans="1:21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1.2049622641509434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7"/>
        <v>41918.674826388888</v>
      </c>
      <c r="U3007">
        <f t="shared" si="328"/>
        <v>2014</v>
      </c>
    </row>
    <row r="3008" spans="1:21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1.0774999999999999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41957.756840277783</v>
      </c>
      <c r="T3008" s="10">
        <f t="shared" si="327"/>
        <v>41987.756840277783</v>
      </c>
      <c r="U3008">
        <f t="shared" si="328"/>
        <v>2014</v>
      </c>
    </row>
    <row r="3009" spans="1:21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1.8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7"/>
        <v>42119.216238425928</v>
      </c>
      <c r="U3009">
        <f t="shared" si="328"/>
        <v>2015</v>
      </c>
    </row>
    <row r="3010" spans="1:21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29">E3010/D3010</f>
        <v>1.0116666666666667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si="327"/>
        <v>42390.212025462963</v>
      </c>
      <c r="U3010">
        <f t="shared" si="328"/>
        <v>2015</v>
      </c>
    </row>
    <row r="3011" spans="1:21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29"/>
        <v>1.19756</v>
      </c>
      <c r="P3011" s="8">
        <f t="shared" ref="P3011:P3074" si="330">IFERROR(E3011/L3011,0)</f>
        <v>233.8984375</v>
      </c>
      <c r="Q3011" t="str">
        <f t="shared" ref="Q3011:Q3074" si="331">LEFT($N3011,FIND("/",$N3011,1)-1)</f>
        <v>theater</v>
      </c>
      <c r="R3011" t="str">
        <f t="shared" ref="R3011:R3074" si="332">RIGHT($N3011,LEN($N3011)-FIND("/",$N3011,1))</f>
        <v>spaces</v>
      </c>
      <c r="S3011" s="10">
        <f t="shared" ref="S3011:S3074" si="333">(((J3011/60)/60)/24)+DATE(1970,1,1)</f>
        <v>41939.569907407407</v>
      </c>
      <c r="T3011" s="10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1.58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34"/>
        <v>42056.832395833335</v>
      </c>
      <c r="U3012">
        <f t="shared" si="335"/>
        <v>2014</v>
      </c>
    </row>
    <row r="3013" spans="1:21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1.2366666666666666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34"/>
        <v>42361.957638888889</v>
      </c>
      <c r="U3013">
        <f t="shared" si="335"/>
        <v>2015</v>
      </c>
    </row>
    <row r="3014" spans="1:21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1.1712499999999999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34"/>
        <v>42045.702893518523</v>
      </c>
      <c r="U3014">
        <f t="shared" si="335"/>
        <v>2015</v>
      </c>
    </row>
    <row r="3015" spans="1:21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1.5696000000000001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34"/>
        <v>42176.836215277777</v>
      </c>
      <c r="U3015">
        <f t="shared" si="335"/>
        <v>2015</v>
      </c>
    </row>
    <row r="3016" spans="1:21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1.13104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41920.123611111114</v>
      </c>
      <c r="T3016" s="10">
        <f t="shared" si="334"/>
        <v>41948.208333333336</v>
      </c>
      <c r="U3016">
        <f t="shared" si="335"/>
        <v>2014</v>
      </c>
    </row>
    <row r="3017" spans="1:21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1.0317647058823529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34"/>
        <v>41801.166666666664</v>
      </c>
      <c r="U3017">
        <f t="shared" si="335"/>
        <v>2014</v>
      </c>
    </row>
    <row r="3018" spans="1:21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1.0261176470588236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34"/>
        <v>41838.548055555555</v>
      </c>
      <c r="U3018">
        <f t="shared" si="335"/>
        <v>2014</v>
      </c>
    </row>
    <row r="3019" spans="1:21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1.0584090909090909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34"/>
        <v>41871.850034722222</v>
      </c>
      <c r="U3019">
        <f t="shared" si="335"/>
        <v>2014</v>
      </c>
    </row>
    <row r="3020" spans="1:21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1.0071428571428571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42163.29833333334</v>
      </c>
      <c r="T3020" s="10">
        <f t="shared" si="334"/>
        <v>42205.916666666672</v>
      </c>
      <c r="U3020">
        <f t="shared" si="335"/>
        <v>2015</v>
      </c>
    </row>
    <row r="3021" spans="1:21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1.2123333333333333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34"/>
        <v>41786.125</v>
      </c>
      <c r="U3021">
        <f t="shared" si="335"/>
        <v>2014</v>
      </c>
    </row>
    <row r="3022" spans="1:21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1.0057142857142858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34"/>
        <v>42230.846446759257</v>
      </c>
      <c r="U3022">
        <f t="shared" si="335"/>
        <v>2015</v>
      </c>
    </row>
    <row r="3023" spans="1:21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1.1602222222222223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34"/>
        <v>42696.249305555553</v>
      </c>
      <c r="U3023">
        <f t="shared" si="335"/>
        <v>2016</v>
      </c>
    </row>
    <row r="3024" spans="1:21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1.0087999999999999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34"/>
        <v>42609.95380787037</v>
      </c>
      <c r="U3024">
        <f t="shared" si="335"/>
        <v>2016</v>
      </c>
    </row>
    <row r="3025" spans="1:21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1.03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42121.675763888896</v>
      </c>
      <c r="T3025" s="10">
        <f t="shared" si="334"/>
        <v>42166.675763888896</v>
      </c>
      <c r="U3025">
        <f t="shared" si="335"/>
        <v>2015</v>
      </c>
    </row>
    <row r="3026" spans="1:21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2.4641999999999999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34"/>
        <v>41188.993923611109</v>
      </c>
      <c r="U3026">
        <f t="shared" si="335"/>
        <v>2012</v>
      </c>
    </row>
    <row r="3027" spans="1:21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3.0219999999999998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34"/>
        <v>41789.666666666664</v>
      </c>
      <c r="U3027">
        <f t="shared" si="335"/>
        <v>2014</v>
      </c>
    </row>
    <row r="3028" spans="1:21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1.4333333333333333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34"/>
        <v>42797.459398148145</v>
      </c>
      <c r="U3028">
        <f t="shared" si="335"/>
        <v>2017</v>
      </c>
    </row>
    <row r="3029" spans="1:21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1.3144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34"/>
        <v>42083.662627314814</v>
      </c>
      <c r="U3029">
        <f t="shared" si="335"/>
        <v>2015</v>
      </c>
    </row>
    <row r="3030" spans="1:21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1.6801999999999999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34"/>
        <v>42597.264178240745</v>
      </c>
      <c r="U3030">
        <f t="shared" si="335"/>
        <v>2016</v>
      </c>
    </row>
    <row r="3031" spans="1:21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1.0967666666666667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34"/>
        <v>41961.190972222219</v>
      </c>
      <c r="U3031">
        <f t="shared" si="335"/>
        <v>2014</v>
      </c>
    </row>
    <row r="3032" spans="1:21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1.0668571428571429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34"/>
        <v>42263.747349537036</v>
      </c>
      <c r="U3032">
        <f t="shared" si="335"/>
        <v>2015</v>
      </c>
    </row>
    <row r="3033" spans="1:21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34"/>
        <v>42657.882488425923</v>
      </c>
      <c r="U3033">
        <f t="shared" si="335"/>
        <v>2016</v>
      </c>
    </row>
    <row r="3034" spans="1:21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1.272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34"/>
        <v>42258.044664351852</v>
      </c>
      <c r="U3034">
        <f t="shared" si="335"/>
        <v>2015</v>
      </c>
    </row>
    <row r="3035" spans="1:21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1.4653333333333334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34"/>
        <v>42600.110243055555</v>
      </c>
      <c r="U3035">
        <f t="shared" si="335"/>
        <v>2016</v>
      </c>
    </row>
    <row r="3036" spans="1:21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1.1253599999999999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34"/>
        <v>42675.165972222225</v>
      </c>
      <c r="U3036">
        <f t="shared" si="335"/>
        <v>2016</v>
      </c>
    </row>
    <row r="3037" spans="1:21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1.0878684000000001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34"/>
        <v>41398.560289351852</v>
      </c>
      <c r="U3037">
        <f t="shared" si="335"/>
        <v>2013</v>
      </c>
    </row>
    <row r="3038" spans="1:21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1.26732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34"/>
        <v>41502.499305555553</v>
      </c>
      <c r="U3038">
        <f t="shared" si="335"/>
        <v>2013</v>
      </c>
    </row>
    <row r="3039" spans="1:21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2.1320000000000001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34"/>
        <v>40453.207638888889</v>
      </c>
      <c r="U3039">
        <f t="shared" si="335"/>
        <v>2010</v>
      </c>
    </row>
    <row r="3040" spans="1:21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1.0049999999999999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34"/>
        <v>42433.252280092594</v>
      </c>
      <c r="U3040">
        <f t="shared" si="335"/>
        <v>2016</v>
      </c>
    </row>
    <row r="3041" spans="1:21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1.0871389999999999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34"/>
        <v>41637.332638888889</v>
      </c>
      <c r="U3041">
        <f t="shared" si="335"/>
        <v>2013</v>
      </c>
    </row>
    <row r="3042" spans="1:21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1.075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34"/>
        <v>42181.958333333328</v>
      </c>
      <c r="U3042">
        <f t="shared" si="335"/>
        <v>2015</v>
      </c>
    </row>
    <row r="3043" spans="1:21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1.1048192771084338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34"/>
        <v>42389.868611111116</v>
      </c>
      <c r="U3043">
        <f t="shared" si="335"/>
        <v>2015</v>
      </c>
    </row>
    <row r="3044" spans="1:21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1.28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34"/>
        <v>42283.688043981485</v>
      </c>
      <c r="U3044">
        <f t="shared" si="335"/>
        <v>2015</v>
      </c>
    </row>
    <row r="3045" spans="1:21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1.1000666666666667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34"/>
        <v>42110.118055555555</v>
      </c>
      <c r="U3045">
        <f t="shared" si="335"/>
        <v>2015</v>
      </c>
    </row>
    <row r="3046" spans="1:21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1.0934166666666667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34"/>
        <v>42402.7268287037</v>
      </c>
      <c r="U3046">
        <f t="shared" si="335"/>
        <v>2016</v>
      </c>
    </row>
    <row r="3047" spans="1:21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1.3270650000000002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34"/>
        <v>41873.155729166669</v>
      </c>
      <c r="U3047">
        <f t="shared" si="335"/>
        <v>2014</v>
      </c>
    </row>
    <row r="3048" spans="1:21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1.9084810126582279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34"/>
        <v>41892.202777777777</v>
      </c>
      <c r="U3048">
        <f t="shared" si="335"/>
        <v>2014</v>
      </c>
    </row>
    <row r="3049" spans="1:21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1.49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34"/>
        <v>42487.552777777775</v>
      </c>
      <c r="U3049">
        <f t="shared" si="335"/>
        <v>2016</v>
      </c>
    </row>
    <row r="3050" spans="1:21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1.6639999999999999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41975.901180555549</v>
      </c>
      <c r="T3050" s="10">
        <f t="shared" si="334"/>
        <v>42004.890277777777</v>
      </c>
      <c r="U3050">
        <f t="shared" si="335"/>
        <v>2014</v>
      </c>
    </row>
    <row r="3051" spans="1:21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1.0666666666666667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34"/>
        <v>42169.014525462961</v>
      </c>
      <c r="U3051">
        <f t="shared" si="335"/>
        <v>2015</v>
      </c>
    </row>
    <row r="3052" spans="1:21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1.06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34"/>
        <v>42495.16851851852</v>
      </c>
      <c r="U3052">
        <f t="shared" si="335"/>
        <v>2016</v>
      </c>
    </row>
    <row r="3053" spans="1:21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0.23628571428571429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42744.416030092587</v>
      </c>
      <c r="T3053" s="10">
        <f t="shared" si="334"/>
        <v>42774.416030092587</v>
      </c>
      <c r="U3053">
        <f t="shared" si="335"/>
        <v>2017</v>
      </c>
    </row>
    <row r="3054" spans="1:21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1.5E-3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34"/>
        <v>42152.665972222225</v>
      </c>
      <c r="U3054">
        <f t="shared" si="335"/>
        <v>2015</v>
      </c>
    </row>
    <row r="3055" spans="1:21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4.0000000000000001E-3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34"/>
        <v>41914.165972222225</v>
      </c>
      <c r="U3055">
        <f t="shared" si="335"/>
        <v>2014</v>
      </c>
    </row>
    <row r="3056" spans="1:21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s="8">
        <f t="shared" si="330"/>
        <v>0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34"/>
        <v>42065.044444444444</v>
      </c>
      <c r="U3056">
        <f t="shared" si="335"/>
        <v>2015</v>
      </c>
    </row>
    <row r="3057" spans="1:21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5.0000000000000002E-5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34"/>
        <v>42013.95821759259</v>
      </c>
      <c r="U3057">
        <f t="shared" si="335"/>
        <v>2014</v>
      </c>
    </row>
    <row r="3058" spans="1:21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s="8">
        <f t="shared" si="330"/>
        <v>0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34"/>
        <v>41911.636388888888</v>
      </c>
      <c r="U3058">
        <f t="shared" si="335"/>
        <v>2014</v>
      </c>
    </row>
    <row r="3059" spans="1:21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s="8">
        <f t="shared" si="330"/>
        <v>0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34"/>
        <v>42463.608923611115</v>
      </c>
      <c r="U3059">
        <f t="shared" si="335"/>
        <v>2016</v>
      </c>
    </row>
    <row r="3060" spans="1:21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1.6666666666666666E-4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34"/>
        <v>42510.374305555553</v>
      </c>
      <c r="U3060">
        <f t="shared" si="335"/>
        <v>2016</v>
      </c>
    </row>
    <row r="3061" spans="1:21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3.0066666666666665E-2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34"/>
        <v>41859.935717592591</v>
      </c>
      <c r="U3061">
        <f t="shared" si="335"/>
        <v>2014</v>
      </c>
    </row>
    <row r="3062" spans="1:21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1.5227272727272728E-3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34"/>
        <v>42275.274699074071</v>
      </c>
      <c r="U3062">
        <f t="shared" si="335"/>
        <v>2015</v>
      </c>
    </row>
    <row r="3063" spans="1:21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s="8">
        <f t="shared" si="330"/>
        <v>0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34"/>
        <v>41864.784120370372</v>
      </c>
      <c r="U3063">
        <f t="shared" si="335"/>
        <v>2014</v>
      </c>
    </row>
    <row r="3064" spans="1:21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0.66839999999999999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34"/>
        <v>42277.75</v>
      </c>
      <c r="U3064">
        <f t="shared" si="335"/>
        <v>2015</v>
      </c>
    </row>
    <row r="3065" spans="1:21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0.19566666666666666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42630.922893518517</v>
      </c>
      <c r="T3065" s="10">
        <f t="shared" si="334"/>
        <v>42665.922893518517</v>
      </c>
      <c r="U3065">
        <f t="shared" si="335"/>
        <v>2016</v>
      </c>
    </row>
    <row r="3066" spans="1:21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0.11294666666666667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34"/>
        <v>42330.290972222225</v>
      </c>
      <c r="U3066">
        <f t="shared" si="335"/>
        <v>2015</v>
      </c>
    </row>
    <row r="3067" spans="1:21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4.0000000000000002E-4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34"/>
        <v>41850.055231481485</v>
      </c>
      <c r="U3067">
        <f t="shared" si="335"/>
        <v>2014</v>
      </c>
    </row>
    <row r="3068" spans="1:21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0.11985714285714286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34"/>
        <v>42561.228437500002</v>
      </c>
      <c r="U3068">
        <f t="shared" si="335"/>
        <v>2016</v>
      </c>
    </row>
    <row r="3069" spans="1:21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2.5000000000000001E-2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34"/>
        <v>42256.938414351855</v>
      </c>
      <c r="U3069">
        <f t="shared" si="335"/>
        <v>2015</v>
      </c>
    </row>
    <row r="3070" spans="1:21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6.9999999999999999E-4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34"/>
        <v>42293.691574074073</v>
      </c>
      <c r="U3070">
        <f t="shared" si="335"/>
        <v>2015</v>
      </c>
    </row>
    <row r="3071" spans="1:21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0.14099999999999999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34"/>
        <v>41987.833726851852</v>
      </c>
      <c r="U3071">
        <f t="shared" si="335"/>
        <v>2014</v>
      </c>
    </row>
    <row r="3072" spans="1:21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3.3399999999999999E-2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34"/>
        <v>42711.733437499999</v>
      </c>
      <c r="U3072">
        <f t="shared" si="335"/>
        <v>2016</v>
      </c>
    </row>
    <row r="3073" spans="1:21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0.59775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34"/>
        <v>42115.249305555553</v>
      </c>
      <c r="U3073">
        <f t="shared" si="335"/>
        <v>2015</v>
      </c>
    </row>
    <row r="3074" spans="1:21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36">E3074/D3074</f>
        <v>1.6666666666666666E-4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si="334"/>
        <v>42673.073611111111</v>
      </c>
      <c r="U3074">
        <f t="shared" si="335"/>
        <v>2016</v>
      </c>
    </row>
    <row r="3075" spans="1:21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36"/>
        <v>2.3035714285714285E-4</v>
      </c>
      <c r="P3075" s="8">
        <f t="shared" ref="P3075:P3138" si="337">IFERROR(E3075/L3075,0)</f>
        <v>92.142857142857139</v>
      </c>
      <c r="Q3075" t="str">
        <f t="shared" ref="Q3075:Q3138" si="338">LEFT($N3075,FIND("/",$N3075,1)-1)</f>
        <v>theater</v>
      </c>
      <c r="R3075" t="str">
        <f t="shared" ref="R3075:R3138" si="339">RIGHT($N3075,LEN($N3075)-FIND("/",$N3075,1))</f>
        <v>spaces</v>
      </c>
      <c r="S3075" s="10">
        <f t="shared" ref="S3075:S3138" si="340">(((J3075/60)/60)/24)+DATE(1970,1,1)</f>
        <v>42111.684027777781</v>
      </c>
      <c r="T3075" s="10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6"/>
        <v>8.8000000000000003E-4</v>
      </c>
      <c r="P3076" s="8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42409.571284722217</v>
      </c>
      <c r="T3076" s="10">
        <f t="shared" si="341"/>
        <v>42439.571284722217</v>
      </c>
      <c r="U3076">
        <f t="shared" si="342"/>
        <v>2016</v>
      </c>
    </row>
    <row r="3077" spans="1:21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6"/>
        <v>8.6400000000000005E-2</v>
      </c>
      <c r="P3077" s="8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42551.102314814809</v>
      </c>
      <c r="T3077" s="10">
        <f t="shared" si="341"/>
        <v>42601.102314814809</v>
      </c>
      <c r="U3077">
        <f t="shared" si="342"/>
        <v>2016</v>
      </c>
    </row>
    <row r="3078" spans="1:21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6"/>
        <v>0.15060000000000001</v>
      </c>
      <c r="P3078" s="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41"/>
        <v>42286.651886574073</v>
      </c>
      <c r="U3078">
        <f t="shared" si="342"/>
        <v>2015</v>
      </c>
    </row>
    <row r="3079" spans="1:21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6"/>
        <v>4.7727272727272731E-3</v>
      </c>
      <c r="P3079" s="8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41"/>
        <v>42796.956921296296</v>
      </c>
      <c r="U3079">
        <f t="shared" si="342"/>
        <v>2017</v>
      </c>
    </row>
    <row r="3080" spans="1:21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6"/>
        <v>1.1833333333333333E-3</v>
      </c>
      <c r="P3080" s="8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41"/>
        <v>42061.138831018514</v>
      </c>
      <c r="U3080">
        <f t="shared" si="342"/>
        <v>2015</v>
      </c>
    </row>
    <row r="3081" spans="1:21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6"/>
        <v>8.4173998587352451E-3</v>
      </c>
      <c r="P3081" s="8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41"/>
        <v>42085.671701388885</v>
      </c>
      <c r="U3081">
        <f t="shared" si="342"/>
        <v>2015</v>
      </c>
    </row>
    <row r="3082" spans="1:21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6"/>
        <v>1.8799999999999999E-4</v>
      </c>
      <c r="P3082" s="8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41"/>
        <v>42000.0699537037</v>
      </c>
      <c r="U3082">
        <f t="shared" si="342"/>
        <v>2014</v>
      </c>
    </row>
    <row r="3083" spans="1:21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6"/>
        <v>2.1029999999999998E-3</v>
      </c>
      <c r="P3083" s="8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41"/>
        <v>42267.181608796294</v>
      </c>
      <c r="U3083">
        <f t="shared" si="342"/>
        <v>2015</v>
      </c>
    </row>
    <row r="3084" spans="1:21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6"/>
        <v>0</v>
      </c>
      <c r="P3084" s="8">
        <f t="shared" si="337"/>
        <v>0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41"/>
        <v>42323.96465277778</v>
      </c>
      <c r="U3084">
        <f t="shared" si="342"/>
        <v>2015</v>
      </c>
    </row>
    <row r="3085" spans="1:21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6"/>
        <v>2.8E-3</v>
      </c>
      <c r="P3085" s="8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41"/>
        <v>41883.208333333336</v>
      </c>
      <c r="U3085">
        <f t="shared" si="342"/>
        <v>2014</v>
      </c>
    </row>
    <row r="3086" spans="1:21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6"/>
        <v>0.11579206701157921</v>
      </c>
      <c r="P3086" s="8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41"/>
        <v>42129.783333333333</v>
      </c>
      <c r="U3086">
        <f t="shared" si="342"/>
        <v>2015</v>
      </c>
    </row>
    <row r="3087" spans="1:21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6"/>
        <v>2.4400000000000002E-2</v>
      </c>
      <c r="P3087" s="8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42246.883784722217</v>
      </c>
      <c r="T3087" s="10">
        <f t="shared" si="341"/>
        <v>42276.883784722217</v>
      </c>
      <c r="U3087">
        <f t="shared" si="342"/>
        <v>2015</v>
      </c>
    </row>
    <row r="3088" spans="1:21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6"/>
        <v>2.5000000000000001E-3</v>
      </c>
      <c r="P3088" s="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41"/>
        <v>42233.67082175926</v>
      </c>
      <c r="U3088">
        <f t="shared" si="342"/>
        <v>2015</v>
      </c>
    </row>
    <row r="3089" spans="1:21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6"/>
        <v>6.2500000000000003E-3</v>
      </c>
      <c r="P3089" s="8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41"/>
        <v>42725.192013888889</v>
      </c>
      <c r="U3089">
        <f t="shared" si="342"/>
        <v>2016</v>
      </c>
    </row>
    <row r="3090" spans="1:21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6"/>
        <v>1.9384615384615384E-3</v>
      </c>
      <c r="P3090" s="8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41"/>
        <v>42012.570138888885</v>
      </c>
      <c r="U3090">
        <f t="shared" si="342"/>
        <v>2014</v>
      </c>
    </row>
    <row r="3091" spans="1:21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6"/>
        <v>0.23416000000000001</v>
      </c>
      <c r="P3091" s="8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41"/>
        <v>42560.082638888889</v>
      </c>
      <c r="U3091">
        <f t="shared" si="342"/>
        <v>2016</v>
      </c>
    </row>
    <row r="3092" spans="1:21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6"/>
        <v>5.080888888888889E-2</v>
      </c>
      <c r="P3092" s="8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41"/>
        <v>42125.777141203704</v>
      </c>
      <c r="U3092">
        <f t="shared" si="342"/>
        <v>2015</v>
      </c>
    </row>
    <row r="3093" spans="1:21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6"/>
        <v>0.15920000000000001</v>
      </c>
      <c r="P3093" s="8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41"/>
        <v>42596.948414351849</v>
      </c>
      <c r="U3093">
        <f t="shared" si="342"/>
        <v>2016</v>
      </c>
    </row>
    <row r="3094" spans="1:21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6"/>
        <v>1.1831900000000001E-2</v>
      </c>
      <c r="P3094" s="8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41"/>
        <v>42292.916666666672</v>
      </c>
      <c r="U3094">
        <f t="shared" si="342"/>
        <v>2015</v>
      </c>
    </row>
    <row r="3095" spans="1:21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6"/>
        <v>0.22750000000000001</v>
      </c>
      <c r="P3095" s="8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41760.909039351849</v>
      </c>
      <c r="T3095" s="10">
        <f t="shared" si="341"/>
        <v>41791.165972222225</v>
      </c>
      <c r="U3095">
        <f t="shared" si="342"/>
        <v>2014</v>
      </c>
    </row>
    <row r="3096" spans="1:21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6"/>
        <v>2.5000000000000001E-4</v>
      </c>
      <c r="P3096" s="8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41"/>
        <v>42267.795787037037</v>
      </c>
      <c r="U3096">
        <f t="shared" si="342"/>
        <v>2015</v>
      </c>
    </row>
    <row r="3097" spans="1:21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6"/>
        <v>3.351206434316354E-3</v>
      </c>
      <c r="P3097" s="8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41"/>
        <v>42583.025231481486</v>
      </c>
      <c r="U3097">
        <f t="shared" si="342"/>
        <v>2016</v>
      </c>
    </row>
    <row r="3098" spans="1:21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6"/>
        <v>3.9750000000000001E-2</v>
      </c>
      <c r="P3098" s="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41"/>
        <v>42144.825532407413</v>
      </c>
      <c r="U3098">
        <f t="shared" si="342"/>
        <v>2015</v>
      </c>
    </row>
    <row r="3099" spans="1:21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6"/>
        <v>0.17150000000000001</v>
      </c>
      <c r="P3099" s="8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41"/>
        <v>42650.583333333328</v>
      </c>
      <c r="U3099">
        <f t="shared" si="342"/>
        <v>2016</v>
      </c>
    </row>
    <row r="3100" spans="1:21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6"/>
        <v>3.608004104669061E-2</v>
      </c>
      <c r="P3100" s="8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41"/>
        <v>42408.01180555555</v>
      </c>
      <c r="U3100">
        <f t="shared" si="342"/>
        <v>2015</v>
      </c>
    </row>
    <row r="3101" spans="1:21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6"/>
        <v>0.13900000000000001</v>
      </c>
      <c r="P3101" s="8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41"/>
        <v>42412.189710648148</v>
      </c>
      <c r="U3101">
        <f t="shared" si="342"/>
        <v>2016</v>
      </c>
    </row>
    <row r="3102" spans="1:21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6"/>
        <v>0.15225</v>
      </c>
      <c r="P3102" s="8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41"/>
        <v>41932.622395833336</v>
      </c>
      <c r="U3102">
        <f t="shared" si="342"/>
        <v>2014</v>
      </c>
    </row>
    <row r="3103" spans="1:21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6"/>
        <v>0.12</v>
      </c>
      <c r="P3103" s="8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41"/>
        <v>42201.330555555556</v>
      </c>
      <c r="U3103">
        <f t="shared" si="342"/>
        <v>2015</v>
      </c>
    </row>
    <row r="3104" spans="1:21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6"/>
        <v>0.391125</v>
      </c>
      <c r="P3104" s="8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41"/>
        <v>42605.340486111112</v>
      </c>
      <c r="U3104">
        <f t="shared" si="342"/>
        <v>2016</v>
      </c>
    </row>
    <row r="3105" spans="1:21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6"/>
        <v>2.6829268292682929E-3</v>
      </c>
      <c r="P3105" s="8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41"/>
        <v>42167.156319444446</v>
      </c>
      <c r="U3105">
        <f t="shared" si="342"/>
        <v>2015</v>
      </c>
    </row>
    <row r="3106" spans="1:21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6"/>
        <v>0.29625000000000001</v>
      </c>
      <c r="P3106" s="8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41"/>
        <v>42038.083333333328</v>
      </c>
      <c r="U3106">
        <f t="shared" si="342"/>
        <v>2015</v>
      </c>
    </row>
    <row r="3107" spans="1:21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6"/>
        <v>0.4236099230111206</v>
      </c>
      <c r="P3107" s="8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41"/>
        <v>41931.208333333336</v>
      </c>
      <c r="U3107">
        <f t="shared" si="342"/>
        <v>2014</v>
      </c>
    </row>
    <row r="3108" spans="1:21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6"/>
        <v>4.1000000000000002E-2</v>
      </c>
      <c r="P3108" s="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42241.429120370376</v>
      </c>
      <c r="T3108" s="10">
        <f t="shared" si="341"/>
        <v>42263.916666666672</v>
      </c>
      <c r="U3108">
        <f t="shared" si="342"/>
        <v>2015</v>
      </c>
    </row>
    <row r="3109" spans="1:21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6"/>
        <v>0.197625</v>
      </c>
      <c r="P3109" s="8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42128.814247685179</v>
      </c>
      <c r="T3109" s="10">
        <f t="shared" si="341"/>
        <v>42135.814247685179</v>
      </c>
      <c r="U3109">
        <f t="shared" si="342"/>
        <v>2015</v>
      </c>
    </row>
    <row r="3110" spans="1:21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6"/>
        <v>5.1999999999999995E-4</v>
      </c>
      <c r="P3110" s="8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41"/>
        <v>42122.638819444444</v>
      </c>
      <c r="U3110">
        <f t="shared" si="342"/>
        <v>2015</v>
      </c>
    </row>
    <row r="3111" spans="1:21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6"/>
        <v>0.25030188679245285</v>
      </c>
      <c r="P3111" s="8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41"/>
        <v>41879.125115740739</v>
      </c>
      <c r="U3111">
        <f t="shared" si="342"/>
        <v>2014</v>
      </c>
    </row>
    <row r="3112" spans="1:21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6"/>
        <v>4.0000000000000002E-4</v>
      </c>
      <c r="P3112" s="8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41"/>
        <v>42785.031469907408</v>
      </c>
      <c r="U3112">
        <f t="shared" si="342"/>
        <v>2017</v>
      </c>
    </row>
    <row r="3113" spans="1:21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6"/>
        <v>0.26640000000000003</v>
      </c>
      <c r="P3113" s="8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41885.595138888886</v>
      </c>
      <c r="T3113" s="10">
        <f t="shared" si="341"/>
        <v>41916.595138888886</v>
      </c>
      <c r="U3113">
        <f t="shared" si="342"/>
        <v>2014</v>
      </c>
    </row>
    <row r="3114" spans="1:21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6"/>
        <v>4.7363636363636365E-2</v>
      </c>
      <c r="P3114" s="8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41"/>
        <v>42675.121921296297</v>
      </c>
      <c r="U3114">
        <f t="shared" si="342"/>
        <v>2016</v>
      </c>
    </row>
    <row r="3115" spans="1:21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6"/>
        <v>4.2435339894712751E-2</v>
      </c>
      <c r="P3115" s="8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41"/>
        <v>42111.731273148151</v>
      </c>
      <c r="U3115">
        <f t="shared" si="342"/>
        <v>2015</v>
      </c>
    </row>
    <row r="3116" spans="1:21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6"/>
        <v>0</v>
      </c>
      <c r="P3116" s="8">
        <f t="shared" si="337"/>
        <v>0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41"/>
        <v>41903.632523148146</v>
      </c>
      <c r="U3116">
        <f t="shared" si="342"/>
        <v>2014</v>
      </c>
    </row>
    <row r="3117" spans="1:21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6"/>
        <v>0.03</v>
      </c>
      <c r="P3117" s="8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41"/>
        <v>42526.447071759263</v>
      </c>
      <c r="U3117">
        <f t="shared" si="342"/>
        <v>2016</v>
      </c>
    </row>
    <row r="3118" spans="1:21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6"/>
        <v>0.57333333333333336</v>
      </c>
      <c r="P3118" s="8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41"/>
        <v>42095.515335648146</v>
      </c>
      <c r="U3118">
        <f t="shared" si="342"/>
        <v>2015</v>
      </c>
    </row>
    <row r="3119" spans="1:21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6"/>
        <v>1E-3</v>
      </c>
      <c r="P3119" s="8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42509.374537037031</v>
      </c>
      <c r="T3119" s="10">
        <f t="shared" si="341"/>
        <v>42517.55</v>
      </c>
      <c r="U3119">
        <f t="shared" si="342"/>
        <v>2016</v>
      </c>
    </row>
    <row r="3120" spans="1:21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6"/>
        <v>3.0999999999999999E-3</v>
      </c>
      <c r="P3120" s="8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41"/>
        <v>42553.649571759262</v>
      </c>
      <c r="U3120">
        <f t="shared" si="342"/>
        <v>2016</v>
      </c>
    </row>
    <row r="3121" spans="1:21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6"/>
        <v>5.0000000000000001E-4</v>
      </c>
      <c r="P3121" s="8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41"/>
        <v>42090.003842592589</v>
      </c>
      <c r="U3121">
        <f t="shared" si="342"/>
        <v>2015</v>
      </c>
    </row>
    <row r="3122" spans="1:21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6"/>
        <v>9.8461538461538464E-5</v>
      </c>
      <c r="P3122" s="8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42435.942083333335</v>
      </c>
      <c r="T3122" s="10">
        <f t="shared" si="341"/>
        <v>42495.900416666671</v>
      </c>
      <c r="U3122">
        <f t="shared" si="342"/>
        <v>2016</v>
      </c>
    </row>
    <row r="3123" spans="1:21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6"/>
        <v>6.6666666666666671E-3</v>
      </c>
      <c r="P3123" s="8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41"/>
        <v>41908.679803240739</v>
      </c>
      <c r="U3123">
        <f t="shared" si="342"/>
        <v>2014</v>
      </c>
    </row>
    <row r="3124" spans="1:21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6"/>
        <v>0.58291457286432158</v>
      </c>
      <c r="P3124" s="8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41"/>
        <v>42683.973750000005</v>
      </c>
      <c r="U3124">
        <f t="shared" si="342"/>
        <v>2016</v>
      </c>
    </row>
    <row r="3125" spans="1:21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6"/>
        <v>0.68153600000000003</v>
      </c>
      <c r="P3125" s="8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41"/>
        <v>42560.993032407408</v>
      </c>
      <c r="U3125">
        <f t="shared" si="342"/>
        <v>2016</v>
      </c>
    </row>
    <row r="3126" spans="1:21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6"/>
        <v>3.2499999999999997E-5</v>
      </c>
      <c r="P3126" s="8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41"/>
        <v>42037.780104166668</v>
      </c>
      <c r="U3126">
        <f t="shared" si="342"/>
        <v>2014</v>
      </c>
    </row>
    <row r="3127" spans="1:21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6"/>
        <v>0</v>
      </c>
      <c r="P3127" s="8">
        <f t="shared" si="337"/>
        <v>0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41"/>
        <v>42376.20685185185</v>
      </c>
      <c r="U3127">
        <f t="shared" si="342"/>
        <v>2015</v>
      </c>
    </row>
    <row r="3128" spans="1:21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6"/>
        <v>4.1599999999999998E-2</v>
      </c>
      <c r="P3128" s="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42427.01807870371</v>
      </c>
      <c r="T3128" s="10">
        <f t="shared" si="341"/>
        <v>42456.976412037038</v>
      </c>
      <c r="U3128">
        <f t="shared" si="342"/>
        <v>2016</v>
      </c>
    </row>
    <row r="3129" spans="1:21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6"/>
        <v>0</v>
      </c>
      <c r="P3129" s="8">
        <f t="shared" si="337"/>
        <v>0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41"/>
        <v>42064.856817129628</v>
      </c>
      <c r="U3129">
        <f t="shared" si="342"/>
        <v>2015</v>
      </c>
    </row>
    <row r="3130" spans="1:21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6"/>
        <v>1.0860666666666667</v>
      </c>
      <c r="P3130" s="8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41"/>
        <v>42810.784039351856</v>
      </c>
      <c r="U3130">
        <f t="shared" si="342"/>
        <v>2017</v>
      </c>
    </row>
    <row r="3131" spans="1:21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6"/>
        <v>8.0000000000000002E-3</v>
      </c>
      <c r="P3131" s="8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41"/>
        <v>42843.801145833335</v>
      </c>
      <c r="U3131">
        <f t="shared" si="342"/>
        <v>2017</v>
      </c>
    </row>
    <row r="3132" spans="1:21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6"/>
        <v>3.7499999999999999E-2</v>
      </c>
      <c r="P3132" s="8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41"/>
        <v>42839.207638888889</v>
      </c>
      <c r="U3132">
        <f t="shared" si="342"/>
        <v>2017</v>
      </c>
    </row>
    <row r="3133" spans="1:21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6"/>
        <v>0.15731707317073171</v>
      </c>
      <c r="P3133" s="8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41"/>
        <v>42833.537557870368</v>
      </c>
      <c r="U3133">
        <f t="shared" si="342"/>
        <v>2017</v>
      </c>
    </row>
    <row r="3134" spans="1:21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6"/>
        <v>3.3333333333333332E-4</v>
      </c>
      <c r="P3134" s="8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41"/>
        <v>42846.308564814812</v>
      </c>
      <c r="U3134">
        <f t="shared" si="342"/>
        <v>2017</v>
      </c>
    </row>
    <row r="3135" spans="1:21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6"/>
        <v>1.08</v>
      </c>
      <c r="P3135" s="8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41"/>
        <v>42818.523541666669</v>
      </c>
      <c r="U3135">
        <f t="shared" si="342"/>
        <v>2017</v>
      </c>
    </row>
    <row r="3136" spans="1:21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6"/>
        <v>0.22500000000000001</v>
      </c>
      <c r="P3136" s="8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42800.720127314817</v>
      </c>
      <c r="T3136" s="10">
        <f t="shared" si="341"/>
        <v>42821.678460648152</v>
      </c>
      <c r="U3136">
        <f t="shared" si="342"/>
        <v>2017</v>
      </c>
    </row>
    <row r="3137" spans="1:21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6"/>
        <v>0.20849420849420849</v>
      </c>
      <c r="P3137" s="8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41"/>
        <v>42829.151863425926</v>
      </c>
      <c r="U3137">
        <f t="shared" si="342"/>
        <v>2017</v>
      </c>
    </row>
    <row r="3138" spans="1:21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343">E3138/D3138</f>
        <v>1.278</v>
      </c>
      <c r="P3138" s="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si="341"/>
        <v>42825.957638888889</v>
      </c>
      <c r="U3138">
        <f t="shared" si="342"/>
        <v>2017</v>
      </c>
    </row>
    <row r="3139" spans="1:21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343"/>
        <v>3.3333333333333333E-2</v>
      </c>
      <c r="P3139" s="8">
        <f t="shared" ref="P3139:P3202" si="344">IFERROR(E3139/L3139,0)</f>
        <v>50</v>
      </c>
      <c r="Q3139" t="str">
        <f t="shared" ref="Q3139:Q3202" si="345">LEFT($N3139,FIND("/",$N3139,1)-1)</f>
        <v>theater</v>
      </c>
      <c r="R3139" t="str">
        <f t="shared" ref="R3139:R3202" si="346">RIGHT($N3139,LEN($N3139)-FIND("/",$N3139,1))</f>
        <v>plays</v>
      </c>
      <c r="S3139" s="10">
        <f t="shared" ref="S3139:S3202" si="347">(((J3139/60)/60)/24)+DATE(1970,1,1)</f>
        <v>42807.885057870371</v>
      </c>
      <c r="T3139" s="10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3"/>
        <v>0</v>
      </c>
      <c r="P3140" s="8">
        <f t="shared" si="344"/>
        <v>0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8"/>
        <v>42828.645914351851</v>
      </c>
      <c r="U3140">
        <f t="shared" si="349"/>
        <v>2017</v>
      </c>
    </row>
    <row r="3141" spans="1:21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3"/>
        <v>5.3999999999999999E-2</v>
      </c>
      <c r="P3141" s="8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8"/>
        <v>42819.189583333333</v>
      </c>
      <c r="U3141">
        <f t="shared" si="349"/>
        <v>2017</v>
      </c>
    </row>
    <row r="3142" spans="1:21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3"/>
        <v>9.5999999999999992E-3</v>
      </c>
      <c r="P3142" s="8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8"/>
        <v>42832.677118055552</v>
      </c>
      <c r="U3142">
        <f t="shared" si="349"/>
        <v>2017</v>
      </c>
    </row>
    <row r="3143" spans="1:21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3"/>
        <v>0.51600000000000001</v>
      </c>
      <c r="P3143" s="8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8"/>
        <v>42841.833333333328</v>
      </c>
      <c r="U3143">
        <f t="shared" si="349"/>
        <v>2017</v>
      </c>
    </row>
    <row r="3144" spans="1:21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3"/>
        <v>1.6363636363636365E-2</v>
      </c>
      <c r="P3144" s="8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8"/>
        <v>42813.471516203703</v>
      </c>
      <c r="U3144">
        <f t="shared" si="349"/>
        <v>2017</v>
      </c>
    </row>
    <row r="3145" spans="1:21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3"/>
        <v>0</v>
      </c>
      <c r="P3145" s="8">
        <f t="shared" si="344"/>
        <v>0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8"/>
        <v>42834.358287037037</v>
      </c>
      <c r="U3145">
        <f t="shared" si="349"/>
        <v>2017</v>
      </c>
    </row>
    <row r="3146" spans="1:21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3"/>
        <v>0.754</v>
      </c>
      <c r="P3146" s="8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8"/>
        <v>42813.25</v>
      </c>
      <c r="U3146">
        <f t="shared" si="349"/>
        <v>2017</v>
      </c>
    </row>
    <row r="3147" spans="1:21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3"/>
        <v>0</v>
      </c>
      <c r="P3147" s="8">
        <f t="shared" si="344"/>
        <v>0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8"/>
        <v>42821.999236111107</v>
      </c>
      <c r="U3147">
        <f t="shared" si="349"/>
        <v>2017</v>
      </c>
    </row>
    <row r="3148" spans="1:21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3"/>
        <v>0.105</v>
      </c>
      <c r="P3148" s="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8"/>
        <v>42841.640810185185</v>
      </c>
      <c r="U3148">
        <f t="shared" si="349"/>
        <v>2017</v>
      </c>
    </row>
    <row r="3149" spans="1:21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3"/>
        <v>1.1752499999999999</v>
      </c>
      <c r="P3149" s="8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41909.969386574077</v>
      </c>
      <c r="T3149" s="10">
        <f t="shared" si="348"/>
        <v>41950.011053240742</v>
      </c>
      <c r="U3149">
        <f t="shared" si="349"/>
        <v>2014</v>
      </c>
    </row>
    <row r="3150" spans="1:21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3"/>
        <v>1.3116666666666668</v>
      </c>
      <c r="P3150" s="8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8"/>
        <v>41913.166666666664</v>
      </c>
      <c r="U3150">
        <f t="shared" si="349"/>
        <v>2014</v>
      </c>
    </row>
    <row r="3151" spans="1:21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3"/>
        <v>1.04</v>
      </c>
      <c r="P3151" s="8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8"/>
        <v>41250.083333333336</v>
      </c>
      <c r="U3151">
        <f t="shared" si="349"/>
        <v>2012</v>
      </c>
    </row>
    <row r="3152" spans="1:21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3"/>
        <v>1.01</v>
      </c>
      <c r="P3152" s="8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8"/>
        <v>40568.166666666664</v>
      </c>
      <c r="U3152">
        <f t="shared" si="349"/>
        <v>2010</v>
      </c>
    </row>
    <row r="3153" spans="1:21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3"/>
        <v>1.004</v>
      </c>
      <c r="P3153" s="8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8"/>
        <v>41892.83997685185</v>
      </c>
      <c r="U3153">
        <f t="shared" si="349"/>
        <v>2014</v>
      </c>
    </row>
    <row r="3154" spans="1:21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3"/>
        <v>1.0595454545454546</v>
      </c>
      <c r="P3154" s="8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8"/>
        <v>41580.867673611108</v>
      </c>
      <c r="U3154">
        <f t="shared" si="349"/>
        <v>2013</v>
      </c>
    </row>
    <row r="3155" spans="1:21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3"/>
        <v>3.3558333333333334</v>
      </c>
      <c r="P3155" s="8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8"/>
        <v>40664.207638888889</v>
      </c>
      <c r="U3155">
        <f t="shared" si="349"/>
        <v>2011</v>
      </c>
    </row>
    <row r="3156" spans="1:21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3"/>
        <v>1.1292857142857142</v>
      </c>
      <c r="P3156" s="8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8"/>
        <v>41000.834004629629</v>
      </c>
      <c r="U3156">
        <f t="shared" si="349"/>
        <v>2012</v>
      </c>
    </row>
    <row r="3157" spans="1:21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3"/>
        <v>1.885046</v>
      </c>
      <c r="P3157" s="8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8"/>
        <v>41263.499131944445</v>
      </c>
      <c r="U3157">
        <f t="shared" si="349"/>
        <v>2012</v>
      </c>
    </row>
    <row r="3158" spans="1:21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3"/>
        <v>1.0181818181818181</v>
      </c>
      <c r="P3158" s="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8"/>
        <v>41061.953055555554</v>
      </c>
      <c r="U3158">
        <f t="shared" si="349"/>
        <v>2012</v>
      </c>
    </row>
    <row r="3159" spans="1:21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3"/>
        <v>1.01</v>
      </c>
      <c r="P3159" s="8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8"/>
        <v>41839.208333333336</v>
      </c>
      <c r="U3159">
        <f t="shared" si="349"/>
        <v>2014</v>
      </c>
    </row>
    <row r="3160" spans="1:21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3"/>
        <v>1.1399999999999999</v>
      </c>
      <c r="P3160" s="8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41447.839722222219</v>
      </c>
      <c r="T3160" s="10">
        <f t="shared" si="348"/>
        <v>41477.839722222219</v>
      </c>
      <c r="U3160">
        <f t="shared" si="349"/>
        <v>2013</v>
      </c>
    </row>
    <row r="3161" spans="1:21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3"/>
        <v>1.3348133333333334</v>
      </c>
      <c r="P3161" s="8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8"/>
        <v>40926.958333333336</v>
      </c>
      <c r="U3161">
        <f t="shared" si="349"/>
        <v>2011</v>
      </c>
    </row>
    <row r="3162" spans="1:21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3"/>
        <v>1.0153333333333334</v>
      </c>
      <c r="P3162" s="8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8"/>
        <v>41864.207638888889</v>
      </c>
      <c r="U3162">
        <f t="shared" si="349"/>
        <v>2014</v>
      </c>
    </row>
    <row r="3163" spans="1:21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3"/>
        <v>1.0509999999999999</v>
      </c>
      <c r="P3163" s="8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8"/>
        <v>41927.536134259259</v>
      </c>
      <c r="U3163">
        <f t="shared" si="349"/>
        <v>2014</v>
      </c>
    </row>
    <row r="3164" spans="1:21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3"/>
        <v>1.2715000000000001</v>
      </c>
      <c r="P3164" s="8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8"/>
        <v>41827.083333333336</v>
      </c>
      <c r="U3164">
        <f t="shared" si="349"/>
        <v>2014</v>
      </c>
    </row>
    <row r="3165" spans="1:21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3"/>
        <v>1.1115384615384616</v>
      </c>
      <c r="P3165" s="8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8"/>
        <v>41805.753761574073</v>
      </c>
      <c r="U3165">
        <f t="shared" si="349"/>
        <v>2014</v>
      </c>
    </row>
    <row r="3166" spans="1:21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3"/>
        <v>1.0676000000000001</v>
      </c>
      <c r="P3166" s="8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41766.80572916667</v>
      </c>
      <c r="T3166" s="10">
        <f t="shared" si="348"/>
        <v>41799.80572916667</v>
      </c>
      <c r="U3166">
        <f t="shared" si="349"/>
        <v>2014</v>
      </c>
    </row>
    <row r="3167" spans="1:21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3"/>
        <v>1.6266666666666667</v>
      </c>
      <c r="P3167" s="8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8"/>
        <v>40666.165972222225</v>
      </c>
      <c r="U3167">
        <f t="shared" si="349"/>
        <v>2011</v>
      </c>
    </row>
    <row r="3168" spans="1:21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3"/>
        <v>1.6022808571428573</v>
      </c>
      <c r="P3168" s="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8"/>
        <v>41969.332638888889</v>
      </c>
      <c r="U3168">
        <f t="shared" si="349"/>
        <v>2014</v>
      </c>
    </row>
    <row r="3169" spans="1:21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3"/>
        <v>1.1616666666666666</v>
      </c>
      <c r="P3169" s="8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8"/>
        <v>41853.175706018519</v>
      </c>
      <c r="U3169">
        <f t="shared" si="349"/>
        <v>2014</v>
      </c>
    </row>
    <row r="3170" spans="1:21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3"/>
        <v>1.242</v>
      </c>
      <c r="P3170" s="8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8"/>
        <v>41803.916666666664</v>
      </c>
      <c r="U3170">
        <f t="shared" si="349"/>
        <v>2014</v>
      </c>
    </row>
    <row r="3171" spans="1:21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3"/>
        <v>1.030125</v>
      </c>
      <c r="P3171" s="8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8"/>
        <v>41621.207638888889</v>
      </c>
      <c r="U3171">
        <f t="shared" si="349"/>
        <v>2013</v>
      </c>
    </row>
    <row r="3172" spans="1:21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3"/>
        <v>1.1225000000000001</v>
      </c>
      <c r="P3172" s="8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8"/>
        <v>41822.166666666664</v>
      </c>
      <c r="U3172">
        <f t="shared" si="349"/>
        <v>2014</v>
      </c>
    </row>
    <row r="3173" spans="1:21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3"/>
        <v>1.0881428571428571</v>
      </c>
      <c r="P3173" s="8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8"/>
        <v>42496.608310185184</v>
      </c>
      <c r="U3173">
        <f t="shared" si="349"/>
        <v>2016</v>
      </c>
    </row>
    <row r="3174" spans="1:21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3"/>
        <v>1.1499999999999999</v>
      </c>
      <c r="P3174" s="8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8"/>
        <v>40953.729953703703</v>
      </c>
      <c r="U3174">
        <f t="shared" si="349"/>
        <v>2012</v>
      </c>
    </row>
    <row r="3175" spans="1:21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3"/>
        <v>1.03</v>
      </c>
      <c r="P3175" s="8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41878.878379629627</v>
      </c>
      <c r="T3175" s="10">
        <f t="shared" si="348"/>
        <v>41908.878379629627</v>
      </c>
      <c r="U3175">
        <f t="shared" si="349"/>
        <v>2014</v>
      </c>
    </row>
    <row r="3176" spans="1:21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3"/>
        <v>1.0113333333333334</v>
      </c>
      <c r="P3176" s="8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8"/>
        <v>41876.864675925928</v>
      </c>
      <c r="U3176">
        <f t="shared" si="349"/>
        <v>2014</v>
      </c>
    </row>
    <row r="3177" spans="1:21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3"/>
        <v>1.0955999999999999</v>
      </c>
      <c r="P3177" s="8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8"/>
        <v>40591.886886574073</v>
      </c>
      <c r="U3177">
        <f t="shared" si="349"/>
        <v>2010</v>
      </c>
    </row>
    <row r="3178" spans="1:21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3"/>
        <v>1.148421052631579</v>
      </c>
      <c r="P3178" s="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8"/>
        <v>41504.625</v>
      </c>
      <c r="U3178">
        <f t="shared" si="349"/>
        <v>2013</v>
      </c>
    </row>
    <row r="3179" spans="1:21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3"/>
        <v>1.1739999999999999</v>
      </c>
      <c r="P3179" s="8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8"/>
        <v>41811.666770833333</v>
      </c>
      <c r="U3179">
        <f t="shared" si="349"/>
        <v>2014</v>
      </c>
    </row>
    <row r="3180" spans="1:21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3"/>
        <v>1.7173333333333334</v>
      </c>
      <c r="P3180" s="8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8"/>
        <v>41836.605034722219</v>
      </c>
      <c r="U3180">
        <f t="shared" si="349"/>
        <v>2014</v>
      </c>
    </row>
    <row r="3181" spans="1:21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3"/>
        <v>1.1416238095238094</v>
      </c>
      <c r="P3181" s="8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8"/>
        <v>41400.702210648145</v>
      </c>
      <c r="U3181">
        <f t="shared" si="349"/>
        <v>2013</v>
      </c>
    </row>
    <row r="3182" spans="1:21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3"/>
        <v>1.1975</v>
      </c>
      <c r="P3182" s="8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8"/>
        <v>41810.412604166668</v>
      </c>
      <c r="U3182">
        <f t="shared" si="349"/>
        <v>2014</v>
      </c>
    </row>
    <row r="3183" spans="1:21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3"/>
        <v>1.0900000000000001</v>
      </c>
      <c r="P3183" s="8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8"/>
        <v>41805.666666666664</v>
      </c>
      <c r="U3183">
        <f t="shared" si="349"/>
        <v>2014</v>
      </c>
    </row>
    <row r="3184" spans="1:21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3"/>
        <v>1.0088571428571429</v>
      </c>
      <c r="P3184" s="8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8"/>
        <v>40939.708333333336</v>
      </c>
      <c r="U3184">
        <f t="shared" si="349"/>
        <v>2011</v>
      </c>
    </row>
    <row r="3185" spans="1:21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3"/>
        <v>1.0900000000000001</v>
      </c>
      <c r="P3185" s="8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8"/>
        <v>41509.79478009259</v>
      </c>
      <c r="U3185">
        <f t="shared" si="349"/>
        <v>2013</v>
      </c>
    </row>
    <row r="3186" spans="1:21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3"/>
        <v>1.0720930232558139</v>
      </c>
      <c r="P3186" s="8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8"/>
        <v>41821.993414351848</v>
      </c>
      <c r="U3186">
        <f t="shared" si="349"/>
        <v>2014</v>
      </c>
    </row>
    <row r="3187" spans="1:21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3"/>
        <v>1</v>
      </c>
      <c r="P3187" s="8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8"/>
        <v>41836.977326388893</v>
      </c>
      <c r="U3187">
        <f t="shared" si="349"/>
        <v>2014</v>
      </c>
    </row>
    <row r="3188" spans="1:21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3"/>
        <v>1.0218750000000001</v>
      </c>
      <c r="P3188" s="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8"/>
        <v>41898.875</v>
      </c>
      <c r="U3188">
        <f t="shared" si="349"/>
        <v>2014</v>
      </c>
    </row>
    <row r="3189" spans="1:21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3"/>
        <v>1.1629333333333334</v>
      </c>
      <c r="P3189" s="8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8"/>
        <v>41855.666354166664</v>
      </c>
      <c r="U3189">
        <f t="shared" si="349"/>
        <v>2014</v>
      </c>
    </row>
    <row r="3190" spans="1:21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3"/>
        <v>0.65</v>
      </c>
      <c r="P3190" s="8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8"/>
        <v>42165.415532407409</v>
      </c>
      <c r="U3190">
        <f t="shared" si="349"/>
        <v>2015</v>
      </c>
    </row>
    <row r="3191" spans="1:21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3"/>
        <v>0.12327272727272727</v>
      </c>
      <c r="P3191" s="8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8"/>
        <v>42148.346435185187</v>
      </c>
      <c r="U3191">
        <f t="shared" si="349"/>
        <v>2015</v>
      </c>
    </row>
    <row r="3192" spans="1:21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3"/>
        <v>0</v>
      </c>
      <c r="P3192" s="8">
        <f t="shared" si="344"/>
        <v>0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8"/>
        <v>42713.192997685182</v>
      </c>
      <c r="U3192">
        <f t="shared" si="349"/>
        <v>2016</v>
      </c>
    </row>
    <row r="3193" spans="1:21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3"/>
        <v>4.0266666666666666E-2</v>
      </c>
      <c r="P3193" s="8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8"/>
        <v>42598.755428240736</v>
      </c>
      <c r="U3193">
        <f t="shared" si="349"/>
        <v>2016</v>
      </c>
    </row>
    <row r="3194" spans="1:21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3"/>
        <v>1.0200000000000001E-2</v>
      </c>
      <c r="P3194" s="8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8"/>
        <v>42063.916666666672</v>
      </c>
      <c r="U3194">
        <f t="shared" si="349"/>
        <v>2015</v>
      </c>
    </row>
    <row r="3195" spans="1:21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3"/>
        <v>0.1174</v>
      </c>
      <c r="P3195" s="8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8"/>
        <v>42055.968240740738</v>
      </c>
      <c r="U3195">
        <f t="shared" si="349"/>
        <v>2015</v>
      </c>
    </row>
    <row r="3196" spans="1:21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3"/>
        <v>0</v>
      </c>
      <c r="P3196" s="8">
        <f t="shared" si="344"/>
        <v>0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8"/>
        <v>42212.062476851846</v>
      </c>
      <c r="U3196">
        <f t="shared" si="349"/>
        <v>2015</v>
      </c>
    </row>
    <row r="3197" spans="1:21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3"/>
        <v>0.59142857142857141</v>
      </c>
      <c r="P3197" s="8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8"/>
        <v>42047.594236111108</v>
      </c>
      <c r="U3197">
        <f t="shared" si="349"/>
        <v>2015</v>
      </c>
    </row>
    <row r="3198" spans="1:21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3"/>
        <v>5.9999999999999995E-4</v>
      </c>
      <c r="P3198" s="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8"/>
        <v>42217.583333333328</v>
      </c>
      <c r="U3198">
        <f t="shared" si="349"/>
        <v>2015</v>
      </c>
    </row>
    <row r="3199" spans="1:21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3"/>
        <v>0.1145</v>
      </c>
      <c r="P3199" s="8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8"/>
        <v>42039.493263888886</v>
      </c>
      <c r="U3199">
        <f t="shared" si="349"/>
        <v>2015</v>
      </c>
    </row>
    <row r="3200" spans="1:21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3"/>
        <v>3.6666666666666666E-3</v>
      </c>
      <c r="P3200" s="8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8"/>
        <v>42051.424502314811</v>
      </c>
      <c r="U3200">
        <f t="shared" si="349"/>
        <v>2015</v>
      </c>
    </row>
    <row r="3201" spans="1:21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3"/>
        <v>0.52159999999999995</v>
      </c>
      <c r="P3201" s="8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41858.761782407404</v>
      </c>
      <c r="T3201" s="10">
        <f t="shared" si="348"/>
        <v>41888.875</v>
      </c>
      <c r="U3201">
        <f t="shared" si="349"/>
        <v>2014</v>
      </c>
    </row>
    <row r="3202" spans="1:21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50">E3202/D3202</f>
        <v>2.0000000000000002E-5</v>
      </c>
      <c r="P3202" s="8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si="348"/>
        <v>42490.231944444444</v>
      </c>
      <c r="U3202">
        <f t="shared" si="349"/>
        <v>2016</v>
      </c>
    </row>
    <row r="3203" spans="1:21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50"/>
        <v>1.2500000000000001E-2</v>
      </c>
      <c r="P3203" s="8">
        <f t="shared" ref="P3203:P3266" si="351">IFERROR(E3203/L3203,0)</f>
        <v>12.5</v>
      </c>
      <c r="Q3203" t="str">
        <f t="shared" ref="Q3203:Q3266" si="352">LEFT($N3203,FIND("/",$N3203,1)-1)</f>
        <v>theater</v>
      </c>
      <c r="R3203" t="str">
        <f t="shared" ref="R3203:R3266" si="353">RIGHT($N3203,LEN($N3203)-FIND("/",$N3203,1))</f>
        <v>musical</v>
      </c>
      <c r="S3203" s="10">
        <f t="shared" ref="S3203:S3266" si="354">(((J3203/60)/60)/24)+DATE(1970,1,1)</f>
        <v>41861.767094907409</v>
      </c>
      <c r="T3203" s="10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0"/>
        <v>0.54520000000000002</v>
      </c>
      <c r="P3204" s="8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5"/>
        <v>42352.249305555553</v>
      </c>
      <c r="U3204">
        <f t="shared" si="356"/>
        <v>2015</v>
      </c>
    </row>
    <row r="3205" spans="1:21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0"/>
        <v>0.25</v>
      </c>
      <c r="P3205" s="8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5"/>
        <v>42272.988680555558</v>
      </c>
      <c r="U3205">
        <f t="shared" si="356"/>
        <v>2015</v>
      </c>
    </row>
    <row r="3206" spans="1:21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0"/>
        <v>0</v>
      </c>
      <c r="P3206" s="8">
        <f t="shared" si="351"/>
        <v>0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5"/>
        <v>42202.676388888889</v>
      </c>
      <c r="U3206">
        <f t="shared" si="356"/>
        <v>2015</v>
      </c>
    </row>
    <row r="3207" spans="1:21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0"/>
        <v>3.4125000000000003E-2</v>
      </c>
      <c r="P3207" s="8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5"/>
        <v>42125.374675925923</v>
      </c>
      <c r="U3207">
        <f t="shared" si="356"/>
        <v>2015</v>
      </c>
    </row>
    <row r="3208" spans="1:21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0"/>
        <v>0</v>
      </c>
      <c r="P3208" s="8">
        <f t="shared" si="351"/>
        <v>0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5"/>
        <v>42266.276053240741</v>
      </c>
      <c r="U3208">
        <f t="shared" si="356"/>
        <v>2015</v>
      </c>
    </row>
    <row r="3209" spans="1:21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0"/>
        <v>0.46363636363636362</v>
      </c>
      <c r="P3209" s="8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5"/>
        <v>42117.236192129625</v>
      </c>
      <c r="U3209">
        <f t="shared" si="356"/>
        <v>2015</v>
      </c>
    </row>
    <row r="3210" spans="1:21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0"/>
        <v>1.0349999999999999</v>
      </c>
      <c r="P3210" s="8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5"/>
        <v>41848.605057870373</v>
      </c>
      <c r="U3210">
        <f t="shared" si="356"/>
        <v>2014</v>
      </c>
    </row>
    <row r="3211" spans="1:21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0"/>
        <v>1.1932315789473684</v>
      </c>
      <c r="P3211" s="8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41778.637245370373</v>
      </c>
      <c r="T3211" s="10">
        <f t="shared" si="355"/>
        <v>41810.958333333336</v>
      </c>
      <c r="U3211">
        <f t="shared" si="356"/>
        <v>2014</v>
      </c>
    </row>
    <row r="3212" spans="1:21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0"/>
        <v>1.2576666666666667</v>
      </c>
      <c r="P3212" s="8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5"/>
        <v>41061.165972222225</v>
      </c>
      <c r="U3212">
        <f t="shared" si="356"/>
        <v>2012</v>
      </c>
    </row>
    <row r="3213" spans="1:21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0"/>
        <v>1.1974347826086957</v>
      </c>
      <c r="P3213" s="8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41834.586574074077</v>
      </c>
      <c r="T3213" s="10">
        <f t="shared" si="355"/>
        <v>41866.083333333336</v>
      </c>
      <c r="U3213">
        <f t="shared" si="356"/>
        <v>2014</v>
      </c>
    </row>
    <row r="3214" spans="1:21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0"/>
        <v>1.2625</v>
      </c>
      <c r="P3214" s="8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5"/>
        <v>41859.795729166668</v>
      </c>
      <c r="U3214">
        <f t="shared" si="356"/>
        <v>2014</v>
      </c>
    </row>
    <row r="3215" spans="1:21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0"/>
        <v>1.0011666666666668</v>
      </c>
      <c r="P3215" s="8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5"/>
        <v>42211.763414351852</v>
      </c>
      <c r="U3215">
        <f t="shared" si="356"/>
        <v>2015</v>
      </c>
    </row>
    <row r="3216" spans="1:21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0"/>
        <v>1.0213333333333334</v>
      </c>
      <c r="P3216" s="8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5"/>
        <v>42374.996527777781</v>
      </c>
      <c r="U3216">
        <f t="shared" si="356"/>
        <v>2015</v>
      </c>
    </row>
    <row r="3217" spans="1:21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0"/>
        <v>1.0035142857142858</v>
      </c>
      <c r="P3217" s="8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5"/>
        <v>42257.165972222225</v>
      </c>
      <c r="U3217">
        <f t="shared" si="356"/>
        <v>2015</v>
      </c>
    </row>
    <row r="3218" spans="1:21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0"/>
        <v>1.0004999999999999</v>
      </c>
      <c r="P3218" s="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5"/>
        <v>42196.604166666672</v>
      </c>
      <c r="U3218">
        <f t="shared" si="356"/>
        <v>2015</v>
      </c>
    </row>
    <row r="3219" spans="1:21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0"/>
        <v>1.1602222222222223</v>
      </c>
      <c r="P3219" s="8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5"/>
        <v>42678.546111111107</v>
      </c>
      <c r="U3219">
        <f t="shared" si="356"/>
        <v>2016</v>
      </c>
    </row>
    <row r="3220" spans="1:21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0"/>
        <v>1.0209999999999999</v>
      </c>
      <c r="P3220" s="8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5"/>
        <v>42004</v>
      </c>
      <c r="U3220">
        <f t="shared" si="356"/>
        <v>2014</v>
      </c>
    </row>
    <row r="3221" spans="1:21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0"/>
        <v>1.0011000000000001</v>
      </c>
      <c r="P3221" s="8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5"/>
        <v>42085.941516203704</v>
      </c>
      <c r="U3221">
        <f t="shared" si="356"/>
        <v>2015</v>
      </c>
    </row>
    <row r="3222" spans="1:21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0"/>
        <v>1.0084</v>
      </c>
      <c r="P3222" s="8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5"/>
        <v>42806.875</v>
      </c>
      <c r="U3222">
        <f t="shared" si="356"/>
        <v>2017</v>
      </c>
    </row>
    <row r="3223" spans="1:21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0"/>
        <v>1.0342499999999999</v>
      </c>
      <c r="P3223" s="8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5"/>
        <v>42190.696793981479</v>
      </c>
      <c r="U3223">
        <f t="shared" si="356"/>
        <v>2015</v>
      </c>
    </row>
    <row r="3224" spans="1:21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0"/>
        <v>1.248</v>
      </c>
      <c r="P3224" s="8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5"/>
        <v>42301.895138888889</v>
      </c>
      <c r="U3224">
        <f t="shared" si="356"/>
        <v>2015</v>
      </c>
    </row>
    <row r="3225" spans="1:21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0"/>
        <v>1.0951612903225807</v>
      </c>
      <c r="P3225" s="8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42206.835370370376</v>
      </c>
      <c r="T3225" s="10">
        <f t="shared" si="355"/>
        <v>42236.835370370376</v>
      </c>
      <c r="U3225">
        <f t="shared" si="356"/>
        <v>2015</v>
      </c>
    </row>
    <row r="3226" spans="1:21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0"/>
        <v>1.0203333333333333</v>
      </c>
      <c r="P3226" s="8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5"/>
        <v>42745.208333333328</v>
      </c>
      <c r="U3226">
        <f t="shared" si="356"/>
        <v>2016</v>
      </c>
    </row>
    <row r="3227" spans="1:21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0"/>
        <v>1.0235000000000001</v>
      </c>
      <c r="P3227" s="8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5"/>
        <v>42524.875</v>
      </c>
      <c r="U3227">
        <f t="shared" si="356"/>
        <v>2016</v>
      </c>
    </row>
    <row r="3228" spans="1:21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0"/>
        <v>1.0416666666666667</v>
      </c>
      <c r="P3228" s="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5"/>
        <v>42307.583472222221</v>
      </c>
      <c r="U3228">
        <f t="shared" si="356"/>
        <v>2015</v>
      </c>
    </row>
    <row r="3229" spans="1:21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0"/>
        <v>1.25</v>
      </c>
      <c r="P3229" s="8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5"/>
        <v>42752.882361111115</v>
      </c>
      <c r="U3229">
        <f t="shared" si="356"/>
        <v>2016</v>
      </c>
    </row>
    <row r="3230" spans="1:21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0"/>
        <v>1.0234285714285714</v>
      </c>
      <c r="P3230" s="8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5"/>
        <v>42355.207638888889</v>
      </c>
      <c r="U3230">
        <f t="shared" si="356"/>
        <v>2015</v>
      </c>
    </row>
    <row r="3231" spans="1:21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0"/>
        <v>1.0786500000000001</v>
      </c>
      <c r="P3231" s="8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5"/>
        <v>41963.333310185189</v>
      </c>
      <c r="U3231">
        <f t="shared" si="356"/>
        <v>2014</v>
      </c>
    </row>
    <row r="3232" spans="1:21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0"/>
        <v>1.0988461538461538</v>
      </c>
      <c r="P3232" s="8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41898.168125000004</v>
      </c>
      <c r="T3232" s="10">
        <f t="shared" si="355"/>
        <v>41913.165972222225</v>
      </c>
      <c r="U3232">
        <f t="shared" si="356"/>
        <v>2014</v>
      </c>
    </row>
    <row r="3233" spans="1:21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0"/>
        <v>1.61</v>
      </c>
      <c r="P3233" s="8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5"/>
        <v>42476.943831018521</v>
      </c>
      <c r="U3233">
        <f t="shared" si="356"/>
        <v>2016</v>
      </c>
    </row>
    <row r="3234" spans="1:21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0"/>
        <v>1.3120000000000001</v>
      </c>
      <c r="P3234" s="8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5"/>
        <v>42494.165972222225</v>
      </c>
      <c r="U3234">
        <f t="shared" si="356"/>
        <v>2016</v>
      </c>
    </row>
    <row r="3235" spans="1:21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0"/>
        <v>1.1879999999999999</v>
      </c>
      <c r="P3235" s="8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5"/>
        <v>42796.805034722223</v>
      </c>
      <c r="U3235">
        <f t="shared" si="356"/>
        <v>2017</v>
      </c>
    </row>
    <row r="3236" spans="1:21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0"/>
        <v>1.0039275000000001</v>
      </c>
      <c r="P3236" s="8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5"/>
        <v>42767.979861111111</v>
      </c>
      <c r="U3236">
        <f t="shared" si="356"/>
        <v>2016</v>
      </c>
    </row>
    <row r="3237" spans="1:21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0"/>
        <v>1.0320666666666667</v>
      </c>
      <c r="P3237" s="8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5"/>
        <v>42552.347812499997</v>
      </c>
      <c r="U3237">
        <f t="shared" si="356"/>
        <v>2016</v>
      </c>
    </row>
    <row r="3238" spans="1:21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0"/>
        <v>1.006</v>
      </c>
      <c r="P3238" s="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5"/>
        <v>42732.917048611111</v>
      </c>
      <c r="U3238">
        <f t="shared" si="356"/>
        <v>2016</v>
      </c>
    </row>
    <row r="3239" spans="1:21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0"/>
        <v>1.0078754285714286</v>
      </c>
      <c r="P3239" s="8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5"/>
        <v>42276.165972222225</v>
      </c>
      <c r="U3239">
        <f t="shared" si="356"/>
        <v>2015</v>
      </c>
    </row>
    <row r="3240" spans="1:21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0"/>
        <v>1.1232142857142857</v>
      </c>
      <c r="P3240" s="8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5"/>
        <v>42186.510393518518</v>
      </c>
      <c r="U3240">
        <f t="shared" si="356"/>
        <v>2015</v>
      </c>
    </row>
    <row r="3241" spans="1:21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0"/>
        <v>1.0591914022517912</v>
      </c>
      <c r="P3241" s="8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5"/>
        <v>42302.999305555553</v>
      </c>
      <c r="U3241">
        <f t="shared" si="356"/>
        <v>2015</v>
      </c>
    </row>
    <row r="3242" spans="1:21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0"/>
        <v>1.0056666666666667</v>
      </c>
      <c r="P3242" s="8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5"/>
        <v>42782.958333333328</v>
      </c>
      <c r="U3242">
        <f t="shared" si="356"/>
        <v>2017</v>
      </c>
    </row>
    <row r="3243" spans="1:21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0"/>
        <v>1.1530588235294117</v>
      </c>
      <c r="P3243" s="8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5"/>
        <v>41926.290972222225</v>
      </c>
      <c r="U3243">
        <f t="shared" si="356"/>
        <v>2014</v>
      </c>
    </row>
    <row r="3244" spans="1:21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0"/>
        <v>1.273042</v>
      </c>
      <c r="P3244" s="8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5"/>
        <v>41901.755694444444</v>
      </c>
      <c r="U3244">
        <f t="shared" si="356"/>
        <v>2014</v>
      </c>
    </row>
    <row r="3245" spans="1:21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0"/>
        <v>1.028375</v>
      </c>
      <c r="P3245" s="8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5"/>
        <v>42286</v>
      </c>
      <c r="U3245">
        <f t="shared" si="356"/>
        <v>2015</v>
      </c>
    </row>
    <row r="3246" spans="1:21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0"/>
        <v>1.0293749999999999</v>
      </c>
      <c r="P3246" s="8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5"/>
        <v>42705.735902777778</v>
      </c>
      <c r="U3246">
        <f t="shared" si="356"/>
        <v>2016</v>
      </c>
    </row>
    <row r="3247" spans="1:21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0"/>
        <v>1.043047619047619</v>
      </c>
      <c r="P3247" s="8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5"/>
        <v>42167.083333333328</v>
      </c>
      <c r="U3247">
        <f t="shared" si="356"/>
        <v>2015</v>
      </c>
    </row>
    <row r="3248" spans="1:21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0"/>
        <v>1.1122000000000001</v>
      </c>
      <c r="P3248" s="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5"/>
        <v>42259.165972222225</v>
      </c>
      <c r="U3248">
        <f t="shared" si="356"/>
        <v>2015</v>
      </c>
    </row>
    <row r="3249" spans="1:21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0"/>
        <v>1.0586</v>
      </c>
      <c r="P3249" s="8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5"/>
        <v>42197.434166666666</v>
      </c>
      <c r="U3249">
        <f t="shared" si="356"/>
        <v>2015</v>
      </c>
    </row>
    <row r="3250" spans="1:21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0"/>
        <v>1.0079166666666666</v>
      </c>
      <c r="P3250" s="8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5"/>
        <v>42098.846724537041</v>
      </c>
      <c r="U3250">
        <f t="shared" si="356"/>
        <v>2015</v>
      </c>
    </row>
    <row r="3251" spans="1:21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0"/>
        <v>1.0492727272727274</v>
      </c>
      <c r="P3251" s="8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5"/>
        <v>42175.746689814812</v>
      </c>
      <c r="U3251">
        <f t="shared" si="356"/>
        <v>2015</v>
      </c>
    </row>
    <row r="3252" spans="1:21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0"/>
        <v>1.01552</v>
      </c>
      <c r="P3252" s="8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5"/>
        <v>41948.783842592595</v>
      </c>
      <c r="U3252">
        <f t="shared" si="356"/>
        <v>2014</v>
      </c>
    </row>
    <row r="3253" spans="1:21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0"/>
        <v>1.1073333333333333</v>
      </c>
      <c r="P3253" s="8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5"/>
        <v>42176.731087962966</v>
      </c>
      <c r="U3253">
        <f t="shared" si="356"/>
        <v>2015</v>
      </c>
    </row>
    <row r="3254" spans="1:21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0"/>
        <v>1.2782222222222221</v>
      </c>
      <c r="P3254" s="8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5"/>
        <v>42620.472685185188</v>
      </c>
      <c r="U3254">
        <f t="shared" si="356"/>
        <v>2016</v>
      </c>
    </row>
    <row r="3255" spans="1:21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0"/>
        <v>1.0182500000000001</v>
      </c>
      <c r="P3255" s="8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5"/>
        <v>42621.15625</v>
      </c>
      <c r="U3255">
        <f t="shared" si="356"/>
        <v>2016</v>
      </c>
    </row>
    <row r="3256" spans="1:21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0"/>
        <v>1.012576923076923</v>
      </c>
      <c r="P3256" s="8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5"/>
        <v>42089.044085648144</v>
      </c>
      <c r="U3256">
        <f t="shared" si="356"/>
        <v>2015</v>
      </c>
    </row>
    <row r="3257" spans="1:21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0"/>
        <v>1.75</v>
      </c>
      <c r="P3257" s="8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5"/>
        <v>41919.768229166664</v>
      </c>
      <c r="U3257">
        <f t="shared" si="356"/>
        <v>2014</v>
      </c>
    </row>
    <row r="3258" spans="1:21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0"/>
        <v>1.2806</v>
      </c>
      <c r="P3258" s="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5"/>
        <v>42166.165972222225</v>
      </c>
      <c r="U3258">
        <f t="shared" si="356"/>
        <v>2015</v>
      </c>
    </row>
    <row r="3259" spans="1:21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0"/>
        <v>1.0629949999999999</v>
      </c>
      <c r="P3259" s="8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5"/>
        <v>42788.559629629628</v>
      </c>
      <c r="U3259">
        <f t="shared" si="356"/>
        <v>2017</v>
      </c>
    </row>
    <row r="3260" spans="1:21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0"/>
        <v>1.052142857142857</v>
      </c>
      <c r="P3260" s="8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5"/>
        <v>42012.887280092589</v>
      </c>
      <c r="U3260">
        <f t="shared" si="356"/>
        <v>2014</v>
      </c>
    </row>
    <row r="3261" spans="1:21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0"/>
        <v>1.0616782608695652</v>
      </c>
      <c r="P3261" s="8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5"/>
        <v>42644.165972222225</v>
      </c>
      <c r="U3261">
        <f t="shared" si="356"/>
        <v>2016</v>
      </c>
    </row>
    <row r="3262" spans="1:21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0"/>
        <v>1.0924</v>
      </c>
      <c r="P3262" s="8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5"/>
        <v>42338.714328703703</v>
      </c>
      <c r="U3262">
        <f t="shared" si="356"/>
        <v>2015</v>
      </c>
    </row>
    <row r="3263" spans="1:21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0"/>
        <v>1.0045454545454546</v>
      </c>
      <c r="P3263" s="8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5"/>
        <v>42201.725416666668</v>
      </c>
      <c r="U3263">
        <f t="shared" si="356"/>
        <v>2015</v>
      </c>
    </row>
    <row r="3264" spans="1:21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0"/>
        <v>1.0304098360655738</v>
      </c>
      <c r="P3264" s="8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5"/>
        <v>41995.166666666672</v>
      </c>
      <c r="U3264">
        <f t="shared" si="356"/>
        <v>2014</v>
      </c>
    </row>
    <row r="3265" spans="1:21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0"/>
        <v>1.121664</v>
      </c>
      <c r="P3265" s="8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5"/>
        <v>42307.875</v>
      </c>
      <c r="U3265">
        <f t="shared" si="356"/>
        <v>2015</v>
      </c>
    </row>
    <row r="3266" spans="1:21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57">E3266/D3266</f>
        <v>1.03</v>
      </c>
      <c r="P3266" s="8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si="355"/>
        <v>42032.916666666672</v>
      </c>
      <c r="U3266">
        <f t="shared" si="356"/>
        <v>2015</v>
      </c>
    </row>
    <row r="3267" spans="1:21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57"/>
        <v>1.64</v>
      </c>
      <c r="P3267" s="8">
        <f t="shared" ref="P3267:P3330" si="358">IFERROR(E3267/L3267,0)</f>
        <v>70.285714285714292</v>
      </c>
      <c r="Q3267" t="str">
        <f t="shared" ref="Q3267:Q3330" si="359">LEFT($N3267,FIND("/",$N3267,1)-1)</f>
        <v>theater</v>
      </c>
      <c r="R3267" t="str">
        <f t="shared" ref="R3267:R3330" si="360">RIGHT($N3267,LEN($N3267)-FIND("/",$N3267,1))</f>
        <v>plays</v>
      </c>
      <c r="S3267" s="10">
        <f t="shared" ref="S3267:S3330" si="361">(((J3267/60)/60)/24)+DATE(1970,1,1)</f>
        <v>42311.711979166663</v>
      </c>
      <c r="T3267" s="10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7"/>
        <v>1.3128333333333333</v>
      </c>
      <c r="P3268" s="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42136.536134259266</v>
      </c>
      <c r="T3268" s="10">
        <f t="shared" si="362"/>
        <v>42167.875</v>
      </c>
      <c r="U3268">
        <f t="shared" si="363"/>
        <v>2015</v>
      </c>
    </row>
    <row r="3269" spans="1:21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7"/>
        <v>1.0209999999999999</v>
      </c>
      <c r="P3269" s="8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62"/>
        <v>42202.757638888885</v>
      </c>
      <c r="U3269">
        <f t="shared" si="363"/>
        <v>2015</v>
      </c>
    </row>
    <row r="3270" spans="1:21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7"/>
        <v>1.28</v>
      </c>
      <c r="P3270" s="8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62"/>
        <v>42606.90425925926</v>
      </c>
      <c r="U3270">
        <f t="shared" si="363"/>
        <v>2016</v>
      </c>
    </row>
    <row r="3271" spans="1:21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7"/>
        <v>1.0149999999999999</v>
      </c>
      <c r="P3271" s="8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42137.395798611105</v>
      </c>
      <c r="T3271" s="10">
        <f t="shared" si="362"/>
        <v>42171.458333333328</v>
      </c>
      <c r="U3271">
        <f t="shared" si="363"/>
        <v>2015</v>
      </c>
    </row>
    <row r="3272" spans="1:21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7"/>
        <v>1.0166666666666666</v>
      </c>
      <c r="P3272" s="8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62"/>
        <v>42197.533159722225</v>
      </c>
      <c r="U3272">
        <f t="shared" si="363"/>
        <v>2015</v>
      </c>
    </row>
    <row r="3273" spans="1:21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7"/>
        <v>1.3</v>
      </c>
      <c r="P3273" s="8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62"/>
        <v>41945.478877314818</v>
      </c>
      <c r="U3273">
        <f t="shared" si="363"/>
        <v>2014</v>
      </c>
    </row>
    <row r="3274" spans="1:21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7"/>
        <v>1.5443</v>
      </c>
      <c r="P3274" s="8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62"/>
        <v>42314.541770833333</v>
      </c>
      <c r="U3274">
        <f t="shared" si="363"/>
        <v>2015</v>
      </c>
    </row>
    <row r="3275" spans="1:21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7"/>
        <v>1.0740000000000001</v>
      </c>
      <c r="P3275" s="8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62"/>
        <v>42627.791666666672</v>
      </c>
      <c r="U3275">
        <f t="shared" si="363"/>
        <v>2016</v>
      </c>
    </row>
    <row r="3276" spans="1:21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7"/>
        <v>1.0132258064516129</v>
      </c>
      <c r="P3276" s="8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62"/>
        <v>42444.875</v>
      </c>
      <c r="U3276">
        <f t="shared" si="363"/>
        <v>2016</v>
      </c>
    </row>
    <row r="3277" spans="1:21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7"/>
        <v>1.0027777777777778</v>
      </c>
      <c r="P3277" s="8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62"/>
        <v>42044.1875</v>
      </c>
      <c r="U3277">
        <f t="shared" si="363"/>
        <v>2015</v>
      </c>
    </row>
    <row r="3278" spans="1:21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7"/>
        <v>1.1684444444444444</v>
      </c>
      <c r="P3278" s="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62"/>
        <v>42461.165972222225</v>
      </c>
      <c r="U3278">
        <f t="shared" si="363"/>
        <v>2016</v>
      </c>
    </row>
    <row r="3279" spans="1:21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7"/>
        <v>1.0860000000000001</v>
      </c>
      <c r="P3279" s="8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41931.682939814818</v>
      </c>
      <c r="T3279" s="10">
        <f t="shared" si="362"/>
        <v>41961.724606481483</v>
      </c>
      <c r="U3279">
        <f t="shared" si="363"/>
        <v>2014</v>
      </c>
    </row>
    <row r="3280" spans="1:21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7"/>
        <v>1.034</v>
      </c>
      <c r="P3280" s="8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62"/>
        <v>42154.848414351851</v>
      </c>
      <c r="U3280">
        <f t="shared" si="363"/>
        <v>2015</v>
      </c>
    </row>
    <row r="3281" spans="1:21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7"/>
        <v>1.1427586206896552</v>
      </c>
      <c r="P3281" s="8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42431.102534722217</v>
      </c>
      <c r="T3281" s="10">
        <f t="shared" si="362"/>
        <v>42461.06086805556</v>
      </c>
      <c r="U3281">
        <f t="shared" si="363"/>
        <v>2016</v>
      </c>
    </row>
    <row r="3282" spans="1:21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7"/>
        <v>1.03</v>
      </c>
      <c r="P3282" s="8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62"/>
        <v>42156.208333333328</v>
      </c>
      <c r="U3282">
        <f t="shared" si="363"/>
        <v>2015</v>
      </c>
    </row>
    <row r="3283" spans="1:21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7"/>
        <v>1.216</v>
      </c>
      <c r="P3283" s="8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62"/>
        <v>42249.019733796296</v>
      </c>
      <c r="U3283">
        <f t="shared" si="363"/>
        <v>2015</v>
      </c>
    </row>
    <row r="3284" spans="1:21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7"/>
        <v>1.026467741935484</v>
      </c>
      <c r="P3284" s="8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62"/>
        <v>42489.19430555556</v>
      </c>
      <c r="U3284">
        <f t="shared" si="363"/>
        <v>2016</v>
      </c>
    </row>
    <row r="3285" spans="1:21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7"/>
        <v>1.0475000000000001</v>
      </c>
      <c r="P3285" s="8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62"/>
        <v>42410.875</v>
      </c>
      <c r="U3285">
        <f t="shared" si="363"/>
        <v>2016</v>
      </c>
    </row>
    <row r="3286" spans="1:21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7"/>
        <v>1.016</v>
      </c>
      <c r="P3286" s="8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62"/>
        <v>42398.249305555553</v>
      </c>
      <c r="U3286">
        <f t="shared" si="363"/>
        <v>2016</v>
      </c>
    </row>
    <row r="3287" spans="1:21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7"/>
        <v>1.1210242048409682</v>
      </c>
      <c r="P3287" s="8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62"/>
        <v>42794.208333333328</v>
      </c>
      <c r="U3287">
        <f t="shared" si="363"/>
        <v>2017</v>
      </c>
    </row>
    <row r="3288" spans="1:21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7"/>
        <v>1.0176666666666667</v>
      </c>
      <c r="P3288" s="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62"/>
        <v>42597.840069444443</v>
      </c>
      <c r="U3288">
        <f t="shared" si="363"/>
        <v>2016</v>
      </c>
    </row>
    <row r="3289" spans="1:21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7"/>
        <v>1</v>
      </c>
      <c r="P3289" s="8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62"/>
        <v>42336.750324074077</v>
      </c>
      <c r="U3289">
        <f t="shared" si="363"/>
        <v>2015</v>
      </c>
    </row>
    <row r="3290" spans="1:21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7"/>
        <v>1.0026489999999999</v>
      </c>
      <c r="P3290" s="8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62"/>
        <v>42541.958333333328</v>
      </c>
      <c r="U3290">
        <f t="shared" si="363"/>
        <v>2016</v>
      </c>
    </row>
    <row r="3291" spans="1:21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7"/>
        <v>1.3304200000000002</v>
      </c>
      <c r="P3291" s="8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62"/>
        <v>42786.368078703701</v>
      </c>
      <c r="U3291">
        <f t="shared" si="363"/>
        <v>2017</v>
      </c>
    </row>
    <row r="3292" spans="1:21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7"/>
        <v>1.212</v>
      </c>
      <c r="P3292" s="8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62"/>
        <v>42805.51494212963</v>
      </c>
      <c r="U3292">
        <f t="shared" si="363"/>
        <v>2017</v>
      </c>
    </row>
    <row r="3293" spans="1:21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7"/>
        <v>1.1399999999999999</v>
      </c>
      <c r="P3293" s="8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62"/>
        <v>42264.165972222225</v>
      </c>
      <c r="U3293">
        <f t="shared" si="363"/>
        <v>2015</v>
      </c>
    </row>
    <row r="3294" spans="1:21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7"/>
        <v>2.8613861386138613</v>
      </c>
      <c r="P3294" s="8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62"/>
        <v>42342.811898148153</v>
      </c>
      <c r="U3294">
        <f t="shared" si="363"/>
        <v>2015</v>
      </c>
    </row>
    <row r="3295" spans="1:21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7"/>
        <v>1.7044444444444444</v>
      </c>
      <c r="P3295" s="8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62"/>
        <v>42798.425370370373</v>
      </c>
      <c r="U3295">
        <f t="shared" si="363"/>
        <v>2017</v>
      </c>
    </row>
    <row r="3296" spans="1:21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7"/>
        <v>1.1833333333333333</v>
      </c>
      <c r="P3296" s="8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62"/>
        <v>42171.541134259256</v>
      </c>
      <c r="U3296">
        <f t="shared" si="363"/>
        <v>2015</v>
      </c>
    </row>
    <row r="3297" spans="1:21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7"/>
        <v>1.0285857142857142</v>
      </c>
      <c r="P3297" s="8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62"/>
        <v>42639.442465277782</v>
      </c>
      <c r="U3297">
        <f t="shared" si="363"/>
        <v>2016</v>
      </c>
    </row>
    <row r="3298" spans="1:21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7"/>
        <v>1.4406666666666668</v>
      </c>
      <c r="P3298" s="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62"/>
        <v>42330.916666666672</v>
      </c>
      <c r="U3298">
        <f t="shared" si="363"/>
        <v>2015</v>
      </c>
    </row>
    <row r="3299" spans="1:21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7"/>
        <v>1.0007272727272727</v>
      </c>
      <c r="P3299" s="8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62"/>
        <v>42212.957638888889</v>
      </c>
      <c r="U3299">
        <f t="shared" si="363"/>
        <v>2015</v>
      </c>
    </row>
    <row r="3300" spans="1:21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7"/>
        <v>1.0173000000000001</v>
      </c>
      <c r="P3300" s="8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62"/>
        <v>42260</v>
      </c>
      <c r="U3300">
        <f t="shared" si="363"/>
        <v>2015</v>
      </c>
    </row>
    <row r="3301" spans="1:21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7"/>
        <v>1.1619999999999999</v>
      </c>
      <c r="P3301" s="8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62"/>
        <v>42291.917395833334</v>
      </c>
      <c r="U3301">
        <f t="shared" si="363"/>
        <v>2015</v>
      </c>
    </row>
    <row r="3302" spans="1:21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7"/>
        <v>1.3616666666666666</v>
      </c>
      <c r="P3302" s="8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62"/>
        <v>42123.743773148148</v>
      </c>
      <c r="U3302">
        <f t="shared" si="363"/>
        <v>2015</v>
      </c>
    </row>
    <row r="3303" spans="1:21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7"/>
        <v>1.3346666666666667</v>
      </c>
      <c r="P3303" s="8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42538.73583333334</v>
      </c>
      <c r="T3303" s="10">
        <f t="shared" si="362"/>
        <v>42583.290972222225</v>
      </c>
      <c r="U3303">
        <f t="shared" si="363"/>
        <v>2016</v>
      </c>
    </row>
    <row r="3304" spans="1:21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7"/>
        <v>1.0339285714285715</v>
      </c>
      <c r="P3304" s="8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62"/>
        <v>42711.35157407407</v>
      </c>
      <c r="U3304">
        <f t="shared" si="363"/>
        <v>2016</v>
      </c>
    </row>
    <row r="3305" spans="1:21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7"/>
        <v>1.1588888888888889</v>
      </c>
      <c r="P3305" s="8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62"/>
        <v>42091.609768518523</v>
      </c>
      <c r="U3305">
        <f t="shared" si="363"/>
        <v>2015</v>
      </c>
    </row>
    <row r="3306" spans="1:21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7"/>
        <v>1.0451666666666666</v>
      </c>
      <c r="P3306" s="8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62"/>
        <v>42726.624444444446</v>
      </c>
      <c r="U3306">
        <f t="shared" si="363"/>
        <v>2016</v>
      </c>
    </row>
    <row r="3307" spans="1:21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7"/>
        <v>1.0202500000000001</v>
      </c>
      <c r="P3307" s="8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62"/>
        <v>42216.855879629627</v>
      </c>
      <c r="U3307">
        <f t="shared" si="363"/>
        <v>2015</v>
      </c>
    </row>
    <row r="3308" spans="1:21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7"/>
        <v>1.7533333333333334</v>
      </c>
      <c r="P3308" s="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62"/>
        <v>42531.125</v>
      </c>
      <c r="U3308">
        <f t="shared" si="363"/>
        <v>2016</v>
      </c>
    </row>
    <row r="3309" spans="1:21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7"/>
        <v>1.0668</v>
      </c>
      <c r="P3309" s="8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62"/>
        <v>42505.057164351849</v>
      </c>
      <c r="U3309">
        <f t="shared" si="363"/>
        <v>2016</v>
      </c>
    </row>
    <row r="3310" spans="1:21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7"/>
        <v>1.2228571428571429</v>
      </c>
      <c r="P3310" s="8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62"/>
        <v>42473.876909722225</v>
      </c>
      <c r="U3310">
        <f t="shared" si="363"/>
        <v>2016</v>
      </c>
    </row>
    <row r="3311" spans="1:21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7"/>
        <v>1.5942857142857143</v>
      </c>
      <c r="P3311" s="8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62"/>
        <v>42659.650208333333</v>
      </c>
      <c r="U3311">
        <f t="shared" si="363"/>
        <v>2016</v>
      </c>
    </row>
    <row r="3312" spans="1:21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7"/>
        <v>1.0007692307692309</v>
      </c>
      <c r="P3312" s="8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62"/>
        <v>42283.928530092591</v>
      </c>
      <c r="U3312">
        <f t="shared" si="363"/>
        <v>2015</v>
      </c>
    </row>
    <row r="3313" spans="1:21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7"/>
        <v>1.0984</v>
      </c>
      <c r="P3313" s="8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62"/>
        <v>42294.29178240741</v>
      </c>
      <c r="U3313">
        <f t="shared" si="363"/>
        <v>2015</v>
      </c>
    </row>
    <row r="3314" spans="1:21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7"/>
        <v>1.0004</v>
      </c>
      <c r="P3314" s="8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62"/>
        <v>42685.916666666672</v>
      </c>
      <c r="U3314">
        <f t="shared" si="363"/>
        <v>2016</v>
      </c>
    </row>
    <row r="3315" spans="1:21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7"/>
        <v>1.1605000000000001</v>
      </c>
      <c r="P3315" s="8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62"/>
        <v>42396.041666666672</v>
      </c>
      <c r="U3315">
        <f t="shared" si="363"/>
        <v>2016</v>
      </c>
    </row>
    <row r="3316" spans="1:21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7"/>
        <v>2.1074999999999999</v>
      </c>
      <c r="P3316" s="8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62"/>
        <v>42132.836805555555</v>
      </c>
      <c r="U3316">
        <f t="shared" si="363"/>
        <v>2015</v>
      </c>
    </row>
    <row r="3317" spans="1:21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7"/>
        <v>1.1000000000000001</v>
      </c>
      <c r="P3317" s="8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42466.303715277783</v>
      </c>
      <c r="T3317" s="10">
        <f t="shared" si="362"/>
        <v>42496.303715277783</v>
      </c>
      <c r="U3317">
        <f t="shared" si="363"/>
        <v>2016</v>
      </c>
    </row>
    <row r="3318" spans="1:21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7"/>
        <v>1.0008673425918038</v>
      </c>
      <c r="P3318" s="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62"/>
        <v>41859.57916666667</v>
      </c>
      <c r="U3318">
        <f t="shared" si="363"/>
        <v>2014</v>
      </c>
    </row>
    <row r="3319" spans="1:21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7"/>
        <v>1.0619047619047619</v>
      </c>
      <c r="P3319" s="8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42499.039629629624</v>
      </c>
      <c r="T3319" s="10">
        <f t="shared" si="362"/>
        <v>42529.039629629624</v>
      </c>
      <c r="U3319">
        <f t="shared" si="363"/>
        <v>2016</v>
      </c>
    </row>
    <row r="3320" spans="1:21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7"/>
        <v>1.256</v>
      </c>
      <c r="P3320" s="8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62"/>
        <v>42471.104166666672</v>
      </c>
      <c r="U3320">
        <f t="shared" si="363"/>
        <v>2016</v>
      </c>
    </row>
    <row r="3321" spans="1:21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7"/>
        <v>1.08</v>
      </c>
      <c r="P3321" s="8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62"/>
        <v>42035.585486111115</v>
      </c>
      <c r="U3321">
        <f t="shared" si="363"/>
        <v>2014</v>
      </c>
    </row>
    <row r="3322" spans="1:21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7"/>
        <v>1.01</v>
      </c>
      <c r="P3322" s="8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62"/>
        <v>42543.045798611114</v>
      </c>
      <c r="U3322">
        <f t="shared" si="363"/>
        <v>2016</v>
      </c>
    </row>
    <row r="3323" spans="1:21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7"/>
        <v>1.0740000000000001</v>
      </c>
      <c r="P3323" s="8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62"/>
        <v>41928.165972222225</v>
      </c>
      <c r="U3323">
        <f t="shared" si="363"/>
        <v>2014</v>
      </c>
    </row>
    <row r="3324" spans="1:21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7"/>
        <v>1.0151515151515151</v>
      </c>
      <c r="P3324" s="8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62"/>
        <v>42543.163194444445</v>
      </c>
      <c r="U3324">
        <f t="shared" si="363"/>
        <v>2016</v>
      </c>
    </row>
    <row r="3325" spans="1:21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7"/>
        <v>1.2589999999999999</v>
      </c>
      <c r="P3325" s="8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62"/>
        <v>42638.36583333333</v>
      </c>
      <c r="U3325">
        <f t="shared" si="363"/>
        <v>2016</v>
      </c>
    </row>
    <row r="3326" spans="1:21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7"/>
        <v>1.0166666666666666</v>
      </c>
      <c r="P3326" s="8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62"/>
        <v>42526.58321759259</v>
      </c>
      <c r="U3326">
        <f t="shared" si="363"/>
        <v>2016</v>
      </c>
    </row>
    <row r="3327" spans="1:21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7"/>
        <v>1.125</v>
      </c>
      <c r="P3327" s="8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62"/>
        <v>42099.743946759263</v>
      </c>
      <c r="U3327">
        <f t="shared" si="363"/>
        <v>2015</v>
      </c>
    </row>
    <row r="3328" spans="1:21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7"/>
        <v>1.0137499999999999</v>
      </c>
      <c r="P3328" s="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62"/>
        <v>42071.67251157407</v>
      </c>
      <c r="U3328">
        <f t="shared" si="363"/>
        <v>2015</v>
      </c>
    </row>
    <row r="3329" spans="1:21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7"/>
        <v>1.0125</v>
      </c>
      <c r="P3329" s="8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62"/>
        <v>42498.374606481477</v>
      </c>
      <c r="U3329">
        <f t="shared" si="363"/>
        <v>2016</v>
      </c>
    </row>
    <row r="3330" spans="1:21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64">E3330/D3330</f>
        <v>1.4638888888888888</v>
      </c>
      <c r="P3330" s="8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si="362"/>
        <v>41825.041666666664</v>
      </c>
      <c r="U3330">
        <f t="shared" si="363"/>
        <v>2014</v>
      </c>
    </row>
    <row r="3331" spans="1:21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64"/>
        <v>1.1679999999999999</v>
      </c>
      <c r="P3331" s="8">
        <f t="shared" ref="P3331:P3394" si="365">IFERROR(E3331/L3331,0)</f>
        <v>44.92307692307692</v>
      </c>
      <c r="Q3331" t="str">
        <f t="shared" ref="Q3331:Q3394" si="366">LEFT($N3331,FIND("/",$N3331,1)-1)</f>
        <v>theater</v>
      </c>
      <c r="R3331" t="str">
        <f t="shared" ref="R3331:R3394" si="367">RIGHT($N3331,LEN($N3331)-FIND("/",$N3331,1))</f>
        <v>plays</v>
      </c>
      <c r="S3331" s="10">
        <f t="shared" ref="S3331:S3394" si="368">(((J3331/60)/60)/24)+DATE(1970,1,1)</f>
        <v>41837.323009259257</v>
      </c>
      <c r="T3331" s="10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4"/>
        <v>1.0626666666666666</v>
      </c>
      <c r="P3332" s="8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9"/>
        <v>42095.845694444448</v>
      </c>
      <c r="U3332">
        <f t="shared" si="370"/>
        <v>2015</v>
      </c>
    </row>
    <row r="3333" spans="1:21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4"/>
        <v>1.0451999999999999</v>
      </c>
      <c r="P3333" s="8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9"/>
        <v>42283.697754629626</v>
      </c>
      <c r="U3333">
        <f t="shared" si="370"/>
        <v>2015</v>
      </c>
    </row>
    <row r="3334" spans="1:21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4"/>
        <v>1</v>
      </c>
      <c r="P3334" s="8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9"/>
        <v>41839.860300925924</v>
      </c>
      <c r="U3334">
        <f t="shared" si="370"/>
        <v>2014</v>
      </c>
    </row>
    <row r="3335" spans="1:21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4"/>
        <v>1.0457142857142858</v>
      </c>
      <c r="P3335" s="8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9"/>
        <v>42170.676851851851</v>
      </c>
      <c r="U3335">
        <f t="shared" si="370"/>
        <v>2015</v>
      </c>
    </row>
    <row r="3336" spans="1:21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4"/>
        <v>1.3862051149573753</v>
      </c>
      <c r="P3336" s="8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9"/>
        <v>42215.521087962959</v>
      </c>
      <c r="U3336">
        <f t="shared" si="370"/>
        <v>2015</v>
      </c>
    </row>
    <row r="3337" spans="1:21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4"/>
        <v>1.0032000000000001</v>
      </c>
      <c r="P3337" s="8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9"/>
        <v>41854.958333333336</v>
      </c>
      <c r="U3337">
        <f t="shared" si="370"/>
        <v>2014</v>
      </c>
    </row>
    <row r="3338" spans="1:21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4"/>
        <v>1</v>
      </c>
      <c r="P3338" s="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42437.398680555561</v>
      </c>
      <c r="T3338" s="10">
        <f t="shared" si="369"/>
        <v>42465.35701388889</v>
      </c>
      <c r="U3338">
        <f t="shared" si="370"/>
        <v>2016</v>
      </c>
    </row>
    <row r="3339" spans="1:21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4"/>
        <v>1.1020000000000001</v>
      </c>
      <c r="P3339" s="8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9"/>
        <v>41922.875</v>
      </c>
      <c r="U3339">
        <f t="shared" si="370"/>
        <v>2014</v>
      </c>
    </row>
    <row r="3340" spans="1:21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4"/>
        <v>1.0218</v>
      </c>
      <c r="P3340" s="8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9"/>
        <v>42790.574999999997</v>
      </c>
      <c r="U3340">
        <f t="shared" si="370"/>
        <v>2017</v>
      </c>
    </row>
    <row r="3341" spans="1:21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4"/>
        <v>1.0435000000000001</v>
      </c>
      <c r="P3341" s="8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9"/>
        <v>42579.665717592594</v>
      </c>
      <c r="U3341">
        <f t="shared" si="370"/>
        <v>2016</v>
      </c>
    </row>
    <row r="3342" spans="1:21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4"/>
        <v>1.3816666666666666</v>
      </c>
      <c r="P3342" s="8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9"/>
        <v>42710.974004629628</v>
      </c>
      <c r="U3342">
        <f t="shared" si="370"/>
        <v>2016</v>
      </c>
    </row>
    <row r="3343" spans="1:21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4"/>
        <v>1</v>
      </c>
      <c r="P3343" s="8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9"/>
        <v>42533.708333333328</v>
      </c>
      <c r="U3343">
        <f t="shared" si="370"/>
        <v>2016</v>
      </c>
    </row>
    <row r="3344" spans="1:21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4"/>
        <v>1.0166666666666666</v>
      </c>
      <c r="P3344" s="8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42062.296412037031</v>
      </c>
      <c r="T3344" s="10">
        <f t="shared" si="369"/>
        <v>42095.207638888889</v>
      </c>
      <c r="U3344">
        <f t="shared" si="370"/>
        <v>2015</v>
      </c>
    </row>
    <row r="3345" spans="1:21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4"/>
        <v>1.7142857142857142</v>
      </c>
      <c r="P3345" s="8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9"/>
        <v>42473.554166666669</v>
      </c>
      <c r="U3345">
        <f t="shared" si="370"/>
        <v>2016</v>
      </c>
    </row>
    <row r="3346" spans="1:21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4"/>
        <v>1.0144444444444445</v>
      </c>
      <c r="P3346" s="8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9"/>
        <v>41881.200150462959</v>
      </c>
      <c r="U3346">
        <f t="shared" si="370"/>
        <v>2014</v>
      </c>
    </row>
    <row r="3347" spans="1:21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4"/>
        <v>1.3</v>
      </c>
      <c r="P3347" s="8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9"/>
        <v>42112.025694444441</v>
      </c>
      <c r="U3347">
        <f t="shared" si="370"/>
        <v>2015</v>
      </c>
    </row>
    <row r="3348" spans="1:21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4"/>
        <v>1.1000000000000001</v>
      </c>
      <c r="P3348" s="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9"/>
        <v>42061.024421296301</v>
      </c>
      <c r="U3348">
        <f t="shared" si="370"/>
        <v>2015</v>
      </c>
    </row>
    <row r="3349" spans="1:21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4"/>
        <v>1.1944999999999999</v>
      </c>
      <c r="P3349" s="8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9"/>
        <v>42498.875</v>
      </c>
      <c r="U3349">
        <f t="shared" si="370"/>
        <v>2016</v>
      </c>
    </row>
    <row r="3350" spans="1:21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4"/>
        <v>1.002909090909091</v>
      </c>
      <c r="P3350" s="8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9"/>
        <v>42490.165972222225</v>
      </c>
      <c r="U3350">
        <f t="shared" si="370"/>
        <v>2016</v>
      </c>
    </row>
    <row r="3351" spans="1:21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4"/>
        <v>1.534</v>
      </c>
      <c r="P3351" s="8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9"/>
        <v>42534.708333333328</v>
      </c>
      <c r="U3351">
        <f t="shared" si="370"/>
        <v>2016</v>
      </c>
    </row>
    <row r="3352" spans="1:21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4"/>
        <v>1.0442857142857143</v>
      </c>
      <c r="P3352" s="8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9"/>
        <v>42337.958333333328</v>
      </c>
      <c r="U3352">
        <f t="shared" si="370"/>
        <v>2015</v>
      </c>
    </row>
    <row r="3353" spans="1:21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4"/>
        <v>1.0109999999999999</v>
      </c>
      <c r="P3353" s="8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9"/>
        <v>41843.458333333336</v>
      </c>
      <c r="U3353">
        <f t="shared" si="370"/>
        <v>2014</v>
      </c>
    </row>
    <row r="3354" spans="1:21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4"/>
        <v>1.0751999999999999</v>
      </c>
      <c r="P3354" s="8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9"/>
        <v>42552.958333333328</v>
      </c>
      <c r="U3354">
        <f t="shared" si="370"/>
        <v>2016</v>
      </c>
    </row>
    <row r="3355" spans="1:21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4"/>
        <v>3.15</v>
      </c>
      <c r="P3355" s="8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9"/>
        <v>42492.958333333328</v>
      </c>
      <c r="U3355">
        <f t="shared" si="370"/>
        <v>2016</v>
      </c>
    </row>
    <row r="3356" spans="1:21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4"/>
        <v>1.0193333333333334</v>
      </c>
      <c r="P3356" s="8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9"/>
        <v>42306.167361111111</v>
      </c>
      <c r="U3356">
        <f t="shared" si="370"/>
        <v>2015</v>
      </c>
    </row>
    <row r="3357" spans="1:21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4"/>
        <v>1.2628571428571429</v>
      </c>
      <c r="P3357" s="8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9"/>
        <v>42500.470138888893</v>
      </c>
      <c r="U3357">
        <f t="shared" si="370"/>
        <v>2016</v>
      </c>
    </row>
    <row r="3358" spans="1:21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4"/>
        <v>1.014</v>
      </c>
      <c r="P3358" s="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9"/>
        <v>42566.815648148149</v>
      </c>
      <c r="U3358">
        <f t="shared" si="370"/>
        <v>2016</v>
      </c>
    </row>
    <row r="3359" spans="1:21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4"/>
        <v>1.01</v>
      </c>
      <c r="P3359" s="8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9"/>
        <v>41852.417939814812</v>
      </c>
      <c r="U3359">
        <f t="shared" si="370"/>
        <v>2014</v>
      </c>
    </row>
    <row r="3360" spans="1:21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4"/>
        <v>1.0299</v>
      </c>
      <c r="P3360" s="8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9"/>
        <v>41962.352766203709</v>
      </c>
      <c r="U3360">
        <f t="shared" si="370"/>
        <v>2014</v>
      </c>
    </row>
    <row r="3361" spans="1:21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4"/>
        <v>1.0625</v>
      </c>
      <c r="P3361" s="8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9"/>
        <v>42791.057106481487</v>
      </c>
      <c r="U3361">
        <f t="shared" si="370"/>
        <v>2017</v>
      </c>
    </row>
    <row r="3362" spans="1:21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4"/>
        <v>1.0137777777777779</v>
      </c>
      <c r="P3362" s="8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9"/>
        <v>42718.665972222225</v>
      </c>
      <c r="U3362">
        <f t="shared" si="370"/>
        <v>2016</v>
      </c>
    </row>
    <row r="3363" spans="1:21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4"/>
        <v>1.1346000000000001</v>
      </c>
      <c r="P3363" s="8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9"/>
        <v>41883.665972222225</v>
      </c>
      <c r="U3363">
        <f t="shared" si="370"/>
        <v>2014</v>
      </c>
    </row>
    <row r="3364" spans="1:21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4"/>
        <v>2.1800000000000002</v>
      </c>
      <c r="P3364" s="8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9"/>
        <v>42070.204861111109</v>
      </c>
      <c r="U3364">
        <f t="shared" si="370"/>
        <v>2015</v>
      </c>
    </row>
    <row r="3365" spans="1:21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4"/>
        <v>1.0141935483870967</v>
      </c>
      <c r="P3365" s="8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9"/>
        <v>41870.666666666664</v>
      </c>
      <c r="U3365">
        <f t="shared" si="370"/>
        <v>2014</v>
      </c>
    </row>
    <row r="3366" spans="1:21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4"/>
        <v>1.0593333333333332</v>
      </c>
      <c r="P3366" s="8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9"/>
        <v>42444.875</v>
      </c>
      <c r="U3366">
        <f t="shared" si="370"/>
        <v>2016</v>
      </c>
    </row>
    <row r="3367" spans="1:21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4"/>
        <v>1.04</v>
      </c>
      <c r="P3367" s="8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42321.101759259262</v>
      </c>
      <c r="T3367" s="10">
        <f t="shared" si="369"/>
        <v>42351.101759259262</v>
      </c>
      <c r="U3367">
        <f t="shared" si="370"/>
        <v>2015</v>
      </c>
    </row>
    <row r="3368" spans="1:21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4"/>
        <v>2.21</v>
      </c>
      <c r="P3368" s="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9"/>
        <v>42137.067557870367</v>
      </c>
      <c r="U3368">
        <f t="shared" si="370"/>
        <v>2015</v>
      </c>
    </row>
    <row r="3369" spans="1:21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4"/>
        <v>1.1866666666666668</v>
      </c>
      <c r="P3369" s="8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9"/>
        <v>42217.933958333335</v>
      </c>
      <c r="U3369">
        <f t="shared" si="370"/>
        <v>2015</v>
      </c>
    </row>
    <row r="3370" spans="1:21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4"/>
        <v>1.046</v>
      </c>
      <c r="P3370" s="8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9"/>
        <v>42005.208333333328</v>
      </c>
      <c r="U3370">
        <f t="shared" si="370"/>
        <v>2014</v>
      </c>
    </row>
    <row r="3371" spans="1:21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4"/>
        <v>1.0389999999999999</v>
      </c>
      <c r="P3371" s="8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9"/>
        <v>42750.041435185187</v>
      </c>
      <c r="U3371">
        <f t="shared" si="370"/>
        <v>2016</v>
      </c>
    </row>
    <row r="3372" spans="1:21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4"/>
        <v>1.1773333333333333</v>
      </c>
      <c r="P3372" s="8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9"/>
        <v>42721.333333333328</v>
      </c>
      <c r="U3372">
        <f t="shared" si="370"/>
        <v>2016</v>
      </c>
    </row>
    <row r="3373" spans="1:21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4"/>
        <v>1.385</v>
      </c>
      <c r="P3373" s="8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9"/>
        <v>42340.874594907407</v>
      </c>
      <c r="U3373">
        <f t="shared" si="370"/>
        <v>2015</v>
      </c>
    </row>
    <row r="3374" spans="1:21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4"/>
        <v>1.0349999999999999</v>
      </c>
      <c r="P3374" s="8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9"/>
        <v>41876.207638888889</v>
      </c>
      <c r="U3374">
        <f t="shared" si="370"/>
        <v>2014</v>
      </c>
    </row>
    <row r="3375" spans="1:21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4"/>
        <v>1.0024999999999999</v>
      </c>
      <c r="P3375" s="8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9"/>
        <v>42203.666666666672</v>
      </c>
      <c r="U3375">
        <f t="shared" si="370"/>
        <v>2015</v>
      </c>
    </row>
    <row r="3376" spans="1:21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4"/>
        <v>1.0657142857142856</v>
      </c>
      <c r="P3376" s="8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9"/>
        <v>42305.731666666667</v>
      </c>
      <c r="U3376">
        <f t="shared" si="370"/>
        <v>2015</v>
      </c>
    </row>
    <row r="3377" spans="1:21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4"/>
        <v>1</v>
      </c>
      <c r="P3377" s="8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9"/>
        <v>41777.610798611109</v>
      </c>
      <c r="U3377">
        <f t="shared" si="370"/>
        <v>2014</v>
      </c>
    </row>
    <row r="3378" spans="1:21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4"/>
        <v>1.0001249999999999</v>
      </c>
      <c r="P3378" s="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9"/>
        <v>42119.659652777773</v>
      </c>
      <c r="U3378">
        <f t="shared" si="370"/>
        <v>2015</v>
      </c>
    </row>
    <row r="3379" spans="1:21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4"/>
        <v>1.0105</v>
      </c>
      <c r="P3379" s="8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42053.732627314821</v>
      </c>
      <c r="T3379" s="10">
        <f t="shared" si="369"/>
        <v>42083.705555555556</v>
      </c>
      <c r="U3379">
        <f t="shared" si="370"/>
        <v>2015</v>
      </c>
    </row>
    <row r="3380" spans="1:21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4"/>
        <v>1.0763636363636364</v>
      </c>
      <c r="P3380" s="8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9"/>
        <v>41882.547222222223</v>
      </c>
      <c r="U3380">
        <f t="shared" si="370"/>
        <v>2014</v>
      </c>
    </row>
    <row r="3381" spans="1:21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4"/>
        <v>1.0365</v>
      </c>
      <c r="P3381" s="8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9"/>
        <v>42242.958333333328</v>
      </c>
      <c r="U3381">
        <f t="shared" si="370"/>
        <v>2015</v>
      </c>
    </row>
    <row r="3382" spans="1:21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4"/>
        <v>1.0443333333333333</v>
      </c>
      <c r="P3382" s="8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</v>
      </c>
      <c r="T3382" s="10">
        <f t="shared" si="369"/>
        <v>41972.995115740734</v>
      </c>
      <c r="U3382">
        <f t="shared" si="370"/>
        <v>2014</v>
      </c>
    </row>
    <row r="3383" spans="1:21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4"/>
        <v>1.0225</v>
      </c>
      <c r="P3383" s="8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9"/>
        <v>42074.143321759257</v>
      </c>
      <c r="U3383">
        <f t="shared" si="370"/>
        <v>2015</v>
      </c>
    </row>
    <row r="3384" spans="1:21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4"/>
        <v>1.0074285714285713</v>
      </c>
      <c r="P3384" s="8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9"/>
        <v>42583.957638888889</v>
      </c>
      <c r="U3384">
        <f t="shared" si="370"/>
        <v>2016</v>
      </c>
    </row>
    <row r="3385" spans="1:21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4"/>
        <v>1.1171428571428572</v>
      </c>
      <c r="P3385" s="8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9"/>
        <v>42544.782638888893</v>
      </c>
      <c r="U3385">
        <f t="shared" si="370"/>
        <v>2016</v>
      </c>
    </row>
    <row r="3386" spans="1:21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4"/>
        <v>1.0001100000000001</v>
      </c>
      <c r="P3386" s="8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9"/>
        <v>42329.125</v>
      </c>
      <c r="U3386">
        <f t="shared" si="370"/>
        <v>2015</v>
      </c>
    </row>
    <row r="3387" spans="1:21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4"/>
        <v>1</v>
      </c>
      <c r="P3387" s="8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9"/>
        <v>41983.8675</v>
      </c>
      <c r="U3387">
        <f t="shared" si="370"/>
        <v>2014</v>
      </c>
    </row>
    <row r="3388" spans="1:21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4"/>
        <v>1.05</v>
      </c>
      <c r="P3388" s="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9"/>
        <v>41976.644745370373</v>
      </c>
      <c r="U3388">
        <f t="shared" si="370"/>
        <v>2014</v>
      </c>
    </row>
    <row r="3389" spans="1:21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4"/>
        <v>1.1686666666666667</v>
      </c>
      <c r="P3389" s="8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41947.762592592589</v>
      </c>
      <c r="T3389" s="10">
        <f t="shared" si="369"/>
        <v>41987.762592592597</v>
      </c>
      <c r="U3389">
        <f t="shared" si="370"/>
        <v>2014</v>
      </c>
    </row>
    <row r="3390" spans="1:21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4"/>
        <v>1.038</v>
      </c>
      <c r="P3390" s="8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9"/>
        <v>42173.461122685185</v>
      </c>
      <c r="U3390">
        <f t="shared" si="370"/>
        <v>2015</v>
      </c>
    </row>
    <row r="3391" spans="1:21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4"/>
        <v>1.145</v>
      </c>
      <c r="P3391" s="8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9"/>
        <v>42524.563449074078</v>
      </c>
      <c r="U3391">
        <f t="shared" si="370"/>
        <v>2016</v>
      </c>
    </row>
    <row r="3392" spans="1:21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4"/>
        <v>1.024</v>
      </c>
      <c r="P3392" s="8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41815.774826388886</v>
      </c>
      <c r="T3392" s="10">
        <f t="shared" si="369"/>
        <v>41830.774826388886</v>
      </c>
      <c r="U3392">
        <f t="shared" si="370"/>
        <v>2014</v>
      </c>
    </row>
    <row r="3393" spans="1:21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4"/>
        <v>2.23</v>
      </c>
      <c r="P3393" s="8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9"/>
        <v>41859.936111111114</v>
      </c>
      <c r="U3393">
        <f t="shared" si="370"/>
        <v>2014</v>
      </c>
    </row>
    <row r="3394" spans="1:21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71">E3394/D3394</f>
        <v>1</v>
      </c>
      <c r="P3394" s="8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si="369"/>
        <v>42496.845543981486</v>
      </c>
      <c r="U3394">
        <f t="shared" si="370"/>
        <v>2016</v>
      </c>
    </row>
    <row r="3395" spans="1:21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71"/>
        <v>1.0580000000000001</v>
      </c>
      <c r="P3395" s="8">
        <f t="shared" ref="P3395:P3458" si="372">IFERROR(E3395/L3395,0)</f>
        <v>36.06818181818182</v>
      </c>
      <c r="Q3395" t="str">
        <f t="shared" ref="Q3395:Q3458" si="373">LEFT($N3395,FIND("/",$N3395,1)-1)</f>
        <v>theater</v>
      </c>
      <c r="R3395" t="str">
        <f t="shared" ref="R3395:R3458" si="374">RIGHT($N3395,LEN($N3395)-FIND("/",$N3395,1))</f>
        <v>plays</v>
      </c>
      <c r="S3395" s="10">
        <f t="shared" ref="S3395:S3458" si="375">(((J3395/60)/60)/24)+DATE(1970,1,1)</f>
        <v>41923.921643518523</v>
      </c>
      <c r="T3395" s="10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1"/>
        <v>1.4236363636363636</v>
      </c>
      <c r="P3396" s="8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6"/>
        <v>41847.59542824074</v>
      </c>
      <c r="U3396">
        <f t="shared" si="377"/>
        <v>2014</v>
      </c>
    </row>
    <row r="3397" spans="1:21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1"/>
        <v>1.84</v>
      </c>
      <c r="P3397" s="8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42140.712314814817</v>
      </c>
      <c r="T3397" s="10">
        <f t="shared" si="376"/>
        <v>42154.756944444445</v>
      </c>
      <c r="U3397">
        <f t="shared" si="377"/>
        <v>2015</v>
      </c>
    </row>
    <row r="3398" spans="1:21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1"/>
        <v>1.0433333333333332</v>
      </c>
      <c r="P3398" s="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</v>
      </c>
      <c r="T3398" s="10">
        <f t="shared" si="376"/>
        <v>41791.165972222225</v>
      </c>
      <c r="U3398">
        <f t="shared" si="377"/>
        <v>2014</v>
      </c>
    </row>
    <row r="3399" spans="1:21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1"/>
        <v>1.1200000000000001</v>
      </c>
      <c r="P3399" s="8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6"/>
        <v>42418.916666666672</v>
      </c>
      <c r="U3399">
        <f t="shared" si="377"/>
        <v>2016</v>
      </c>
    </row>
    <row r="3400" spans="1:21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1"/>
        <v>1.1107499999999999</v>
      </c>
      <c r="P3400" s="8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41941.75203703704</v>
      </c>
      <c r="T3400" s="10">
        <f t="shared" si="376"/>
        <v>41964.708333333328</v>
      </c>
      <c r="U3400">
        <f t="shared" si="377"/>
        <v>2014</v>
      </c>
    </row>
    <row r="3401" spans="1:21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1"/>
        <v>1.0375000000000001</v>
      </c>
      <c r="P3401" s="8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6"/>
        <v>42056.920428240745</v>
      </c>
      <c r="U3401">
        <f t="shared" si="377"/>
        <v>2015</v>
      </c>
    </row>
    <row r="3402" spans="1:21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1"/>
        <v>1.0041</v>
      </c>
      <c r="P3402" s="8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6"/>
        <v>41879.953865740739</v>
      </c>
      <c r="U3402">
        <f t="shared" si="377"/>
        <v>2014</v>
      </c>
    </row>
    <row r="3403" spans="1:21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1"/>
        <v>1.0186206896551724</v>
      </c>
      <c r="P3403" s="8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6"/>
        <v>42223.723912037036</v>
      </c>
      <c r="U3403">
        <f t="shared" si="377"/>
        <v>2015</v>
      </c>
    </row>
    <row r="3404" spans="1:21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1"/>
        <v>1.0976666666666666</v>
      </c>
      <c r="P3404" s="8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6"/>
        <v>42320.104861111111</v>
      </c>
      <c r="U3404">
        <f t="shared" si="377"/>
        <v>2015</v>
      </c>
    </row>
    <row r="3405" spans="1:21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1"/>
        <v>1</v>
      </c>
      <c r="P3405" s="8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6"/>
        <v>42180.462083333332</v>
      </c>
      <c r="U3405">
        <f t="shared" si="377"/>
        <v>2015</v>
      </c>
    </row>
    <row r="3406" spans="1:21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1"/>
        <v>1.22</v>
      </c>
      <c r="P3406" s="8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6"/>
        <v>42172.503495370373</v>
      </c>
      <c r="U3406">
        <f t="shared" si="377"/>
        <v>2015</v>
      </c>
    </row>
    <row r="3407" spans="1:21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1"/>
        <v>1.3757142857142857</v>
      </c>
      <c r="P3407" s="8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6"/>
        <v>42430.999305555553</v>
      </c>
      <c r="U3407">
        <f t="shared" si="377"/>
        <v>2016</v>
      </c>
    </row>
    <row r="3408" spans="1:21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1"/>
        <v>1.0031000000000001</v>
      </c>
      <c r="P3408" s="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6"/>
        <v>41836.492777777778</v>
      </c>
      <c r="U3408">
        <f t="shared" si="377"/>
        <v>2014</v>
      </c>
    </row>
    <row r="3409" spans="1:21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1"/>
        <v>1.071</v>
      </c>
      <c r="P3409" s="8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6"/>
        <v>41826.422326388885</v>
      </c>
      <c r="U3409">
        <f t="shared" si="377"/>
        <v>2014</v>
      </c>
    </row>
    <row r="3410" spans="1:21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1"/>
        <v>2.11</v>
      </c>
      <c r="P3410" s="8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6"/>
        <v>41838.991944444446</v>
      </c>
      <c r="U3410">
        <f t="shared" si="377"/>
        <v>2014</v>
      </c>
    </row>
    <row r="3411" spans="1:21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1"/>
        <v>1.236</v>
      </c>
      <c r="P3411" s="8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42544.814328703709</v>
      </c>
      <c r="T3411" s="10">
        <f t="shared" si="376"/>
        <v>42582.873611111107</v>
      </c>
      <c r="U3411">
        <f t="shared" si="377"/>
        <v>2016</v>
      </c>
    </row>
    <row r="3412" spans="1:21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1"/>
        <v>1.085</v>
      </c>
      <c r="P3412" s="8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6"/>
        <v>42527.291666666672</v>
      </c>
      <c r="U3412">
        <f t="shared" si="377"/>
        <v>2016</v>
      </c>
    </row>
    <row r="3413" spans="1:21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1"/>
        <v>1.0356666666666667</v>
      </c>
      <c r="P3413" s="8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6"/>
        <v>42285.022824074069</v>
      </c>
      <c r="U3413">
        <f t="shared" si="377"/>
        <v>2015</v>
      </c>
    </row>
    <row r="3414" spans="1:21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1"/>
        <v>1</v>
      </c>
      <c r="P3414" s="8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6"/>
        <v>41909.959050925929</v>
      </c>
      <c r="U3414">
        <f t="shared" si="377"/>
        <v>2014</v>
      </c>
    </row>
    <row r="3415" spans="1:21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1"/>
        <v>1.3</v>
      </c>
      <c r="P3415" s="8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6"/>
        <v>42063.207638888889</v>
      </c>
      <c r="U3415">
        <f t="shared" si="377"/>
        <v>2015</v>
      </c>
    </row>
    <row r="3416" spans="1:21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1"/>
        <v>1.0349999999999999</v>
      </c>
      <c r="P3416" s="8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6"/>
        <v>42705.332638888889</v>
      </c>
      <c r="U3416">
        <f t="shared" si="377"/>
        <v>2016</v>
      </c>
    </row>
    <row r="3417" spans="1:21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1"/>
        <v>1</v>
      </c>
      <c r="P3417" s="8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6"/>
        <v>42477.979166666672</v>
      </c>
      <c r="U3417">
        <f t="shared" si="377"/>
        <v>2016</v>
      </c>
    </row>
    <row r="3418" spans="1:21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1"/>
        <v>1.196</v>
      </c>
      <c r="P3418" s="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6"/>
        <v>42117.770833333328</v>
      </c>
      <c r="U3418">
        <f t="shared" si="377"/>
        <v>2015</v>
      </c>
    </row>
    <row r="3419" spans="1:21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1"/>
        <v>1.0000058823529412</v>
      </c>
      <c r="P3419" s="8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6"/>
        <v>41938.029861111114</v>
      </c>
      <c r="U3419">
        <f t="shared" si="377"/>
        <v>2014</v>
      </c>
    </row>
    <row r="3420" spans="1:21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1"/>
        <v>1.00875</v>
      </c>
      <c r="P3420" s="8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6"/>
        <v>41782.83457175926</v>
      </c>
      <c r="U3420">
        <f t="shared" si="377"/>
        <v>2014</v>
      </c>
    </row>
    <row r="3421" spans="1:21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1"/>
        <v>1.0654545454545454</v>
      </c>
      <c r="P3421" s="8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6"/>
        <v>42466.895833333328</v>
      </c>
      <c r="U3421">
        <f t="shared" si="377"/>
        <v>2016</v>
      </c>
    </row>
    <row r="3422" spans="1:21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1"/>
        <v>1.38</v>
      </c>
      <c r="P3422" s="8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6"/>
        <v>42414</v>
      </c>
      <c r="U3422">
        <f t="shared" si="377"/>
        <v>2016</v>
      </c>
    </row>
    <row r="3423" spans="1:21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1"/>
        <v>1.0115000000000001</v>
      </c>
      <c r="P3423" s="8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6"/>
        <v>42067.791238425925</v>
      </c>
      <c r="U3423">
        <f t="shared" si="377"/>
        <v>2015</v>
      </c>
    </row>
    <row r="3424" spans="1:21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1"/>
        <v>1.091</v>
      </c>
      <c r="P3424" s="8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6"/>
        <v>42352</v>
      </c>
      <c r="U3424">
        <f t="shared" si="377"/>
        <v>2015</v>
      </c>
    </row>
    <row r="3425" spans="1:21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1"/>
        <v>1.4</v>
      </c>
      <c r="P3425" s="8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6"/>
        <v>42118.911354166667</v>
      </c>
      <c r="U3425">
        <f t="shared" si="377"/>
        <v>2015</v>
      </c>
    </row>
    <row r="3426" spans="1:21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1"/>
        <v>1.0358333333333334</v>
      </c>
      <c r="P3426" s="8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6"/>
        <v>42040.290972222225</v>
      </c>
      <c r="U3426">
        <f t="shared" si="377"/>
        <v>2015</v>
      </c>
    </row>
    <row r="3427" spans="1:21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1"/>
        <v>1.0297033333333332</v>
      </c>
      <c r="P3427" s="8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6"/>
        <v>41916.617314814815</v>
      </c>
      <c r="U3427">
        <f t="shared" si="377"/>
        <v>2014</v>
      </c>
    </row>
    <row r="3428" spans="1:21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1"/>
        <v>1.0813333333333333</v>
      </c>
      <c r="P3428" s="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6"/>
        <v>41903.083333333336</v>
      </c>
      <c r="U3428">
        <f t="shared" si="377"/>
        <v>2014</v>
      </c>
    </row>
    <row r="3429" spans="1:21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1"/>
        <v>1</v>
      </c>
      <c r="P3429" s="8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6"/>
        <v>41822.645277777774</v>
      </c>
      <c r="U3429">
        <f t="shared" si="377"/>
        <v>2014</v>
      </c>
    </row>
    <row r="3430" spans="1:21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1"/>
        <v>1.0275000000000001</v>
      </c>
      <c r="P3430" s="8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6"/>
        <v>42063.708333333328</v>
      </c>
      <c r="U3430">
        <f t="shared" si="377"/>
        <v>2015</v>
      </c>
    </row>
    <row r="3431" spans="1:21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1"/>
        <v>1.3</v>
      </c>
      <c r="P3431" s="8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6"/>
        <v>42676.021539351852</v>
      </c>
      <c r="U3431">
        <f t="shared" si="377"/>
        <v>2016</v>
      </c>
    </row>
    <row r="3432" spans="1:21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1"/>
        <v>1.0854949999999999</v>
      </c>
      <c r="P3432" s="8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6"/>
        <v>41850.945613425924</v>
      </c>
      <c r="U3432">
        <f t="shared" si="377"/>
        <v>2014</v>
      </c>
    </row>
    <row r="3433" spans="1:21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1"/>
        <v>1</v>
      </c>
      <c r="P3433" s="8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6"/>
        <v>41869.730937500004</v>
      </c>
      <c r="U3433">
        <f t="shared" si="377"/>
        <v>2014</v>
      </c>
    </row>
    <row r="3434" spans="1:21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1"/>
        <v>1.0965</v>
      </c>
      <c r="P3434" s="8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6"/>
        <v>42405.916666666672</v>
      </c>
      <c r="U3434">
        <f t="shared" si="377"/>
        <v>2016</v>
      </c>
    </row>
    <row r="3435" spans="1:21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1"/>
        <v>1.0026315789473683</v>
      </c>
      <c r="P3435" s="8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41776.063136574077</v>
      </c>
      <c r="T3435" s="10">
        <f t="shared" si="376"/>
        <v>41807.125</v>
      </c>
      <c r="U3435">
        <f t="shared" si="377"/>
        <v>2014</v>
      </c>
    </row>
    <row r="3436" spans="1:21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1"/>
        <v>1.0555000000000001</v>
      </c>
      <c r="P3436" s="8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41800.380428240744</v>
      </c>
      <c r="T3436" s="10">
        <f t="shared" si="376"/>
        <v>41830.380428240744</v>
      </c>
      <c r="U3436">
        <f t="shared" si="377"/>
        <v>2014</v>
      </c>
    </row>
    <row r="3437" spans="1:21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1"/>
        <v>1.1200000000000001</v>
      </c>
      <c r="P3437" s="8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6"/>
        <v>42589.125</v>
      </c>
      <c r="U3437">
        <f t="shared" si="377"/>
        <v>2016</v>
      </c>
    </row>
    <row r="3438" spans="1:21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1"/>
        <v>1.0589999999999999</v>
      </c>
      <c r="P3438" s="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6"/>
        <v>41872.686111111114</v>
      </c>
      <c r="U3438">
        <f t="shared" si="377"/>
        <v>2014</v>
      </c>
    </row>
    <row r="3439" spans="1:21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1"/>
        <v>1.01</v>
      </c>
      <c r="P3439" s="8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6"/>
        <v>42235.710879629631</v>
      </c>
      <c r="U3439">
        <f t="shared" si="377"/>
        <v>2015</v>
      </c>
    </row>
    <row r="3440" spans="1:21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1"/>
        <v>1.042</v>
      </c>
      <c r="P3440" s="8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42100.927858796291</v>
      </c>
      <c r="T3440" s="10">
        <f t="shared" si="376"/>
        <v>42126.875</v>
      </c>
      <c r="U3440">
        <f t="shared" si="377"/>
        <v>2015</v>
      </c>
    </row>
    <row r="3441" spans="1:21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1"/>
        <v>1.3467833333333334</v>
      </c>
      <c r="P3441" s="8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6"/>
        <v>42388.207638888889</v>
      </c>
      <c r="U3441">
        <f t="shared" si="377"/>
        <v>2016</v>
      </c>
    </row>
    <row r="3442" spans="1:21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1"/>
        <v>1.052184</v>
      </c>
      <c r="P3442" s="8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6"/>
        <v>41831.677083333336</v>
      </c>
      <c r="U3442">
        <f t="shared" si="377"/>
        <v>2014</v>
      </c>
    </row>
    <row r="3443" spans="1:21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1"/>
        <v>1.026</v>
      </c>
      <c r="P3443" s="8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6"/>
        <v>42321.845138888893</v>
      </c>
      <c r="U3443">
        <f t="shared" si="377"/>
        <v>2015</v>
      </c>
    </row>
    <row r="3444" spans="1:21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1"/>
        <v>1</v>
      </c>
      <c r="P3444" s="8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42124.841111111105</v>
      </c>
      <c r="T3444" s="10">
        <f t="shared" si="376"/>
        <v>42154.841111111105</v>
      </c>
      <c r="U3444">
        <f t="shared" si="377"/>
        <v>2015</v>
      </c>
    </row>
    <row r="3445" spans="1:21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1"/>
        <v>1.855</v>
      </c>
      <c r="P3445" s="8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6"/>
        <v>41891.524837962963</v>
      </c>
      <c r="U3445">
        <f t="shared" si="377"/>
        <v>2014</v>
      </c>
    </row>
    <row r="3446" spans="1:21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1"/>
        <v>2.89</v>
      </c>
      <c r="P3446" s="8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6"/>
        <v>42529.582638888889</v>
      </c>
      <c r="U3446">
        <f t="shared" si="377"/>
        <v>2016</v>
      </c>
    </row>
    <row r="3447" spans="1:21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1"/>
        <v>1</v>
      </c>
      <c r="P3447" s="8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6"/>
        <v>42300.530509259261</v>
      </c>
      <c r="U3447">
        <f t="shared" si="377"/>
        <v>2015</v>
      </c>
    </row>
    <row r="3448" spans="1:21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1"/>
        <v>1.0820000000000001</v>
      </c>
      <c r="P3448" s="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6"/>
        <v>42040.513888888891</v>
      </c>
      <c r="U3448">
        <f t="shared" si="377"/>
        <v>2015</v>
      </c>
    </row>
    <row r="3449" spans="1:21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1"/>
        <v>1.0780000000000001</v>
      </c>
      <c r="P3449" s="8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6"/>
        <v>42447.847361111111</v>
      </c>
      <c r="U3449">
        <f t="shared" si="377"/>
        <v>2016</v>
      </c>
    </row>
    <row r="3450" spans="1:21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1"/>
        <v>1.0976190476190477</v>
      </c>
      <c r="P3450" s="8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6"/>
        <v>41990.119085648148</v>
      </c>
      <c r="U3450">
        <f t="shared" si="377"/>
        <v>2014</v>
      </c>
    </row>
    <row r="3451" spans="1:21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1"/>
        <v>1.70625</v>
      </c>
      <c r="P3451" s="8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6"/>
        <v>42560.166666666672</v>
      </c>
      <c r="U3451">
        <f t="shared" si="377"/>
        <v>2016</v>
      </c>
    </row>
    <row r="3452" spans="1:21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1"/>
        <v>1.52</v>
      </c>
      <c r="P3452" s="8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6"/>
        <v>42096.662858796291</v>
      </c>
      <c r="U3452">
        <f t="shared" si="377"/>
        <v>2015</v>
      </c>
    </row>
    <row r="3453" spans="1:21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1"/>
        <v>1.0123076923076924</v>
      </c>
      <c r="P3453" s="8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6"/>
        <v>42115.723692129628</v>
      </c>
      <c r="U3453">
        <f t="shared" si="377"/>
        <v>2015</v>
      </c>
    </row>
    <row r="3454" spans="1:21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1"/>
        <v>1.532</v>
      </c>
      <c r="P3454" s="8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6"/>
        <v>41843.165972222225</v>
      </c>
      <c r="U3454">
        <f t="shared" si="377"/>
        <v>2014</v>
      </c>
    </row>
    <row r="3455" spans="1:21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1"/>
        <v>1.2833333333333334</v>
      </c>
      <c r="P3455" s="8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6"/>
        <v>42595.97865740741</v>
      </c>
      <c r="U3455">
        <f t="shared" si="377"/>
        <v>2016</v>
      </c>
    </row>
    <row r="3456" spans="1:21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1"/>
        <v>1.0071428571428571</v>
      </c>
      <c r="P3456" s="8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6"/>
        <v>41851.698599537034</v>
      </c>
      <c r="U3456">
        <f t="shared" si="377"/>
        <v>2014</v>
      </c>
    </row>
    <row r="3457" spans="1:21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1"/>
        <v>1.0065</v>
      </c>
      <c r="P3457" s="8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6"/>
        <v>42656.7503125</v>
      </c>
      <c r="U3457">
        <f t="shared" si="377"/>
        <v>2016</v>
      </c>
    </row>
    <row r="3458" spans="1:21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78">E3458/D3458</f>
        <v>1.913</v>
      </c>
      <c r="P3458" s="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si="376"/>
        <v>41852.290972222225</v>
      </c>
      <c r="U3458">
        <f t="shared" si="377"/>
        <v>2014</v>
      </c>
    </row>
    <row r="3459" spans="1:21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78"/>
        <v>1.4019999999999999</v>
      </c>
      <c r="P3459" s="8">
        <f t="shared" ref="P3459:P3522" si="379">IFERROR(E3459/L3459,0)</f>
        <v>50.981818181818184</v>
      </c>
      <c r="Q3459" t="str">
        <f t="shared" ref="Q3459:Q3522" si="380">LEFT($N3459,FIND("/",$N3459,1)-1)</f>
        <v>theater</v>
      </c>
      <c r="R3459" t="str">
        <f t="shared" ref="R3459:R3522" si="381">RIGHT($N3459,LEN($N3459)-FIND("/",$N3459,1))</f>
        <v>plays</v>
      </c>
      <c r="S3459" s="10">
        <f t="shared" ref="S3459:S3522" si="382">(((J3459/60)/60)/24)+DATE(1970,1,1)</f>
        <v>42016.706678240742</v>
      </c>
      <c r="T3459" s="10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8"/>
        <v>1.2433537832310839</v>
      </c>
      <c r="P3460" s="8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83"/>
        <v>42038.185416666667</v>
      </c>
      <c r="U3460">
        <f t="shared" si="384"/>
        <v>2015</v>
      </c>
    </row>
    <row r="3461" spans="1:21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8"/>
        <v>1.262</v>
      </c>
      <c r="P3461" s="8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83"/>
        <v>42510.479861111111</v>
      </c>
      <c r="U3461">
        <f t="shared" si="384"/>
        <v>2016</v>
      </c>
    </row>
    <row r="3462" spans="1:21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8"/>
        <v>1.9</v>
      </c>
      <c r="P3462" s="8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41852.527222222219</v>
      </c>
      <c r="T3462" s="10">
        <f t="shared" si="383"/>
        <v>41866.527222222219</v>
      </c>
      <c r="U3462">
        <f t="shared" si="384"/>
        <v>2014</v>
      </c>
    </row>
    <row r="3463" spans="1:21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8"/>
        <v>1.39</v>
      </c>
      <c r="P3463" s="8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83"/>
        <v>42672.125</v>
      </c>
      <c r="U3463">
        <f t="shared" si="384"/>
        <v>2016</v>
      </c>
    </row>
    <row r="3464" spans="1:21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8"/>
        <v>2.02</v>
      </c>
      <c r="P3464" s="8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83"/>
        <v>42195.75</v>
      </c>
      <c r="U3464">
        <f t="shared" si="384"/>
        <v>2015</v>
      </c>
    </row>
    <row r="3465" spans="1:21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8"/>
        <v>1.0338000000000001</v>
      </c>
      <c r="P3465" s="8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83"/>
        <v>42654.165972222225</v>
      </c>
      <c r="U3465">
        <f t="shared" si="384"/>
        <v>2016</v>
      </c>
    </row>
    <row r="3466" spans="1:21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8"/>
        <v>1.023236</v>
      </c>
      <c r="P3466" s="8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83"/>
        <v>42605.130057870367</v>
      </c>
      <c r="U3466">
        <f t="shared" si="384"/>
        <v>2016</v>
      </c>
    </row>
    <row r="3467" spans="1:21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8"/>
        <v>1.03</v>
      </c>
      <c r="P3467" s="8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83"/>
        <v>42225.666666666672</v>
      </c>
      <c r="U3467">
        <f t="shared" si="384"/>
        <v>2015</v>
      </c>
    </row>
    <row r="3468" spans="1:21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8"/>
        <v>1.2714285714285714</v>
      </c>
      <c r="P3468" s="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83"/>
        <v>42479.977430555555</v>
      </c>
      <c r="U3468">
        <f t="shared" si="384"/>
        <v>2016</v>
      </c>
    </row>
    <row r="3469" spans="1:21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8"/>
        <v>1.01</v>
      </c>
      <c r="P3469" s="8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83"/>
        <v>42083.630000000005</v>
      </c>
      <c r="U3469">
        <f t="shared" si="384"/>
        <v>2015</v>
      </c>
    </row>
    <row r="3470" spans="1:21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8"/>
        <v>1.2178</v>
      </c>
      <c r="P3470" s="8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42605.765381944439</v>
      </c>
      <c r="T3470" s="10">
        <f t="shared" si="383"/>
        <v>42634.125</v>
      </c>
      <c r="U3470">
        <f t="shared" si="384"/>
        <v>2016</v>
      </c>
    </row>
    <row r="3471" spans="1:21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8"/>
        <v>1.1339285714285714</v>
      </c>
      <c r="P3471" s="8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83"/>
        <v>42488.641724537039</v>
      </c>
      <c r="U3471">
        <f t="shared" si="384"/>
        <v>2016</v>
      </c>
    </row>
    <row r="3472" spans="1:21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8"/>
        <v>1.5</v>
      </c>
      <c r="P3472" s="8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83"/>
        <v>42566.901388888888</v>
      </c>
      <c r="U3472">
        <f t="shared" si="384"/>
        <v>2016</v>
      </c>
    </row>
    <row r="3473" spans="1:21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8"/>
        <v>2.1459999999999999</v>
      </c>
      <c r="P3473" s="8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41841.820486111108</v>
      </c>
      <c r="T3473" s="10">
        <f t="shared" si="383"/>
        <v>41882.833333333336</v>
      </c>
      <c r="U3473">
        <f t="shared" si="384"/>
        <v>2014</v>
      </c>
    </row>
    <row r="3474" spans="1:21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8"/>
        <v>1.0205</v>
      </c>
      <c r="P3474" s="8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83"/>
        <v>41949.249305555553</v>
      </c>
      <c r="U3474">
        <f t="shared" si="384"/>
        <v>2014</v>
      </c>
    </row>
    <row r="3475" spans="1:21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8"/>
        <v>1</v>
      </c>
      <c r="P3475" s="8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83"/>
        <v>42083.852083333331</v>
      </c>
      <c r="U3475">
        <f t="shared" si="384"/>
        <v>2015</v>
      </c>
    </row>
    <row r="3476" spans="1:21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8"/>
        <v>1.01</v>
      </c>
      <c r="P3476" s="8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83"/>
        <v>42571.501516203702</v>
      </c>
      <c r="U3476">
        <f t="shared" si="384"/>
        <v>2016</v>
      </c>
    </row>
    <row r="3477" spans="1:21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8"/>
        <v>1.1333333333333333</v>
      </c>
      <c r="P3477" s="8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83"/>
        <v>41946</v>
      </c>
      <c r="U3477">
        <f t="shared" si="384"/>
        <v>2014</v>
      </c>
    </row>
    <row r="3478" spans="1:21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8"/>
        <v>1.04</v>
      </c>
      <c r="P3478" s="8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83"/>
        <v>41939.125</v>
      </c>
      <c r="U3478">
        <f t="shared" si="384"/>
        <v>2014</v>
      </c>
    </row>
    <row r="3479" spans="1:21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8"/>
        <v>1.1533333333333333</v>
      </c>
      <c r="P3479" s="8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83"/>
        <v>42141.125</v>
      </c>
      <c r="U3479">
        <f t="shared" si="384"/>
        <v>2015</v>
      </c>
    </row>
    <row r="3480" spans="1:21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8"/>
        <v>1.1285000000000001</v>
      </c>
      <c r="P3480" s="8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42053.916921296302</v>
      </c>
      <c r="T3480" s="10">
        <f t="shared" si="383"/>
        <v>42079.875</v>
      </c>
      <c r="U3480">
        <f t="shared" si="384"/>
        <v>2015</v>
      </c>
    </row>
    <row r="3481" spans="1:21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8"/>
        <v>1.2786666666666666</v>
      </c>
      <c r="P3481" s="8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41781.855092592588</v>
      </c>
      <c r="T3481" s="10">
        <f t="shared" si="383"/>
        <v>41811.855092592588</v>
      </c>
      <c r="U3481">
        <f t="shared" si="384"/>
        <v>2014</v>
      </c>
    </row>
    <row r="3482" spans="1:21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8"/>
        <v>1.4266666666666667</v>
      </c>
      <c r="P3482" s="8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83"/>
        <v>42195.875</v>
      </c>
      <c r="U3482">
        <f t="shared" si="384"/>
        <v>2015</v>
      </c>
    </row>
    <row r="3483" spans="1:21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8"/>
        <v>1.1879999999999999</v>
      </c>
      <c r="P3483" s="8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</v>
      </c>
      <c r="T3483" s="10">
        <f t="shared" si="383"/>
        <v>42006.24754629629</v>
      </c>
      <c r="U3483">
        <f t="shared" si="384"/>
        <v>2014</v>
      </c>
    </row>
    <row r="3484" spans="1:21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8"/>
        <v>1.3833333333333333</v>
      </c>
      <c r="P3484" s="8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83"/>
        <v>41826.771597222221</v>
      </c>
      <c r="U3484">
        <f t="shared" si="384"/>
        <v>2014</v>
      </c>
    </row>
    <row r="3485" spans="1:21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8"/>
        <v>1.599402985074627</v>
      </c>
      <c r="P3485" s="8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83"/>
        <v>41823.668761574074</v>
      </c>
      <c r="U3485">
        <f t="shared" si="384"/>
        <v>2014</v>
      </c>
    </row>
    <row r="3486" spans="1:21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8"/>
        <v>1.1424000000000001</v>
      </c>
      <c r="P3486" s="8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83"/>
        <v>42536.760405092587</v>
      </c>
      <c r="U3486">
        <f t="shared" si="384"/>
        <v>2016</v>
      </c>
    </row>
    <row r="3487" spans="1:21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8"/>
        <v>1.0060606060606061</v>
      </c>
      <c r="P3487" s="8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83"/>
        <v>42402.693055555559</v>
      </c>
      <c r="U3487">
        <f t="shared" si="384"/>
        <v>2016</v>
      </c>
    </row>
    <row r="3488" spans="1:21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8"/>
        <v>1.552</v>
      </c>
      <c r="P3488" s="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83"/>
        <v>42158.290972222225</v>
      </c>
      <c r="U3488">
        <f t="shared" si="384"/>
        <v>2015</v>
      </c>
    </row>
    <row r="3489" spans="1:21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8"/>
        <v>1.2775000000000001</v>
      </c>
      <c r="P3489" s="8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83"/>
        <v>42179.940416666665</v>
      </c>
      <c r="U3489">
        <f t="shared" si="384"/>
        <v>2015</v>
      </c>
    </row>
    <row r="3490" spans="1:21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8"/>
        <v>1.212</v>
      </c>
      <c r="P3490" s="8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83"/>
        <v>42111.666666666672</v>
      </c>
      <c r="U3490">
        <f t="shared" si="384"/>
        <v>2015</v>
      </c>
    </row>
    <row r="3491" spans="1:21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8"/>
        <v>1.127</v>
      </c>
      <c r="P3491" s="8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83"/>
        <v>41783.875</v>
      </c>
      <c r="U3491">
        <f t="shared" si="384"/>
        <v>2014</v>
      </c>
    </row>
    <row r="3492" spans="1:21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8"/>
        <v>1.2749999999999999</v>
      </c>
      <c r="P3492" s="8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83"/>
        <v>42473.802361111113</v>
      </c>
      <c r="U3492">
        <f t="shared" si="384"/>
        <v>2016</v>
      </c>
    </row>
    <row r="3493" spans="1:21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8"/>
        <v>1.5820000000000001</v>
      </c>
      <c r="P3493" s="8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83"/>
        <v>42142.249814814815</v>
      </c>
      <c r="U3493">
        <f t="shared" si="384"/>
        <v>2015</v>
      </c>
    </row>
    <row r="3494" spans="1:21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8"/>
        <v>1.0526894736842105</v>
      </c>
      <c r="P3494" s="8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83"/>
        <v>42303.009224537032</v>
      </c>
      <c r="U3494">
        <f t="shared" si="384"/>
        <v>2015</v>
      </c>
    </row>
    <row r="3495" spans="1:21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8"/>
        <v>1</v>
      </c>
      <c r="P3495" s="8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83"/>
        <v>41868.21597222222</v>
      </c>
      <c r="U3495">
        <f t="shared" si="384"/>
        <v>2014</v>
      </c>
    </row>
    <row r="3496" spans="1:21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8"/>
        <v>1</v>
      </c>
      <c r="P3496" s="8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83"/>
        <v>42700.25</v>
      </c>
      <c r="U3496">
        <f t="shared" si="384"/>
        <v>2016</v>
      </c>
    </row>
    <row r="3497" spans="1:21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8"/>
        <v>1.0686</v>
      </c>
      <c r="P3497" s="8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41915.762835648151</v>
      </c>
      <c r="T3497" s="10">
        <f t="shared" si="383"/>
        <v>41944.720833333333</v>
      </c>
      <c r="U3497">
        <f t="shared" si="384"/>
        <v>2014</v>
      </c>
    </row>
    <row r="3498" spans="1:21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8"/>
        <v>1.244</v>
      </c>
      <c r="P3498" s="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83"/>
        <v>42624.846828703703</v>
      </c>
      <c r="U3498">
        <f t="shared" si="384"/>
        <v>2016</v>
      </c>
    </row>
    <row r="3499" spans="1:21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8"/>
        <v>1.0870406189555126</v>
      </c>
      <c r="P3499" s="8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42511.741944444439</v>
      </c>
      <c r="T3499" s="10">
        <f t="shared" si="383"/>
        <v>42523.916666666672</v>
      </c>
      <c r="U3499">
        <f t="shared" si="384"/>
        <v>2016</v>
      </c>
    </row>
    <row r="3500" spans="1:21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8"/>
        <v>1.0242424242424242</v>
      </c>
      <c r="P3500" s="8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83"/>
        <v>42518.905555555553</v>
      </c>
      <c r="U3500">
        <f t="shared" si="384"/>
        <v>2016</v>
      </c>
    </row>
    <row r="3501" spans="1:21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8"/>
        <v>1.0549999999999999</v>
      </c>
      <c r="P3501" s="8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83"/>
        <v>42186.290972222225</v>
      </c>
      <c r="U3501">
        <f t="shared" si="384"/>
        <v>2015</v>
      </c>
    </row>
    <row r="3502" spans="1:21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8"/>
        <v>1.0629999999999999</v>
      </c>
      <c r="P3502" s="8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</v>
      </c>
      <c r="T3502" s="10">
        <f t="shared" si="383"/>
        <v>42436.207638888889</v>
      </c>
      <c r="U3502">
        <f t="shared" si="384"/>
        <v>2016</v>
      </c>
    </row>
    <row r="3503" spans="1:21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8"/>
        <v>1.0066666666666666</v>
      </c>
      <c r="P3503" s="8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83"/>
        <v>42258.763831018514</v>
      </c>
      <c r="U3503">
        <f t="shared" si="384"/>
        <v>2015</v>
      </c>
    </row>
    <row r="3504" spans="1:21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8"/>
        <v>1.054</v>
      </c>
      <c r="P3504" s="8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83"/>
        <v>42445.165972222225</v>
      </c>
      <c r="U3504">
        <f t="shared" si="384"/>
        <v>2016</v>
      </c>
    </row>
    <row r="3505" spans="1:21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8"/>
        <v>1.0755999999999999</v>
      </c>
      <c r="P3505" s="8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83"/>
        <v>42575.478333333333</v>
      </c>
      <c r="U3505">
        <f t="shared" si="384"/>
        <v>2016</v>
      </c>
    </row>
    <row r="3506" spans="1:21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8"/>
        <v>1</v>
      </c>
      <c r="P3506" s="8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83"/>
        <v>42327.790405092594</v>
      </c>
      <c r="U3506">
        <f t="shared" si="384"/>
        <v>2015</v>
      </c>
    </row>
    <row r="3507" spans="1:21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8"/>
        <v>1.0376000000000001</v>
      </c>
      <c r="P3507" s="8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83"/>
        <v>41772.166666666664</v>
      </c>
      <c r="U3507">
        <f t="shared" si="384"/>
        <v>2014</v>
      </c>
    </row>
    <row r="3508" spans="1:21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8"/>
        <v>1.0149999999999999</v>
      </c>
      <c r="P3508" s="8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83"/>
        <v>41874.734259259261</v>
      </c>
      <c r="U3508">
        <f t="shared" si="384"/>
        <v>2014</v>
      </c>
    </row>
    <row r="3509" spans="1:21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8"/>
        <v>1.044</v>
      </c>
      <c r="P3509" s="8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83"/>
        <v>42521.92288194444</v>
      </c>
      <c r="U3509">
        <f t="shared" si="384"/>
        <v>2016</v>
      </c>
    </row>
    <row r="3510" spans="1:21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8"/>
        <v>1.8</v>
      </c>
      <c r="P3510" s="8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83"/>
        <v>42500.875</v>
      </c>
      <c r="U3510">
        <f t="shared" si="384"/>
        <v>2016</v>
      </c>
    </row>
    <row r="3511" spans="1:21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8"/>
        <v>1.0633333333333332</v>
      </c>
      <c r="P3511" s="8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83"/>
        <v>41964.204861111109</v>
      </c>
      <c r="U3511">
        <f t="shared" si="384"/>
        <v>2014</v>
      </c>
    </row>
    <row r="3512" spans="1:21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8"/>
        <v>1.0055555555555555</v>
      </c>
      <c r="P3512" s="8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83"/>
        <v>41822.62090277778</v>
      </c>
      <c r="U3512">
        <f t="shared" si="384"/>
        <v>2014</v>
      </c>
    </row>
    <row r="3513" spans="1:21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8"/>
        <v>1.012</v>
      </c>
      <c r="P3513" s="8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83"/>
        <v>41950.770833333336</v>
      </c>
      <c r="U3513">
        <f t="shared" si="384"/>
        <v>2014</v>
      </c>
    </row>
    <row r="3514" spans="1:21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8"/>
        <v>1</v>
      </c>
      <c r="P3514" s="8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83"/>
        <v>42117.49527777778</v>
      </c>
      <c r="U3514">
        <f t="shared" si="384"/>
        <v>2015</v>
      </c>
    </row>
    <row r="3515" spans="1:21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8"/>
        <v>1.1839285714285714</v>
      </c>
      <c r="P3515" s="8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83"/>
        <v>41794.207638888889</v>
      </c>
      <c r="U3515">
        <f t="shared" si="384"/>
        <v>2014</v>
      </c>
    </row>
    <row r="3516" spans="1:21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8"/>
        <v>1.1000000000000001</v>
      </c>
      <c r="P3516" s="8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83"/>
        <v>42037.207638888889</v>
      </c>
      <c r="U3516">
        <f t="shared" si="384"/>
        <v>2015</v>
      </c>
    </row>
    <row r="3517" spans="1:21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8"/>
        <v>1.0266666666666666</v>
      </c>
      <c r="P3517" s="8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83"/>
        <v>42155.772812499999</v>
      </c>
      <c r="U3517">
        <f t="shared" si="384"/>
        <v>2015</v>
      </c>
    </row>
    <row r="3518" spans="1:21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8"/>
        <v>1</v>
      </c>
      <c r="P3518" s="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83"/>
        <v>41890.125</v>
      </c>
      <c r="U3518">
        <f t="shared" si="384"/>
        <v>2014</v>
      </c>
    </row>
    <row r="3519" spans="1:21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8"/>
        <v>1</v>
      </c>
      <c r="P3519" s="8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41794.817523148151</v>
      </c>
      <c r="T3519" s="10">
        <f t="shared" si="383"/>
        <v>41824.458333333336</v>
      </c>
      <c r="U3519">
        <f t="shared" si="384"/>
        <v>2014</v>
      </c>
    </row>
    <row r="3520" spans="1:21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8"/>
        <v>1.10046</v>
      </c>
      <c r="P3520" s="8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83"/>
        <v>41914.597916666666</v>
      </c>
      <c r="U3520">
        <f t="shared" si="384"/>
        <v>2014</v>
      </c>
    </row>
    <row r="3521" spans="1:21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8"/>
        <v>1.0135000000000001</v>
      </c>
      <c r="P3521" s="8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83"/>
        <v>42067.598958333328</v>
      </c>
      <c r="U3521">
        <f t="shared" si="384"/>
        <v>2015</v>
      </c>
    </row>
    <row r="3522" spans="1:21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85">E3522/D3522</f>
        <v>1.0075000000000001</v>
      </c>
      <c r="P3522" s="8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si="383"/>
        <v>42253.57430555555</v>
      </c>
      <c r="U3522">
        <f t="shared" si="384"/>
        <v>2015</v>
      </c>
    </row>
    <row r="3523" spans="1:21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85"/>
        <v>1.6942857142857144</v>
      </c>
      <c r="P3523" s="8">
        <f t="shared" ref="P3523:P3586" si="386">IFERROR(E3523/L3523,0)</f>
        <v>45.615384615384613</v>
      </c>
      <c r="Q3523" t="str">
        <f t="shared" ref="Q3523:Q3586" si="387">LEFT($N3523,FIND("/",$N3523,1)-1)</f>
        <v>theater</v>
      </c>
      <c r="R3523" t="str">
        <f t="shared" ref="R3523:R3586" si="388">RIGHT($N3523,LEN($N3523)-FIND("/",$N3523,1))</f>
        <v>plays</v>
      </c>
      <c r="S3523" s="10">
        <f t="shared" ref="S3523:S3586" si="389">(((J3523/60)/60)/24)+DATE(1970,1,1)</f>
        <v>41881.361342592594</v>
      </c>
      <c r="T3523" s="10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5"/>
        <v>1</v>
      </c>
      <c r="P3524" s="8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90"/>
        <v>42262.420833333337</v>
      </c>
      <c r="U3524">
        <f t="shared" si="391"/>
        <v>2015</v>
      </c>
    </row>
    <row r="3525" spans="1:21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5"/>
        <v>1.1365000000000001</v>
      </c>
      <c r="P3525" s="8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90"/>
        <v>42638.958333333328</v>
      </c>
      <c r="U3525">
        <f t="shared" si="391"/>
        <v>2016</v>
      </c>
    </row>
    <row r="3526" spans="1:21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5"/>
        <v>1.0156000000000001</v>
      </c>
      <c r="P3526" s="8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90"/>
        <v>41895.166666666664</v>
      </c>
      <c r="U3526">
        <f t="shared" si="391"/>
        <v>2014</v>
      </c>
    </row>
    <row r="3527" spans="1:21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5"/>
        <v>1.06</v>
      </c>
      <c r="P3527" s="8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90"/>
        <v>42225.666666666672</v>
      </c>
      <c r="U3527">
        <f t="shared" si="391"/>
        <v>2015</v>
      </c>
    </row>
    <row r="3528" spans="1:21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5"/>
        <v>1.02</v>
      </c>
      <c r="P3528" s="8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90"/>
        <v>42488.249305555553</v>
      </c>
      <c r="U3528">
        <f t="shared" si="391"/>
        <v>2016</v>
      </c>
    </row>
    <row r="3529" spans="1:21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5"/>
        <v>1.1691666666666667</v>
      </c>
      <c r="P3529" s="8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90"/>
        <v>42196.165972222225</v>
      </c>
      <c r="U3529">
        <f t="shared" si="391"/>
        <v>2015</v>
      </c>
    </row>
    <row r="3530" spans="1:21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5"/>
        <v>1.0115151515151515</v>
      </c>
      <c r="P3530" s="8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90"/>
        <v>42753.50136574074</v>
      </c>
      <c r="U3530">
        <f t="shared" si="391"/>
        <v>2016</v>
      </c>
    </row>
    <row r="3531" spans="1:21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5"/>
        <v>1.32</v>
      </c>
      <c r="P3531" s="8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90"/>
        <v>42198.041666666672</v>
      </c>
      <c r="U3531">
        <f t="shared" si="391"/>
        <v>2015</v>
      </c>
    </row>
    <row r="3532" spans="1:21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5"/>
        <v>1</v>
      </c>
      <c r="P3532" s="8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90"/>
        <v>42470.833333333328</v>
      </c>
      <c r="U3532">
        <f t="shared" si="391"/>
        <v>2016</v>
      </c>
    </row>
    <row r="3533" spans="1:21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5"/>
        <v>1.28</v>
      </c>
      <c r="P3533" s="8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90"/>
        <v>42551.654328703706</v>
      </c>
      <c r="U3533">
        <f t="shared" si="391"/>
        <v>2016</v>
      </c>
    </row>
    <row r="3534" spans="1:21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5"/>
        <v>1.1895833333333334</v>
      </c>
      <c r="P3534" s="8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90"/>
        <v>41900.165972222225</v>
      </c>
      <c r="U3534">
        <f t="shared" si="391"/>
        <v>2014</v>
      </c>
    </row>
    <row r="3535" spans="1:21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5"/>
        <v>1.262</v>
      </c>
      <c r="P3535" s="8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90"/>
        <v>42319.802858796291</v>
      </c>
      <c r="U3535">
        <f t="shared" si="391"/>
        <v>2015</v>
      </c>
    </row>
    <row r="3536" spans="1:21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5"/>
        <v>1.5620000000000001</v>
      </c>
      <c r="P3536" s="8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90"/>
        <v>42278.6252662037</v>
      </c>
      <c r="U3536">
        <f t="shared" si="391"/>
        <v>2015</v>
      </c>
    </row>
    <row r="3537" spans="1:21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5"/>
        <v>1.0315000000000001</v>
      </c>
      <c r="P3537" s="8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42248.640162037031</v>
      </c>
      <c r="T3537" s="10">
        <f t="shared" si="390"/>
        <v>42279.75</v>
      </c>
      <c r="U3537">
        <f t="shared" si="391"/>
        <v>2015</v>
      </c>
    </row>
    <row r="3538" spans="1:21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5"/>
        <v>1.5333333333333334</v>
      </c>
      <c r="P3538" s="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90"/>
        <v>42358.499305555553</v>
      </c>
      <c r="U3538">
        <f t="shared" si="391"/>
        <v>2015</v>
      </c>
    </row>
    <row r="3539" spans="1:21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5"/>
        <v>1.8044444444444445</v>
      </c>
      <c r="P3539" s="8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41923.354351851849</v>
      </c>
      <c r="T3539" s="10">
        <f t="shared" si="390"/>
        <v>41960.332638888889</v>
      </c>
      <c r="U3539">
        <f t="shared" si="391"/>
        <v>2014</v>
      </c>
    </row>
    <row r="3540" spans="1:21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5"/>
        <v>1.2845</v>
      </c>
      <c r="P3540" s="8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90"/>
        <v>42599.420601851853</v>
      </c>
      <c r="U3540">
        <f t="shared" si="391"/>
        <v>2016</v>
      </c>
    </row>
    <row r="3541" spans="1:21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5"/>
        <v>1.1966666666666668</v>
      </c>
      <c r="P3541" s="8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90"/>
        <v>42621.756041666667</v>
      </c>
      <c r="U3541">
        <f t="shared" si="391"/>
        <v>2016</v>
      </c>
    </row>
    <row r="3542" spans="1:21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5"/>
        <v>1.23</v>
      </c>
      <c r="P3542" s="8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90"/>
        <v>42547.003368055557</v>
      </c>
      <c r="U3542">
        <f t="shared" si="391"/>
        <v>2016</v>
      </c>
    </row>
    <row r="3543" spans="1:21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5"/>
        <v>1.05</v>
      </c>
      <c r="P3543" s="8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90"/>
        <v>42247.730034722219</v>
      </c>
      <c r="U3543">
        <f t="shared" si="391"/>
        <v>2015</v>
      </c>
    </row>
    <row r="3544" spans="1:21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5"/>
        <v>1.0223636363636364</v>
      </c>
      <c r="P3544" s="8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90"/>
        <v>41889.599791666667</v>
      </c>
      <c r="U3544">
        <f t="shared" si="391"/>
        <v>2014</v>
      </c>
    </row>
    <row r="3545" spans="1:21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5"/>
        <v>1.0466666666666666</v>
      </c>
      <c r="P3545" s="8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90"/>
        <v>42180.755312499998</v>
      </c>
      <c r="U3545">
        <f t="shared" si="391"/>
        <v>2015</v>
      </c>
    </row>
    <row r="3546" spans="1:21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5"/>
        <v>1</v>
      </c>
      <c r="P3546" s="8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90"/>
        <v>42070.831678240742</v>
      </c>
      <c r="U3546">
        <f t="shared" si="391"/>
        <v>2015</v>
      </c>
    </row>
    <row r="3547" spans="1:21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5"/>
        <v>1.004</v>
      </c>
      <c r="P3547" s="8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90"/>
        <v>42105.807395833333</v>
      </c>
      <c r="U3547">
        <f t="shared" si="391"/>
        <v>2015</v>
      </c>
    </row>
    <row r="3548" spans="1:21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5"/>
        <v>1.0227272727272727</v>
      </c>
      <c r="P3548" s="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90"/>
        <v>42095.165972222225</v>
      </c>
      <c r="U3548">
        <f t="shared" si="391"/>
        <v>2015</v>
      </c>
    </row>
    <row r="3549" spans="1:21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5"/>
        <v>1.1440928571428572</v>
      </c>
      <c r="P3549" s="8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90"/>
        <v>42504.165972222225</v>
      </c>
      <c r="U3549">
        <f t="shared" si="391"/>
        <v>2016</v>
      </c>
    </row>
    <row r="3550" spans="1:21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5"/>
        <v>1.019047619047619</v>
      </c>
      <c r="P3550" s="8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90"/>
        <v>42434.041666666672</v>
      </c>
      <c r="U3550">
        <f t="shared" si="391"/>
        <v>2016</v>
      </c>
    </row>
    <row r="3551" spans="1:21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5"/>
        <v>1.02</v>
      </c>
      <c r="P3551" s="8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90"/>
        <v>42251.394363425927</v>
      </c>
      <c r="U3551">
        <f t="shared" si="391"/>
        <v>2015</v>
      </c>
    </row>
    <row r="3552" spans="1:21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5"/>
        <v>1.048</v>
      </c>
      <c r="P3552" s="8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90"/>
        <v>42492.893495370372</v>
      </c>
      <c r="U3552">
        <f t="shared" si="391"/>
        <v>2016</v>
      </c>
    </row>
    <row r="3553" spans="1:21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5"/>
        <v>1.0183333333333333</v>
      </c>
      <c r="P3553" s="8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90"/>
        <v>41781.921527777777</v>
      </c>
      <c r="U3553">
        <f t="shared" si="391"/>
        <v>2014</v>
      </c>
    </row>
    <row r="3554" spans="1:21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5"/>
        <v>1</v>
      </c>
      <c r="P3554" s="8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90"/>
        <v>41818.587083333332</v>
      </c>
      <c r="U3554">
        <f t="shared" si="391"/>
        <v>2014</v>
      </c>
    </row>
    <row r="3555" spans="1:21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5"/>
        <v>1.0627272727272727</v>
      </c>
      <c r="P3555" s="8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90"/>
        <v>42228</v>
      </c>
      <c r="U3555">
        <f t="shared" si="391"/>
        <v>2015</v>
      </c>
    </row>
    <row r="3556" spans="1:21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5"/>
        <v>1.1342219999999998</v>
      </c>
      <c r="P3556" s="8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90"/>
        <v>42046.708333333328</v>
      </c>
      <c r="U3556">
        <f t="shared" si="391"/>
        <v>2015</v>
      </c>
    </row>
    <row r="3557" spans="1:21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5"/>
        <v>1</v>
      </c>
      <c r="P3557" s="8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90"/>
        <v>42691.483726851846</v>
      </c>
      <c r="U3557">
        <f t="shared" si="391"/>
        <v>2016</v>
      </c>
    </row>
    <row r="3558" spans="1:21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5"/>
        <v>1.0045454545454546</v>
      </c>
      <c r="P3558" s="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90"/>
        <v>41868.649583333332</v>
      </c>
      <c r="U3558">
        <f t="shared" si="391"/>
        <v>2014</v>
      </c>
    </row>
    <row r="3559" spans="1:21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5"/>
        <v>1.0003599999999999</v>
      </c>
      <c r="P3559" s="8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90"/>
        <v>41764.276747685188</v>
      </c>
      <c r="U3559">
        <f t="shared" si="391"/>
        <v>2014</v>
      </c>
    </row>
    <row r="3560" spans="1:21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5"/>
        <v>1.44</v>
      </c>
      <c r="P3560" s="8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90"/>
        <v>42181.875</v>
      </c>
      <c r="U3560">
        <f t="shared" si="391"/>
        <v>2015</v>
      </c>
    </row>
    <row r="3561" spans="1:21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5"/>
        <v>1.0349999999999999</v>
      </c>
      <c r="P3561" s="8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90"/>
        <v>42216.373611111107</v>
      </c>
      <c r="U3561">
        <f t="shared" si="391"/>
        <v>2015</v>
      </c>
    </row>
    <row r="3562" spans="1:21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5"/>
        <v>1.0843750000000001</v>
      </c>
      <c r="P3562" s="8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42115.889652777783</v>
      </c>
      <c r="T3562" s="10">
        <f t="shared" si="390"/>
        <v>42151.114583333328</v>
      </c>
      <c r="U3562">
        <f t="shared" si="391"/>
        <v>2015</v>
      </c>
    </row>
    <row r="3563" spans="1:21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5"/>
        <v>1.024</v>
      </c>
      <c r="P3563" s="8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90"/>
        <v>42221.774999999994</v>
      </c>
      <c r="U3563">
        <f t="shared" si="391"/>
        <v>2015</v>
      </c>
    </row>
    <row r="3564" spans="1:21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5"/>
        <v>1.4888888888888889</v>
      </c>
      <c r="P3564" s="8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90"/>
        <v>42442.916666666672</v>
      </c>
      <c r="U3564">
        <f t="shared" si="391"/>
        <v>2016</v>
      </c>
    </row>
    <row r="3565" spans="1:21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5"/>
        <v>1.0549000000000002</v>
      </c>
      <c r="P3565" s="8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90"/>
        <v>42583.791666666672</v>
      </c>
      <c r="U3565">
        <f t="shared" si="391"/>
        <v>2016</v>
      </c>
    </row>
    <row r="3566" spans="1:21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5"/>
        <v>1.0049999999999999</v>
      </c>
      <c r="P3566" s="8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42236.623252314821</v>
      </c>
      <c r="T3566" s="10">
        <f t="shared" si="390"/>
        <v>42282.666666666672</v>
      </c>
      <c r="U3566">
        <f t="shared" si="391"/>
        <v>2015</v>
      </c>
    </row>
    <row r="3567" spans="1:21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5"/>
        <v>1.3055555555555556</v>
      </c>
      <c r="P3567" s="8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90"/>
        <v>42004.743148148147</v>
      </c>
      <c r="U3567">
        <f t="shared" si="391"/>
        <v>2014</v>
      </c>
    </row>
    <row r="3568" spans="1:21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5"/>
        <v>1.0475000000000001</v>
      </c>
      <c r="P3568" s="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90"/>
        <v>42027.507905092592</v>
      </c>
      <c r="U3568">
        <f t="shared" si="391"/>
        <v>2014</v>
      </c>
    </row>
    <row r="3569" spans="1:21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5"/>
        <v>1.0880000000000001</v>
      </c>
      <c r="P3569" s="8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90"/>
        <v>42165.810694444444</v>
      </c>
      <c r="U3569">
        <f t="shared" si="391"/>
        <v>2015</v>
      </c>
    </row>
    <row r="3570" spans="1:21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5"/>
        <v>1.1100000000000001</v>
      </c>
      <c r="P3570" s="8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90"/>
        <v>41899.740671296298</v>
      </c>
      <c r="U3570">
        <f t="shared" si="391"/>
        <v>2014</v>
      </c>
    </row>
    <row r="3571" spans="1:21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5"/>
        <v>1.0047999999999999</v>
      </c>
      <c r="P3571" s="8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90"/>
        <v>42012.688611111109</v>
      </c>
      <c r="U3571">
        <f t="shared" si="391"/>
        <v>2014</v>
      </c>
    </row>
    <row r="3572" spans="1:21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5"/>
        <v>1.1435</v>
      </c>
      <c r="P3572" s="8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41976.331979166673</v>
      </c>
      <c r="T3572" s="10">
        <f t="shared" si="390"/>
        <v>42004.291666666672</v>
      </c>
      <c r="U3572">
        <f t="shared" si="391"/>
        <v>2014</v>
      </c>
    </row>
    <row r="3573" spans="1:21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5"/>
        <v>1.2206666666666666</v>
      </c>
      <c r="P3573" s="8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90"/>
        <v>41942.858946759261</v>
      </c>
      <c r="U3573">
        <f t="shared" si="391"/>
        <v>2014</v>
      </c>
    </row>
    <row r="3574" spans="1:21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5"/>
        <v>1</v>
      </c>
      <c r="P3574" s="8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90"/>
        <v>42176.570393518516</v>
      </c>
      <c r="U3574">
        <f t="shared" si="391"/>
        <v>2015</v>
      </c>
    </row>
    <row r="3575" spans="1:21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5"/>
        <v>1.028</v>
      </c>
      <c r="P3575" s="8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90"/>
        <v>41951.417199074072</v>
      </c>
      <c r="U3575">
        <f t="shared" si="391"/>
        <v>2014</v>
      </c>
    </row>
    <row r="3576" spans="1:21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5"/>
        <v>1.0612068965517241</v>
      </c>
      <c r="P3576" s="8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41926.942685185182</v>
      </c>
      <c r="T3576" s="10">
        <f t="shared" si="390"/>
        <v>41956.984351851846</v>
      </c>
      <c r="U3576">
        <f t="shared" si="391"/>
        <v>2014</v>
      </c>
    </row>
    <row r="3577" spans="1:21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5"/>
        <v>1.0133000000000001</v>
      </c>
      <c r="P3577" s="8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90"/>
        <v>42593.165972222225</v>
      </c>
      <c r="U3577">
        <f t="shared" si="391"/>
        <v>2016</v>
      </c>
    </row>
    <row r="3578" spans="1:21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5"/>
        <v>1</v>
      </c>
      <c r="P3578" s="8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90"/>
        <v>42709.590902777782</v>
      </c>
      <c r="U3578">
        <f t="shared" si="391"/>
        <v>2016</v>
      </c>
    </row>
    <row r="3579" spans="1:21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5"/>
        <v>1.3</v>
      </c>
      <c r="P3579" s="8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90"/>
        <v>42120.26944444445</v>
      </c>
      <c r="U3579">
        <f t="shared" si="391"/>
        <v>2015</v>
      </c>
    </row>
    <row r="3580" spans="1:21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5"/>
        <v>1.0001333333333333</v>
      </c>
      <c r="P3580" s="8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90"/>
        <v>42490.733530092592</v>
      </c>
      <c r="U3580">
        <f t="shared" si="391"/>
        <v>2016</v>
      </c>
    </row>
    <row r="3581" spans="1:21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5"/>
        <v>1</v>
      </c>
      <c r="P3581" s="8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90"/>
        <v>42460.720555555556</v>
      </c>
      <c r="U3581">
        <f t="shared" si="391"/>
        <v>2016</v>
      </c>
    </row>
    <row r="3582" spans="1:21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5"/>
        <v>1.1388888888888888</v>
      </c>
      <c r="P3582" s="8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90"/>
        <v>42064.207638888889</v>
      </c>
      <c r="U3582">
        <f t="shared" si="391"/>
        <v>2015</v>
      </c>
    </row>
    <row r="3583" spans="1:21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5"/>
        <v>1</v>
      </c>
      <c r="P3583" s="8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90"/>
        <v>41850.471180555556</v>
      </c>
      <c r="U3583">
        <f t="shared" si="391"/>
        <v>2014</v>
      </c>
    </row>
    <row r="3584" spans="1:21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5"/>
        <v>2.87</v>
      </c>
      <c r="P3584" s="8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90"/>
        <v>42465.095856481479</v>
      </c>
      <c r="U3584">
        <f t="shared" si="391"/>
        <v>2016</v>
      </c>
    </row>
    <row r="3585" spans="1:21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5"/>
        <v>1.085</v>
      </c>
      <c r="P3585" s="8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90"/>
        <v>42478.384317129632</v>
      </c>
      <c r="U3585">
        <f t="shared" si="391"/>
        <v>2016</v>
      </c>
    </row>
    <row r="3586" spans="1:21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92">E3586/D3586</f>
        <v>1.155</v>
      </c>
      <c r="P3586" s="8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si="390"/>
        <v>42198.316481481481</v>
      </c>
      <c r="U3586">
        <f t="shared" si="391"/>
        <v>2015</v>
      </c>
    </row>
    <row r="3587" spans="1:21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92"/>
        <v>1.1911764705882353</v>
      </c>
      <c r="P3587" s="8">
        <f t="shared" ref="P3587:P3650" si="393">IFERROR(E3587/L3587,0)</f>
        <v>176.08695652173913</v>
      </c>
      <c r="Q3587" t="str">
        <f t="shared" ref="Q3587:Q3650" si="394">LEFT($N3587,FIND("/",$N3587,1)-1)</f>
        <v>theater</v>
      </c>
      <c r="R3587" t="str">
        <f t="shared" ref="R3587:R3650" si="395">RIGHT($N3587,LEN($N3587)-FIND("/",$N3587,1))</f>
        <v>plays</v>
      </c>
      <c r="S3587" s="10">
        <f t="shared" ref="S3587:S3650" si="396">(((J3587/60)/60)/24)+DATE(1970,1,1)</f>
        <v>41964.716319444444</v>
      </c>
      <c r="T3587" s="10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2"/>
        <v>1.0942666666666667</v>
      </c>
      <c r="P3588" s="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7"/>
        <v>42636.697569444441</v>
      </c>
      <c r="U3588">
        <f t="shared" si="398"/>
        <v>2016</v>
      </c>
    </row>
    <row r="3589" spans="1:21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2"/>
        <v>1.266</v>
      </c>
      <c r="P3589" s="8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7"/>
        <v>42548.791666666672</v>
      </c>
      <c r="U3589">
        <f t="shared" si="398"/>
        <v>2016</v>
      </c>
    </row>
    <row r="3590" spans="1:21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2"/>
        <v>1.0049999999999999</v>
      </c>
      <c r="P3590" s="8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7"/>
        <v>42123.958333333328</v>
      </c>
      <c r="U3590">
        <f t="shared" si="398"/>
        <v>2015</v>
      </c>
    </row>
    <row r="3591" spans="1:21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2"/>
        <v>1.2749999999999999</v>
      </c>
      <c r="P3591" s="8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7"/>
        <v>42150.647534722222</v>
      </c>
      <c r="U3591">
        <f t="shared" si="398"/>
        <v>2015</v>
      </c>
    </row>
    <row r="3592" spans="1:21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2"/>
        <v>1.0005999999999999</v>
      </c>
      <c r="P3592" s="8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7"/>
        <v>41932.333726851852</v>
      </c>
      <c r="U3592">
        <f t="shared" si="398"/>
        <v>2014</v>
      </c>
    </row>
    <row r="3593" spans="1:21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2"/>
        <v>1.75</v>
      </c>
      <c r="P3593" s="8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7"/>
        <v>42028.207638888889</v>
      </c>
      <c r="U3593">
        <f t="shared" si="398"/>
        <v>2014</v>
      </c>
    </row>
    <row r="3594" spans="1:21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2"/>
        <v>1.2725</v>
      </c>
      <c r="P3594" s="8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7"/>
        <v>42046.207638888889</v>
      </c>
      <c r="U3594">
        <f t="shared" si="398"/>
        <v>2014</v>
      </c>
    </row>
    <row r="3595" spans="1:21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2"/>
        <v>1.1063333333333334</v>
      </c>
      <c r="P3595" s="8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7"/>
        <v>42009.851388888885</v>
      </c>
      <c r="U3595">
        <f t="shared" si="398"/>
        <v>2014</v>
      </c>
    </row>
    <row r="3596" spans="1:21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2"/>
        <v>1.2593749999999999</v>
      </c>
      <c r="P3596" s="8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7"/>
        <v>42617.066921296297</v>
      </c>
      <c r="U3596">
        <f t="shared" si="398"/>
        <v>2016</v>
      </c>
    </row>
    <row r="3597" spans="1:21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2"/>
        <v>1.1850000000000001</v>
      </c>
      <c r="P3597" s="8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7"/>
        <v>42076.290972222225</v>
      </c>
      <c r="U3597">
        <f t="shared" si="398"/>
        <v>2015</v>
      </c>
    </row>
    <row r="3598" spans="1:21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2"/>
        <v>1.0772727272727274</v>
      </c>
      <c r="P3598" s="8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7"/>
        <v>41877.715069444443</v>
      </c>
      <c r="U3598">
        <f t="shared" si="398"/>
        <v>2014</v>
      </c>
    </row>
    <row r="3599" spans="1:21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2"/>
        <v>1.026</v>
      </c>
      <c r="P3599" s="8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7"/>
        <v>42432.249305555553</v>
      </c>
      <c r="U3599">
        <f t="shared" si="398"/>
        <v>2016</v>
      </c>
    </row>
    <row r="3600" spans="1:21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2"/>
        <v>1.101</v>
      </c>
      <c r="P3600" s="8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7"/>
        <v>41885.207638888889</v>
      </c>
      <c r="U3600">
        <f t="shared" si="398"/>
        <v>2014</v>
      </c>
    </row>
    <row r="3601" spans="1:21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2"/>
        <v>2.02</v>
      </c>
      <c r="P3601" s="8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7"/>
        <v>42246</v>
      </c>
      <c r="U3601">
        <f t="shared" si="398"/>
        <v>2015</v>
      </c>
    </row>
    <row r="3602" spans="1:21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2"/>
        <v>1.3</v>
      </c>
      <c r="P3602" s="8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7"/>
        <v>42656.849120370374</v>
      </c>
      <c r="U3602">
        <f t="shared" si="398"/>
        <v>2016</v>
      </c>
    </row>
    <row r="3603" spans="1:21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2"/>
        <v>1.0435000000000001</v>
      </c>
      <c r="P3603" s="8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7"/>
        <v>42020.99863425926</v>
      </c>
      <c r="U3603">
        <f t="shared" si="398"/>
        <v>2014</v>
      </c>
    </row>
    <row r="3604" spans="1:21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2"/>
        <v>1.0004999999999999</v>
      </c>
      <c r="P3604" s="8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7"/>
        <v>42507.894432870366</v>
      </c>
      <c r="U3604">
        <f t="shared" si="398"/>
        <v>2016</v>
      </c>
    </row>
    <row r="3605" spans="1:21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2"/>
        <v>1.7066666666666668</v>
      </c>
      <c r="P3605" s="8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7"/>
        <v>42313.906018518523</v>
      </c>
      <c r="U3605">
        <f t="shared" si="398"/>
        <v>2015</v>
      </c>
    </row>
    <row r="3606" spans="1:21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2"/>
        <v>1.1283333333333334</v>
      </c>
      <c r="P3606" s="8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7"/>
        <v>42489.290972222225</v>
      </c>
      <c r="U3606">
        <f t="shared" si="398"/>
        <v>2016</v>
      </c>
    </row>
    <row r="3607" spans="1:21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2"/>
        <v>1.84</v>
      </c>
      <c r="P3607" s="8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7"/>
        <v>42413.793124999997</v>
      </c>
      <c r="U3607">
        <f t="shared" si="398"/>
        <v>2016</v>
      </c>
    </row>
    <row r="3608" spans="1:21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2"/>
        <v>1.3026666666666666</v>
      </c>
      <c r="P3608" s="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7"/>
        <v>42596.604826388888</v>
      </c>
      <c r="U3608">
        <f t="shared" si="398"/>
        <v>2016</v>
      </c>
    </row>
    <row r="3609" spans="1:21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2"/>
        <v>1.0545454545454545</v>
      </c>
      <c r="P3609" s="8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7"/>
        <v>42353</v>
      </c>
      <c r="U3609">
        <f t="shared" si="398"/>
        <v>2015</v>
      </c>
    </row>
    <row r="3610" spans="1:21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2"/>
        <v>1</v>
      </c>
      <c r="P3610" s="8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42506.709375000006</v>
      </c>
      <c r="T3610" s="10">
        <f t="shared" si="397"/>
        <v>42538.583333333328</v>
      </c>
      <c r="U3610">
        <f t="shared" si="398"/>
        <v>2016</v>
      </c>
    </row>
    <row r="3611" spans="1:21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2"/>
        <v>1.5331632653061225</v>
      </c>
      <c r="P3611" s="8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42429.991724537031</v>
      </c>
      <c r="T3611" s="10">
        <f t="shared" si="397"/>
        <v>42459.950057870374</v>
      </c>
      <c r="U3611">
        <f t="shared" si="398"/>
        <v>2016</v>
      </c>
    </row>
    <row r="3612" spans="1:21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2"/>
        <v>1.623</v>
      </c>
      <c r="P3612" s="8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7"/>
        <v>42233.432129629626</v>
      </c>
      <c r="U3612">
        <f t="shared" si="398"/>
        <v>2015</v>
      </c>
    </row>
    <row r="3613" spans="1:21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2"/>
        <v>1.36</v>
      </c>
      <c r="P3613" s="8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7"/>
        <v>42102.370381944449</v>
      </c>
      <c r="U3613">
        <f t="shared" si="398"/>
        <v>2015</v>
      </c>
    </row>
    <row r="3614" spans="1:21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2"/>
        <v>1.444</v>
      </c>
      <c r="P3614" s="8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41789.726979166669</v>
      </c>
      <c r="T3614" s="10">
        <f t="shared" si="397"/>
        <v>41799.726979166669</v>
      </c>
      <c r="U3614">
        <f t="shared" si="398"/>
        <v>2014</v>
      </c>
    </row>
    <row r="3615" spans="1:21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2"/>
        <v>1</v>
      </c>
      <c r="P3615" s="8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7"/>
        <v>41818.58997685185</v>
      </c>
      <c r="U3615">
        <f t="shared" si="398"/>
        <v>2014</v>
      </c>
    </row>
    <row r="3616" spans="1:21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2"/>
        <v>1.008</v>
      </c>
      <c r="P3616" s="8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7"/>
        <v>42174.041851851856</v>
      </c>
      <c r="U3616">
        <f t="shared" si="398"/>
        <v>2015</v>
      </c>
    </row>
    <row r="3617" spans="1:21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2"/>
        <v>1.0680000000000001</v>
      </c>
      <c r="P3617" s="8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7"/>
        <v>42348.593703703707</v>
      </c>
      <c r="U3617">
        <f t="shared" si="398"/>
        <v>2015</v>
      </c>
    </row>
    <row r="3618" spans="1:21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2"/>
        <v>1.248</v>
      </c>
      <c r="P3618" s="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7"/>
        <v>42082.908148148148</v>
      </c>
      <c r="U3618">
        <f t="shared" si="398"/>
        <v>2015</v>
      </c>
    </row>
    <row r="3619" spans="1:21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2"/>
        <v>1.1891891891891893</v>
      </c>
      <c r="P3619" s="8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7"/>
        <v>42794</v>
      </c>
      <c r="U3619">
        <f t="shared" si="398"/>
        <v>2017</v>
      </c>
    </row>
    <row r="3620" spans="1:21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2"/>
        <v>1.01</v>
      </c>
      <c r="P3620" s="8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7"/>
        <v>42158.627893518518</v>
      </c>
      <c r="U3620">
        <f t="shared" si="398"/>
        <v>2015</v>
      </c>
    </row>
    <row r="3621" spans="1:21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2"/>
        <v>1.1299999999999999</v>
      </c>
      <c r="P3621" s="8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42661.132245370376</v>
      </c>
      <c r="T3621" s="10">
        <f t="shared" si="397"/>
        <v>42693.916666666672</v>
      </c>
      <c r="U3621">
        <f t="shared" si="398"/>
        <v>2016</v>
      </c>
    </row>
    <row r="3622" spans="1:21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2"/>
        <v>1.0519047619047619</v>
      </c>
      <c r="P3622" s="8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7"/>
        <v>42068.166666666672</v>
      </c>
      <c r="U3622">
        <f t="shared" si="398"/>
        <v>2015</v>
      </c>
    </row>
    <row r="3623" spans="1:21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2"/>
        <v>1.0973333333333333</v>
      </c>
      <c r="P3623" s="8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7"/>
        <v>42643.875</v>
      </c>
      <c r="U3623">
        <f t="shared" si="398"/>
        <v>2016</v>
      </c>
    </row>
    <row r="3624" spans="1:21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2"/>
        <v>1.00099</v>
      </c>
      <c r="P3624" s="8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7"/>
        <v>41910.140972222223</v>
      </c>
      <c r="U3624">
        <f t="shared" si="398"/>
        <v>2014</v>
      </c>
    </row>
    <row r="3625" spans="1:21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2"/>
        <v>1.2</v>
      </c>
      <c r="P3625" s="8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7"/>
        <v>41846.291666666664</v>
      </c>
      <c r="U3625">
        <f t="shared" si="398"/>
        <v>2014</v>
      </c>
    </row>
    <row r="3626" spans="1:21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2"/>
        <v>1.0493333333333332</v>
      </c>
      <c r="P3626" s="8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42545.774189814809</v>
      </c>
      <c r="T3626" s="10">
        <f t="shared" si="397"/>
        <v>42605.774189814809</v>
      </c>
      <c r="U3626">
        <f t="shared" si="398"/>
        <v>2016</v>
      </c>
    </row>
    <row r="3627" spans="1:21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2"/>
        <v>1.0266666666666666</v>
      </c>
      <c r="P3627" s="8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7"/>
        <v>42187.652511574073</v>
      </c>
      <c r="U3627">
        <f t="shared" si="398"/>
        <v>2015</v>
      </c>
    </row>
    <row r="3628" spans="1:21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2"/>
        <v>1.0182500000000001</v>
      </c>
      <c r="P3628" s="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7"/>
        <v>41867.667326388888</v>
      </c>
      <c r="U3628">
        <f t="shared" si="398"/>
        <v>2014</v>
      </c>
    </row>
    <row r="3629" spans="1:21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2"/>
        <v>1</v>
      </c>
      <c r="P3629" s="8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7"/>
        <v>42511.165972222225</v>
      </c>
      <c r="U3629">
        <f t="shared" si="398"/>
        <v>2016</v>
      </c>
    </row>
    <row r="3630" spans="1:21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2"/>
        <v>0</v>
      </c>
      <c r="P3630" s="8">
        <f t="shared" si="393"/>
        <v>0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7"/>
        <v>42351.874953703707</v>
      </c>
      <c r="U3630">
        <f t="shared" si="398"/>
        <v>2015</v>
      </c>
    </row>
    <row r="3631" spans="1:21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2"/>
        <v>1.9999999999999999E-6</v>
      </c>
      <c r="P3631" s="8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7"/>
        <v>42495.708333333328</v>
      </c>
      <c r="U3631">
        <f t="shared" si="398"/>
        <v>2016</v>
      </c>
    </row>
    <row r="3632" spans="1:21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2"/>
        <v>3.3333333333333332E-4</v>
      </c>
      <c r="P3632" s="8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7"/>
        <v>41972.888773148152</v>
      </c>
      <c r="U3632">
        <f t="shared" si="398"/>
        <v>2014</v>
      </c>
    </row>
    <row r="3633" spans="1:21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2"/>
        <v>0.51023391812865493</v>
      </c>
      <c r="P3633" s="8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7"/>
        <v>41905.165972222225</v>
      </c>
      <c r="U3633">
        <f t="shared" si="398"/>
        <v>2014</v>
      </c>
    </row>
    <row r="3634" spans="1:21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2"/>
        <v>0.2</v>
      </c>
      <c r="P3634" s="8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7"/>
        <v>41966.936909722222</v>
      </c>
      <c r="U3634">
        <f t="shared" si="398"/>
        <v>2014</v>
      </c>
    </row>
    <row r="3635" spans="1:21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2"/>
        <v>0.35239999999999999</v>
      </c>
      <c r="P3635" s="8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7"/>
        <v>42693.041666666672</v>
      </c>
      <c r="U3635">
        <f t="shared" si="398"/>
        <v>2016</v>
      </c>
    </row>
    <row r="3636" spans="1:21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2"/>
        <v>4.2466666666666666E-2</v>
      </c>
      <c r="P3636" s="8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7"/>
        <v>42749.165972222225</v>
      </c>
      <c r="U3636">
        <f t="shared" si="398"/>
        <v>2016</v>
      </c>
    </row>
    <row r="3637" spans="1:21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2"/>
        <v>0.36457142857142855</v>
      </c>
      <c r="P3637" s="8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7"/>
        <v>42480.88282407407</v>
      </c>
      <c r="U3637">
        <f t="shared" si="398"/>
        <v>2016</v>
      </c>
    </row>
    <row r="3638" spans="1:21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2"/>
        <v>0</v>
      </c>
      <c r="P3638" s="8">
        <f t="shared" si="393"/>
        <v>0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42226.694780092599</v>
      </c>
      <c r="T3638" s="10">
        <f t="shared" si="397"/>
        <v>42261.694780092599</v>
      </c>
      <c r="U3638">
        <f t="shared" si="398"/>
        <v>2015</v>
      </c>
    </row>
    <row r="3639" spans="1:21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2"/>
        <v>0.30866666666666664</v>
      </c>
      <c r="P3639" s="8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7"/>
        <v>42005.700636574074</v>
      </c>
      <c r="U3639">
        <f t="shared" si="398"/>
        <v>2014</v>
      </c>
    </row>
    <row r="3640" spans="1:21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2"/>
        <v>6.545454545454546E-2</v>
      </c>
      <c r="P3640" s="8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7"/>
        <v>42113.631157407406</v>
      </c>
      <c r="U3640">
        <f t="shared" si="398"/>
        <v>2015</v>
      </c>
    </row>
    <row r="3641" spans="1:21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2"/>
        <v>4.0000000000000003E-5</v>
      </c>
      <c r="P3641" s="8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7"/>
        <v>42650.632638888885</v>
      </c>
      <c r="U3641">
        <f t="shared" si="398"/>
        <v>2016</v>
      </c>
    </row>
    <row r="3642" spans="1:21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2"/>
        <v>5.5E-2</v>
      </c>
      <c r="P3642" s="8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7"/>
        <v>42134.781597222223</v>
      </c>
      <c r="U3642">
        <f t="shared" si="398"/>
        <v>2015</v>
      </c>
    </row>
    <row r="3643" spans="1:21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2"/>
        <v>0</v>
      </c>
      <c r="P3643" s="8">
        <f t="shared" si="393"/>
        <v>0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41899.627071759263</v>
      </c>
      <c r="T3643" s="10">
        <f t="shared" si="397"/>
        <v>41917.208333333336</v>
      </c>
      <c r="U3643">
        <f t="shared" si="398"/>
        <v>2014</v>
      </c>
    </row>
    <row r="3644" spans="1:21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2"/>
        <v>2.1428571428571429E-2</v>
      </c>
      <c r="P3644" s="8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7"/>
        <v>42338.708333333328</v>
      </c>
      <c r="U3644">
        <f t="shared" si="398"/>
        <v>2015</v>
      </c>
    </row>
    <row r="3645" spans="1:21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2"/>
        <v>0</v>
      </c>
      <c r="P3645" s="8">
        <f t="shared" si="393"/>
        <v>0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7"/>
        <v>42325.185636574075</v>
      </c>
      <c r="U3645">
        <f t="shared" si="398"/>
        <v>2015</v>
      </c>
    </row>
    <row r="3646" spans="1:21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2"/>
        <v>0.16420000000000001</v>
      </c>
      <c r="P3646" s="8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7"/>
        <v>42437.207638888889</v>
      </c>
      <c r="U3646">
        <f t="shared" si="398"/>
        <v>2016</v>
      </c>
    </row>
    <row r="3647" spans="1:21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2"/>
        <v>1E-3</v>
      </c>
      <c r="P3647" s="8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7"/>
        <v>42696.012013888889</v>
      </c>
      <c r="U3647">
        <f t="shared" si="398"/>
        <v>2016</v>
      </c>
    </row>
    <row r="3648" spans="1:21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2"/>
        <v>4.8099999999999997E-2</v>
      </c>
      <c r="P3648" s="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7"/>
        <v>42171.979166666672</v>
      </c>
      <c r="U3648">
        <f t="shared" si="398"/>
        <v>2015</v>
      </c>
    </row>
    <row r="3649" spans="1:21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2"/>
        <v>0.06</v>
      </c>
      <c r="P3649" s="8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7"/>
        <v>42643.749155092592</v>
      </c>
      <c r="U3649">
        <f t="shared" si="398"/>
        <v>2016</v>
      </c>
    </row>
    <row r="3650" spans="1:21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99">E3650/D3650</f>
        <v>1.003825</v>
      </c>
      <c r="P3650" s="8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si="397"/>
        <v>41917.292187500003</v>
      </c>
      <c r="U3650">
        <f t="shared" si="398"/>
        <v>2014</v>
      </c>
    </row>
    <row r="3651" spans="1:21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99"/>
        <v>1.04</v>
      </c>
      <c r="P3651" s="8">
        <f t="shared" ref="P3651:P3714" si="400">IFERROR(E3651/L3651,0)</f>
        <v>97.5</v>
      </c>
      <c r="Q3651" t="str">
        <f t="shared" ref="Q3651:Q3714" si="401">LEFT($N3651,FIND("/",$N3651,1)-1)</f>
        <v>theater</v>
      </c>
      <c r="R3651" t="str">
        <f t="shared" ref="R3651:R3714" si="402">RIGHT($N3651,LEN($N3651)-FIND("/",$N3651,1))</f>
        <v>plays</v>
      </c>
      <c r="S3651" s="10">
        <f t="shared" ref="S3651:S3714" si="403">(((J3651/60)/60)/24)+DATE(1970,1,1)</f>
        <v>41780.712893518517</v>
      </c>
      <c r="T3651" s="10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99"/>
        <v>1</v>
      </c>
      <c r="P3652" s="8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404"/>
        <v>42402.478981481487</v>
      </c>
      <c r="U3652">
        <f t="shared" si="405"/>
        <v>2016</v>
      </c>
    </row>
    <row r="3653" spans="1:21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99"/>
        <v>1.04</v>
      </c>
      <c r="P3653" s="8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404"/>
        <v>41861.665972222225</v>
      </c>
      <c r="U3653">
        <f t="shared" si="405"/>
        <v>2014</v>
      </c>
    </row>
    <row r="3654" spans="1:21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99"/>
        <v>2.5066666666666668</v>
      </c>
      <c r="P3654" s="8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404"/>
        <v>42607.165972222225</v>
      </c>
      <c r="U3654">
        <f t="shared" si="405"/>
        <v>2016</v>
      </c>
    </row>
    <row r="3655" spans="1:21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99"/>
        <v>1.0049999999999999</v>
      </c>
      <c r="P3655" s="8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404"/>
        <v>42221.363506944443</v>
      </c>
      <c r="U3655">
        <f t="shared" si="405"/>
        <v>2015</v>
      </c>
    </row>
    <row r="3656" spans="1:21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99"/>
        <v>1.744</v>
      </c>
      <c r="P3656" s="8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404"/>
        <v>42463.708333333328</v>
      </c>
      <c r="U3656">
        <f t="shared" si="405"/>
        <v>2016</v>
      </c>
    </row>
    <row r="3657" spans="1:21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99"/>
        <v>1.1626000000000001</v>
      </c>
      <c r="P3657" s="8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404"/>
        <v>42203.290972222225</v>
      </c>
      <c r="U3657">
        <f t="shared" si="405"/>
        <v>2015</v>
      </c>
    </row>
    <row r="3658" spans="1:21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99"/>
        <v>1.0582</v>
      </c>
      <c r="P3658" s="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42737.910138888896</v>
      </c>
      <c r="T3658" s="10">
        <f t="shared" si="404"/>
        <v>42767.957638888889</v>
      </c>
      <c r="U3658">
        <f t="shared" si="405"/>
        <v>2017</v>
      </c>
    </row>
    <row r="3659" spans="1:21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99"/>
        <v>1.1074999999999999</v>
      </c>
      <c r="P3659" s="8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42499.629849537043</v>
      </c>
      <c r="T3659" s="10">
        <f t="shared" si="404"/>
        <v>42522.904166666667</v>
      </c>
      <c r="U3659">
        <f t="shared" si="405"/>
        <v>2016</v>
      </c>
    </row>
    <row r="3660" spans="1:21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99"/>
        <v>1.0066666666666666</v>
      </c>
      <c r="P3660" s="8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404"/>
        <v>41822.165972222225</v>
      </c>
      <c r="U3660">
        <f t="shared" si="405"/>
        <v>2014</v>
      </c>
    </row>
    <row r="3661" spans="1:21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99"/>
        <v>1.0203333333333333</v>
      </c>
      <c r="P3661" s="8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404"/>
        <v>42082.610416666663</v>
      </c>
      <c r="U3661">
        <f t="shared" si="405"/>
        <v>2015</v>
      </c>
    </row>
    <row r="3662" spans="1:21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99"/>
        <v>1</v>
      </c>
      <c r="P3662" s="8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404"/>
        <v>41996.881076388891</v>
      </c>
      <c r="U3662">
        <f t="shared" si="405"/>
        <v>2014</v>
      </c>
    </row>
    <row r="3663" spans="1:21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99"/>
        <v>1.1100000000000001</v>
      </c>
      <c r="P3663" s="8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404"/>
        <v>42470.166666666672</v>
      </c>
      <c r="U3663">
        <f t="shared" si="405"/>
        <v>2016</v>
      </c>
    </row>
    <row r="3664" spans="1:21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99"/>
        <v>1.0142500000000001</v>
      </c>
      <c r="P3664" s="8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404"/>
        <v>42094.178402777776</v>
      </c>
      <c r="U3664">
        <f t="shared" si="405"/>
        <v>2015</v>
      </c>
    </row>
    <row r="3665" spans="1:21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99"/>
        <v>1.04</v>
      </c>
      <c r="P3665" s="8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404"/>
        <v>42725.493402777778</v>
      </c>
      <c r="U3665">
        <f t="shared" si="405"/>
        <v>2016</v>
      </c>
    </row>
    <row r="3666" spans="1:21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99"/>
        <v>1.09375</v>
      </c>
      <c r="P3666" s="8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404"/>
        <v>42537.248715277776</v>
      </c>
      <c r="U3666">
        <f t="shared" si="405"/>
        <v>2016</v>
      </c>
    </row>
    <row r="3667" spans="1:21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99"/>
        <v>1.1516129032258065</v>
      </c>
      <c r="P3667" s="8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404"/>
        <v>42305.829166666663</v>
      </c>
      <c r="U3667">
        <f t="shared" si="405"/>
        <v>2015</v>
      </c>
    </row>
    <row r="3668" spans="1:21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99"/>
        <v>1</v>
      </c>
      <c r="P3668" s="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404"/>
        <v>41844.291666666664</v>
      </c>
      <c r="U3668">
        <f t="shared" si="405"/>
        <v>2014</v>
      </c>
    </row>
    <row r="3669" spans="1:21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99"/>
        <v>1.0317033333333334</v>
      </c>
      <c r="P3669" s="8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42173.970127314817</v>
      </c>
      <c r="T3669" s="10">
        <f t="shared" si="404"/>
        <v>42203.970127314817</v>
      </c>
      <c r="U3669">
        <f t="shared" si="405"/>
        <v>2015</v>
      </c>
    </row>
    <row r="3670" spans="1:21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99"/>
        <v>1.0349999999999999</v>
      </c>
      <c r="P3670" s="8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404"/>
        <v>42208.772916666669</v>
      </c>
      <c r="U3670">
        <f t="shared" si="405"/>
        <v>2015</v>
      </c>
    </row>
    <row r="3671" spans="1:21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99"/>
        <v>1.3819999999999999</v>
      </c>
      <c r="P3671" s="8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404"/>
        <v>42166.675196759257</v>
      </c>
      <c r="U3671">
        <f t="shared" si="405"/>
        <v>2015</v>
      </c>
    </row>
    <row r="3672" spans="1:21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99"/>
        <v>1.0954545454545455</v>
      </c>
      <c r="P3672" s="8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404"/>
        <v>42155.958333333328</v>
      </c>
      <c r="U3672">
        <f t="shared" si="405"/>
        <v>2015</v>
      </c>
    </row>
    <row r="3673" spans="1:21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99"/>
        <v>1.0085714285714287</v>
      </c>
      <c r="P3673" s="8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404"/>
        <v>41841.165972222225</v>
      </c>
      <c r="U3673">
        <f t="shared" si="405"/>
        <v>2014</v>
      </c>
    </row>
    <row r="3674" spans="1:21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99"/>
        <v>1.0153333333333334</v>
      </c>
      <c r="P3674" s="8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404"/>
        <v>41908.946574074071</v>
      </c>
      <c r="U3674">
        <f t="shared" si="405"/>
        <v>2014</v>
      </c>
    </row>
    <row r="3675" spans="1:21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99"/>
        <v>1.13625</v>
      </c>
      <c r="P3675" s="8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404"/>
        <v>41948.536111111112</v>
      </c>
      <c r="U3675">
        <f t="shared" si="405"/>
        <v>2014</v>
      </c>
    </row>
    <row r="3676" spans="1:21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99"/>
        <v>1</v>
      </c>
      <c r="P3676" s="8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404"/>
        <v>42616.873020833329</v>
      </c>
      <c r="U3676">
        <f t="shared" si="405"/>
        <v>2016</v>
      </c>
    </row>
    <row r="3677" spans="1:21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99"/>
        <v>1.4</v>
      </c>
      <c r="P3677" s="8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404"/>
        <v>42505.958333333328</v>
      </c>
      <c r="U3677">
        <f t="shared" si="405"/>
        <v>2016</v>
      </c>
    </row>
    <row r="3678" spans="1:21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99"/>
        <v>1.2875000000000001</v>
      </c>
      <c r="P3678" s="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404"/>
        <v>41894.815787037034</v>
      </c>
      <c r="U3678">
        <f t="shared" si="405"/>
        <v>2014</v>
      </c>
    </row>
    <row r="3679" spans="1:21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99"/>
        <v>1.0290416666666666</v>
      </c>
      <c r="P3679" s="8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41802.574282407404</v>
      </c>
      <c r="T3679" s="10">
        <f t="shared" si="404"/>
        <v>41823.165972222225</v>
      </c>
      <c r="U3679">
        <f t="shared" si="405"/>
        <v>2014</v>
      </c>
    </row>
    <row r="3680" spans="1:21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99"/>
        <v>1.0249999999999999</v>
      </c>
      <c r="P3680" s="8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404"/>
        <v>42155.531226851846</v>
      </c>
      <c r="U3680">
        <f t="shared" si="405"/>
        <v>2015</v>
      </c>
    </row>
    <row r="3681" spans="1:21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99"/>
        <v>1.101</v>
      </c>
      <c r="P3681" s="8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404"/>
        <v>41821.207638888889</v>
      </c>
      <c r="U3681">
        <f t="shared" si="405"/>
        <v>2014</v>
      </c>
    </row>
    <row r="3682" spans="1:21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99"/>
        <v>1.1276666666666666</v>
      </c>
      <c r="P3682" s="8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42627.454097222217</v>
      </c>
      <c r="T3682" s="10">
        <f t="shared" si="404"/>
        <v>42648.454097222217</v>
      </c>
      <c r="U3682">
        <f t="shared" si="405"/>
        <v>2016</v>
      </c>
    </row>
    <row r="3683" spans="1:21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99"/>
        <v>1.119</v>
      </c>
      <c r="P3683" s="8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404"/>
        <v>42384.651504629626</v>
      </c>
      <c r="U3683">
        <f t="shared" si="405"/>
        <v>2016</v>
      </c>
    </row>
    <row r="3684" spans="1:21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99"/>
        <v>1.3919999999999999</v>
      </c>
      <c r="P3684" s="8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404"/>
        <v>41806.290972222225</v>
      </c>
      <c r="U3684">
        <f t="shared" si="405"/>
        <v>2014</v>
      </c>
    </row>
    <row r="3685" spans="1:21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99"/>
        <v>1.1085714285714285</v>
      </c>
      <c r="P3685" s="8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404"/>
        <v>42663.116851851853</v>
      </c>
      <c r="U3685">
        <f t="shared" si="405"/>
        <v>2016</v>
      </c>
    </row>
    <row r="3686" spans="1:21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99"/>
        <v>1.3906666666666667</v>
      </c>
      <c r="P3686" s="8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404"/>
        <v>42249.180393518516</v>
      </c>
      <c r="U3686">
        <f t="shared" si="405"/>
        <v>2015</v>
      </c>
    </row>
    <row r="3687" spans="1:21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99"/>
        <v>1.0569999999999999</v>
      </c>
      <c r="P3687" s="8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404"/>
        <v>41778.875</v>
      </c>
      <c r="U3687">
        <f t="shared" si="405"/>
        <v>2014</v>
      </c>
    </row>
    <row r="3688" spans="1:21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99"/>
        <v>1.0142857142857142</v>
      </c>
      <c r="P3688" s="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404"/>
        <v>42245.165972222225</v>
      </c>
      <c r="U3688">
        <f t="shared" si="405"/>
        <v>2015</v>
      </c>
    </row>
    <row r="3689" spans="1:21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99"/>
        <v>1.0024500000000001</v>
      </c>
      <c r="P3689" s="8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404"/>
        <v>41817.218229166669</v>
      </c>
      <c r="U3689">
        <f t="shared" si="405"/>
        <v>2014</v>
      </c>
    </row>
    <row r="3690" spans="1:21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99"/>
        <v>1.0916666666666666</v>
      </c>
      <c r="P3690" s="8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404"/>
        <v>41859.787083333329</v>
      </c>
      <c r="U3690">
        <f t="shared" si="405"/>
        <v>2014</v>
      </c>
    </row>
    <row r="3691" spans="1:21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99"/>
        <v>1.1833333333333333</v>
      </c>
      <c r="P3691" s="8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404"/>
        <v>42176.934027777781</v>
      </c>
      <c r="U3691">
        <f t="shared" si="405"/>
        <v>2015</v>
      </c>
    </row>
    <row r="3692" spans="1:21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99"/>
        <v>1.2</v>
      </c>
      <c r="P3692" s="8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41940.598182870373</v>
      </c>
      <c r="T3692" s="10">
        <f t="shared" si="404"/>
        <v>41970.639849537038</v>
      </c>
      <c r="U3692">
        <f t="shared" si="405"/>
        <v>2014</v>
      </c>
    </row>
    <row r="3693" spans="1:21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99"/>
        <v>1.2796000000000001</v>
      </c>
      <c r="P3693" s="8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404"/>
        <v>42065.207638888889</v>
      </c>
      <c r="U3693">
        <f t="shared" si="405"/>
        <v>2015</v>
      </c>
    </row>
    <row r="3694" spans="1:21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99"/>
        <v>1.26</v>
      </c>
      <c r="P3694" s="8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404"/>
        <v>41901</v>
      </c>
      <c r="U3694">
        <f t="shared" si="405"/>
        <v>2014</v>
      </c>
    </row>
    <row r="3695" spans="1:21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99"/>
        <v>1.2912912912912913</v>
      </c>
      <c r="P3695" s="8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404"/>
        <v>42338.9375</v>
      </c>
      <c r="U3695">
        <f t="shared" si="405"/>
        <v>2015</v>
      </c>
    </row>
    <row r="3696" spans="1:21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99"/>
        <v>1.0742857142857143</v>
      </c>
      <c r="P3696" s="8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404"/>
        <v>42527.083333333328</v>
      </c>
      <c r="U3696">
        <f t="shared" si="405"/>
        <v>2016</v>
      </c>
    </row>
    <row r="3697" spans="1:21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99"/>
        <v>1.00125</v>
      </c>
      <c r="P3697" s="8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404"/>
        <v>42015.870486111111</v>
      </c>
      <c r="U3697">
        <f t="shared" si="405"/>
        <v>2014</v>
      </c>
    </row>
    <row r="3698" spans="1:21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99"/>
        <v>1.55</v>
      </c>
      <c r="P3698" s="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404"/>
        <v>42048.617083333331</v>
      </c>
      <c r="U3698">
        <f t="shared" si="405"/>
        <v>2014</v>
      </c>
    </row>
    <row r="3699" spans="1:21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99"/>
        <v>1.08</v>
      </c>
      <c r="P3699" s="8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404"/>
        <v>42500.465833333335</v>
      </c>
      <c r="U3699">
        <f t="shared" si="405"/>
        <v>2016</v>
      </c>
    </row>
    <row r="3700" spans="1:21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99"/>
        <v>1.1052</v>
      </c>
      <c r="P3700" s="8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404"/>
        <v>42431.806562500002</v>
      </c>
      <c r="U3700">
        <f t="shared" si="405"/>
        <v>2016</v>
      </c>
    </row>
    <row r="3701" spans="1:21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99"/>
        <v>1.008</v>
      </c>
      <c r="P3701" s="8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404"/>
        <v>41927.602037037039</v>
      </c>
      <c r="U3701">
        <f t="shared" si="405"/>
        <v>2014</v>
      </c>
    </row>
    <row r="3702" spans="1:21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99"/>
        <v>1.212</v>
      </c>
      <c r="P3702" s="8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404"/>
        <v>41912.666666666664</v>
      </c>
      <c r="U3702">
        <f t="shared" si="405"/>
        <v>2014</v>
      </c>
    </row>
    <row r="3703" spans="1:21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99"/>
        <v>1.0033333333333334</v>
      </c>
      <c r="P3703" s="8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404"/>
        <v>42159.541585648149</v>
      </c>
      <c r="U3703">
        <f t="shared" si="405"/>
        <v>2015</v>
      </c>
    </row>
    <row r="3704" spans="1:21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99"/>
        <v>1.0916666666666666</v>
      </c>
      <c r="P3704" s="8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404"/>
        <v>42561.957638888889</v>
      </c>
      <c r="U3704">
        <f t="shared" si="405"/>
        <v>2016</v>
      </c>
    </row>
    <row r="3705" spans="1:21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99"/>
        <v>1.2342857142857142</v>
      </c>
      <c r="P3705" s="8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404"/>
        <v>42595.290972222225</v>
      </c>
      <c r="U3705">
        <f t="shared" si="405"/>
        <v>2016</v>
      </c>
    </row>
    <row r="3706" spans="1:21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99"/>
        <v>1.3633666666666666</v>
      </c>
      <c r="P3706" s="8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404"/>
        <v>42521.689745370371</v>
      </c>
      <c r="U3706">
        <f t="shared" si="405"/>
        <v>2016</v>
      </c>
    </row>
    <row r="3707" spans="1:21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99"/>
        <v>1.0346657233816767</v>
      </c>
      <c r="P3707" s="8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404"/>
        <v>41813.75</v>
      </c>
      <c r="U3707">
        <f t="shared" si="405"/>
        <v>2014</v>
      </c>
    </row>
    <row r="3708" spans="1:21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99"/>
        <v>1.2133333333333334</v>
      </c>
      <c r="P3708" s="8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404"/>
        <v>41894.913761574076</v>
      </c>
      <c r="U3708">
        <f t="shared" si="405"/>
        <v>2014</v>
      </c>
    </row>
    <row r="3709" spans="1:21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99"/>
        <v>1.86</v>
      </c>
      <c r="P3709" s="8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404"/>
        <v>42573.226388888885</v>
      </c>
      <c r="U3709">
        <f t="shared" si="405"/>
        <v>2016</v>
      </c>
    </row>
    <row r="3710" spans="1:21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99"/>
        <v>3</v>
      </c>
      <c r="P3710" s="8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41810.142199074071</v>
      </c>
      <c r="T3710" s="10">
        <f t="shared" si="404"/>
        <v>41824.142199074071</v>
      </c>
      <c r="U3710">
        <f t="shared" si="405"/>
        <v>2014</v>
      </c>
    </row>
    <row r="3711" spans="1:21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99"/>
        <v>1.0825</v>
      </c>
      <c r="P3711" s="8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404"/>
        <v>41815.707708333335</v>
      </c>
      <c r="U3711">
        <f t="shared" si="405"/>
        <v>2014</v>
      </c>
    </row>
    <row r="3712" spans="1:21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99"/>
        <v>1.4115384615384616</v>
      </c>
      <c r="P3712" s="8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404"/>
        <v>42097.576249999998</v>
      </c>
      <c r="U3712">
        <f t="shared" si="405"/>
        <v>2015</v>
      </c>
    </row>
    <row r="3713" spans="1:21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99"/>
        <v>1.1399999999999999</v>
      </c>
      <c r="P3713" s="8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404"/>
        <v>41805.666666666664</v>
      </c>
      <c r="U3713">
        <f t="shared" si="405"/>
        <v>2014</v>
      </c>
    </row>
    <row r="3714" spans="1:21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06">E3714/D3714</f>
        <v>1.5373333333333334</v>
      </c>
      <c r="P3714" s="8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42134.172071759262</v>
      </c>
      <c r="T3714" s="10">
        <f t="shared" si="404"/>
        <v>42155.290972222225</v>
      </c>
      <c r="U3714">
        <f t="shared" si="405"/>
        <v>2015</v>
      </c>
    </row>
    <row r="3715" spans="1:21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06"/>
        <v>1.0149999999999999</v>
      </c>
      <c r="P3715" s="8">
        <f t="shared" ref="P3715:P3778" si="407">IFERROR(E3715/L3715,0)</f>
        <v>106.84210526315789</v>
      </c>
      <c r="Q3715" t="str">
        <f t="shared" ref="Q3715:Q3778" si="408">LEFT($N3715,FIND("/",$N3715,1)-1)</f>
        <v>theater</v>
      </c>
      <c r="R3715" t="str">
        <f t="shared" ref="R3715:R3778" si="409">RIGHT($N3715,LEN($N3715)-FIND("/",$N3715,1))</f>
        <v>plays</v>
      </c>
      <c r="S3715" s="10">
        <f t="shared" ref="S3715:S3778" si="410">(((J3715/60)/60)/24)+DATE(1970,1,1)</f>
        <v>42505.738032407404</v>
      </c>
      <c r="T3715" s="10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6"/>
        <v>1.0235000000000001</v>
      </c>
      <c r="P3716" s="8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42118.556331018524</v>
      </c>
      <c r="T3716" s="10">
        <f t="shared" si="411"/>
        <v>42150.165972222225</v>
      </c>
      <c r="U3716">
        <f t="shared" si="412"/>
        <v>2015</v>
      </c>
    </row>
    <row r="3717" spans="1:21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6"/>
        <v>1.0257142857142858</v>
      </c>
      <c r="P3717" s="8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11"/>
        <v>42094.536111111112</v>
      </c>
      <c r="U3717">
        <f t="shared" si="412"/>
        <v>2015</v>
      </c>
    </row>
    <row r="3718" spans="1:21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6"/>
        <v>1.5575000000000001</v>
      </c>
      <c r="P3718" s="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11"/>
        <v>42390.887835648144</v>
      </c>
      <c r="U3718">
        <f t="shared" si="412"/>
        <v>2015</v>
      </c>
    </row>
    <row r="3719" spans="1:21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6"/>
        <v>1.0075000000000001</v>
      </c>
      <c r="P3719" s="8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11"/>
        <v>42133.866307870368</v>
      </c>
      <c r="U3719">
        <f t="shared" si="412"/>
        <v>2015</v>
      </c>
    </row>
    <row r="3720" spans="1:21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6"/>
        <v>2.3940000000000001</v>
      </c>
      <c r="P3720" s="8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11"/>
        <v>42062.716145833328</v>
      </c>
      <c r="U3720">
        <f t="shared" si="412"/>
        <v>2015</v>
      </c>
    </row>
    <row r="3721" spans="1:21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6"/>
        <v>2.1</v>
      </c>
      <c r="P3721" s="8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11"/>
        <v>42177.729930555557</v>
      </c>
      <c r="U3721">
        <f t="shared" si="412"/>
        <v>2015</v>
      </c>
    </row>
    <row r="3722" spans="1:21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6"/>
        <v>1.0451515151515152</v>
      </c>
      <c r="P3722" s="8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11"/>
        <v>42187.993125000001</v>
      </c>
      <c r="U3722">
        <f t="shared" si="412"/>
        <v>2015</v>
      </c>
    </row>
    <row r="3723" spans="1:21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6"/>
        <v>1.008</v>
      </c>
      <c r="P3723" s="8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11"/>
        <v>41948.977824074071</v>
      </c>
      <c r="U3723">
        <f t="shared" si="412"/>
        <v>2014</v>
      </c>
    </row>
    <row r="3724" spans="1:21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6"/>
        <v>1.1120000000000001</v>
      </c>
      <c r="P3724" s="8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11"/>
        <v>42411.957638888889</v>
      </c>
      <c r="U3724">
        <f t="shared" si="412"/>
        <v>2016</v>
      </c>
    </row>
    <row r="3725" spans="1:21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6"/>
        <v>1.0204444444444445</v>
      </c>
      <c r="P3725" s="8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41943.753032407411</v>
      </c>
      <c r="T3725" s="10">
        <f t="shared" si="411"/>
        <v>41973.794699074075</v>
      </c>
      <c r="U3725">
        <f t="shared" si="412"/>
        <v>2014</v>
      </c>
    </row>
    <row r="3726" spans="1:21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6"/>
        <v>1.0254767441860466</v>
      </c>
      <c r="P3726" s="8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42465.491435185191</v>
      </c>
      <c r="T3726" s="10">
        <f t="shared" si="411"/>
        <v>42494.958333333328</v>
      </c>
      <c r="U3726">
        <f t="shared" si="412"/>
        <v>2016</v>
      </c>
    </row>
    <row r="3727" spans="1:21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6"/>
        <v>1.27</v>
      </c>
      <c r="P3727" s="8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11"/>
        <v>42418.895833333328</v>
      </c>
      <c r="U3727">
        <f t="shared" si="412"/>
        <v>2016</v>
      </c>
    </row>
    <row r="3728" spans="1:21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6"/>
        <v>3.3870588235294119</v>
      </c>
      <c r="P3728" s="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42462.140868055561</v>
      </c>
      <c r="T3728" s="10">
        <f t="shared" si="411"/>
        <v>42489.875</v>
      </c>
      <c r="U3728">
        <f t="shared" si="412"/>
        <v>2016</v>
      </c>
    </row>
    <row r="3729" spans="1:21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6"/>
        <v>1.0075000000000001</v>
      </c>
      <c r="P3729" s="8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11"/>
        <v>42663.204861111109</v>
      </c>
      <c r="U3729">
        <f t="shared" si="412"/>
        <v>2016</v>
      </c>
    </row>
    <row r="3730" spans="1:21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6"/>
        <v>9.3100000000000002E-2</v>
      </c>
      <c r="P3730" s="8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11"/>
        <v>42235.171018518522</v>
      </c>
      <c r="U3730">
        <f t="shared" si="412"/>
        <v>2015</v>
      </c>
    </row>
    <row r="3731" spans="1:21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6"/>
        <v>7.2400000000000006E-2</v>
      </c>
      <c r="P3731" s="8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11"/>
        <v>42086.16333333333</v>
      </c>
      <c r="U3731">
        <f t="shared" si="412"/>
        <v>2015</v>
      </c>
    </row>
    <row r="3732" spans="1:21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6"/>
        <v>0.1</v>
      </c>
      <c r="P3732" s="8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11"/>
        <v>42233.677766203706</v>
      </c>
      <c r="U3732">
        <f t="shared" si="412"/>
        <v>2015</v>
      </c>
    </row>
    <row r="3733" spans="1:21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6"/>
        <v>0.11272727272727273</v>
      </c>
      <c r="P3733" s="8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11"/>
        <v>42014.140972222223</v>
      </c>
      <c r="U3733">
        <f t="shared" si="412"/>
        <v>2014</v>
      </c>
    </row>
    <row r="3734" spans="1:21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6"/>
        <v>0.15411764705882353</v>
      </c>
      <c r="P3734" s="8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11"/>
        <v>42028.5</v>
      </c>
      <c r="U3734">
        <f t="shared" si="412"/>
        <v>2014</v>
      </c>
    </row>
    <row r="3735" spans="1:21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6"/>
        <v>0</v>
      </c>
      <c r="P3735" s="8">
        <f t="shared" si="407"/>
        <v>0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11"/>
        <v>42112.9375</v>
      </c>
      <c r="U3735">
        <f t="shared" si="412"/>
        <v>2015</v>
      </c>
    </row>
    <row r="3736" spans="1:21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6"/>
        <v>0.28466666666666668</v>
      </c>
      <c r="P3736" s="8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11"/>
        <v>42149.901574074072</v>
      </c>
      <c r="U3736">
        <f t="shared" si="412"/>
        <v>2015</v>
      </c>
    </row>
    <row r="3737" spans="1:21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6"/>
        <v>0.13333333333333333</v>
      </c>
      <c r="P3737" s="8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11"/>
        <v>42152.693159722221</v>
      </c>
      <c r="U3737">
        <f t="shared" si="412"/>
        <v>2015</v>
      </c>
    </row>
    <row r="3738" spans="1:21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6"/>
        <v>6.6666666666666671E-3</v>
      </c>
      <c r="P3738" s="8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11"/>
        <v>42086.75</v>
      </c>
      <c r="U3738">
        <f t="shared" si="412"/>
        <v>2015</v>
      </c>
    </row>
    <row r="3739" spans="1:21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6"/>
        <v>0.21428571428571427</v>
      </c>
      <c r="P3739" s="8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11"/>
        <v>42320.290972222225</v>
      </c>
      <c r="U3739">
        <f t="shared" si="412"/>
        <v>2015</v>
      </c>
    </row>
    <row r="3740" spans="1:21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6"/>
        <v>0.18</v>
      </c>
      <c r="P3740" s="8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11"/>
        <v>41835.916666666664</v>
      </c>
      <c r="U3740">
        <f t="shared" si="412"/>
        <v>2014</v>
      </c>
    </row>
    <row r="3741" spans="1:21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6"/>
        <v>0.20125000000000001</v>
      </c>
      <c r="P3741" s="8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11"/>
        <v>42568.449861111112</v>
      </c>
      <c r="U3741">
        <f t="shared" si="412"/>
        <v>2016</v>
      </c>
    </row>
    <row r="3742" spans="1:21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6"/>
        <v>0.17899999999999999</v>
      </c>
      <c r="P3742" s="8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11"/>
        <v>41863.079143518517</v>
      </c>
      <c r="U3742">
        <f t="shared" si="412"/>
        <v>2014</v>
      </c>
    </row>
    <row r="3743" spans="1:21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6"/>
        <v>0</v>
      </c>
      <c r="P3743" s="8">
        <f t="shared" si="407"/>
        <v>0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11"/>
        <v>42355.920717592591</v>
      </c>
      <c r="U3743">
        <f t="shared" si="412"/>
        <v>2015</v>
      </c>
    </row>
    <row r="3744" spans="1:21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6"/>
        <v>0.02</v>
      </c>
      <c r="P3744" s="8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11"/>
        <v>41888.214629629627</v>
      </c>
      <c r="U3744">
        <f t="shared" si="412"/>
        <v>2014</v>
      </c>
    </row>
    <row r="3745" spans="1:21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6"/>
        <v>0</v>
      </c>
      <c r="P3745" s="8">
        <f t="shared" si="407"/>
        <v>0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11"/>
        <v>41823.710231481484</v>
      </c>
      <c r="U3745">
        <f t="shared" si="412"/>
        <v>2014</v>
      </c>
    </row>
    <row r="3746" spans="1:21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6"/>
        <v>0</v>
      </c>
      <c r="P3746" s="8">
        <f t="shared" si="407"/>
        <v>0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11"/>
        <v>41825.165972222225</v>
      </c>
      <c r="U3746">
        <f t="shared" si="412"/>
        <v>2014</v>
      </c>
    </row>
    <row r="3747" spans="1:21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6"/>
        <v>0.1</v>
      </c>
      <c r="P3747" s="8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41831.697939814818</v>
      </c>
      <c r="T3747" s="10">
        <f t="shared" si="411"/>
        <v>41861.697939814818</v>
      </c>
      <c r="U3747">
        <f t="shared" si="412"/>
        <v>2014</v>
      </c>
    </row>
    <row r="3748" spans="1:21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6"/>
        <v>2.3764705882352941E-2</v>
      </c>
      <c r="P3748" s="8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11"/>
        <v>42651.389340277776</v>
      </c>
      <c r="U3748">
        <f t="shared" si="412"/>
        <v>2016</v>
      </c>
    </row>
    <row r="3749" spans="1:21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6"/>
        <v>0.01</v>
      </c>
      <c r="P3749" s="8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11"/>
        <v>42190.957638888889</v>
      </c>
      <c r="U3749">
        <f t="shared" si="412"/>
        <v>2015</v>
      </c>
    </row>
    <row r="3750" spans="1:21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6"/>
        <v>1.0351999999999999</v>
      </c>
      <c r="P3750" s="8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11"/>
        <v>42416.249305555553</v>
      </c>
      <c r="U3750">
        <f t="shared" si="412"/>
        <v>2016</v>
      </c>
    </row>
    <row r="3751" spans="1:21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6"/>
        <v>1.05</v>
      </c>
      <c r="P3751" s="8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11"/>
        <v>42489.165972222225</v>
      </c>
      <c r="U3751">
        <f t="shared" si="412"/>
        <v>2016</v>
      </c>
    </row>
    <row r="3752" spans="1:21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6"/>
        <v>1.0044999999999999</v>
      </c>
      <c r="P3752" s="8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11"/>
        <v>42045.332638888889</v>
      </c>
      <c r="U3752">
        <f t="shared" si="412"/>
        <v>2015</v>
      </c>
    </row>
    <row r="3753" spans="1:21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6"/>
        <v>1.3260000000000001</v>
      </c>
      <c r="P3753" s="8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11"/>
        <v>42462.993900462956</v>
      </c>
      <c r="U3753">
        <f t="shared" si="412"/>
        <v>2016</v>
      </c>
    </row>
    <row r="3754" spans="1:21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6"/>
        <v>1.1299999999999999</v>
      </c>
      <c r="P3754" s="8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11"/>
        <v>42659.875</v>
      </c>
      <c r="U3754">
        <f t="shared" si="412"/>
        <v>2016</v>
      </c>
    </row>
    <row r="3755" spans="1:21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6"/>
        <v>1.0334000000000001</v>
      </c>
      <c r="P3755" s="8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11"/>
        <v>42158</v>
      </c>
      <c r="U3755">
        <f t="shared" si="412"/>
        <v>2015</v>
      </c>
    </row>
    <row r="3756" spans="1:21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6"/>
        <v>1.2</v>
      </c>
      <c r="P3756" s="8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11"/>
        <v>41846.207638888889</v>
      </c>
      <c r="U3756">
        <f t="shared" si="412"/>
        <v>2014</v>
      </c>
    </row>
    <row r="3757" spans="1:21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6"/>
        <v>1.2963636363636364</v>
      </c>
      <c r="P3757" s="8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11"/>
        <v>42475.866979166662</v>
      </c>
      <c r="U3757">
        <f t="shared" si="412"/>
        <v>2016</v>
      </c>
    </row>
    <row r="3758" spans="1:21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6"/>
        <v>1.0111111111111111</v>
      </c>
      <c r="P3758" s="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11"/>
        <v>41801.814791666664</v>
      </c>
      <c r="U3758">
        <f t="shared" si="412"/>
        <v>2014</v>
      </c>
    </row>
    <row r="3759" spans="1:21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6"/>
        <v>1.0851428571428572</v>
      </c>
      <c r="P3759" s="8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11"/>
        <v>41974.850868055553</v>
      </c>
      <c r="U3759">
        <f t="shared" si="412"/>
        <v>2014</v>
      </c>
    </row>
    <row r="3760" spans="1:21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6"/>
        <v>1.0233333333333334</v>
      </c>
      <c r="P3760" s="8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41747.471504629626</v>
      </c>
      <c r="T3760" s="10">
        <f t="shared" si="411"/>
        <v>41778.208333333336</v>
      </c>
      <c r="U3760">
        <f t="shared" si="412"/>
        <v>2014</v>
      </c>
    </row>
    <row r="3761" spans="1:21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6"/>
        <v>1.1024425000000002</v>
      </c>
      <c r="P3761" s="8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11"/>
        <v>42242.108252314814</v>
      </c>
      <c r="U3761">
        <f t="shared" si="412"/>
        <v>2015</v>
      </c>
    </row>
    <row r="3762" spans="1:21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6"/>
        <v>1.010154</v>
      </c>
      <c r="P3762" s="8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11"/>
        <v>41764.525300925925</v>
      </c>
      <c r="U3762">
        <f t="shared" si="412"/>
        <v>2014</v>
      </c>
    </row>
    <row r="3763" spans="1:21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6"/>
        <v>1</v>
      </c>
      <c r="P3763" s="8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11"/>
        <v>42226.958333333328</v>
      </c>
      <c r="U3763">
        <f t="shared" si="412"/>
        <v>2015</v>
      </c>
    </row>
    <row r="3764" spans="1:21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6"/>
        <v>1.0624</v>
      </c>
      <c r="P3764" s="8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11"/>
        <v>42218.813530092593</v>
      </c>
      <c r="U3764">
        <f t="shared" si="412"/>
        <v>2015</v>
      </c>
    </row>
    <row r="3765" spans="1:21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6"/>
        <v>1</v>
      </c>
      <c r="P3765" s="8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11"/>
        <v>42095.708634259259</v>
      </c>
      <c r="U3765">
        <f t="shared" si="412"/>
        <v>2015</v>
      </c>
    </row>
    <row r="3766" spans="1:21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6"/>
        <v>1</v>
      </c>
      <c r="P3766" s="8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11"/>
        <v>42519.024999999994</v>
      </c>
      <c r="U3766">
        <f t="shared" si="412"/>
        <v>2016</v>
      </c>
    </row>
    <row r="3767" spans="1:21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6"/>
        <v>1.1345714285714286</v>
      </c>
      <c r="P3767" s="8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11"/>
        <v>41850.776412037041</v>
      </c>
      <c r="U3767">
        <f t="shared" si="412"/>
        <v>2014</v>
      </c>
    </row>
    <row r="3768" spans="1:21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6"/>
        <v>1.0265010000000001</v>
      </c>
      <c r="P3768" s="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11"/>
        <v>41823.167187500003</v>
      </c>
      <c r="U3768">
        <f t="shared" si="412"/>
        <v>2014</v>
      </c>
    </row>
    <row r="3769" spans="1:21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6"/>
        <v>1.1675</v>
      </c>
      <c r="P3769" s="8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11"/>
        <v>42064.207638888889</v>
      </c>
      <c r="U3769">
        <f t="shared" si="412"/>
        <v>2015</v>
      </c>
    </row>
    <row r="3770" spans="1:21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6"/>
        <v>1.0765274999999999</v>
      </c>
      <c r="P3770" s="8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11"/>
        <v>41802.727893518517</v>
      </c>
      <c r="U3770">
        <f t="shared" si="412"/>
        <v>2014</v>
      </c>
    </row>
    <row r="3771" spans="1:21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6"/>
        <v>1</v>
      </c>
      <c r="P3771" s="8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11"/>
        <v>42475.598136574074</v>
      </c>
      <c r="U3771">
        <f t="shared" si="412"/>
        <v>2016</v>
      </c>
    </row>
    <row r="3772" spans="1:21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6"/>
        <v>1</v>
      </c>
      <c r="P3772" s="8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11"/>
        <v>42168.930671296301</v>
      </c>
      <c r="U3772">
        <f t="shared" si="412"/>
        <v>2015</v>
      </c>
    </row>
    <row r="3773" spans="1:21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6"/>
        <v>1.46</v>
      </c>
      <c r="P3773" s="8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11"/>
        <v>42508</v>
      </c>
      <c r="U3773">
        <f t="shared" si="412"/>
        <v>2016</v>
      </c>
    </row>
    <row r="3774" spans="1:21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6"/>
        <v>1.1020000000000001</v>
      </c>
      <c r="P3774" s="8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11"/>
        <v>42703.25</v>
      </c>
      <c r="U3774">
        <f t="shared" si="412"/>
        <v>2016</v>
      </c>
    </row>
    <row r="3775" spans="1:21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6"/>
        <v>1.0820000000000001</v>
      </c>
      <c r="P3775" s="8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42656.005173611105</v>
      </c>
      <c r="T3775" s="10">
        <f t="shared" si="411"/>
        <v>42689.088888888888</v>
      </c>
      <c r="U3775">
        <f t="shared" si="412"/>
        <v>2016</v>
      </c>
    </row>
    <row r="3776" spans="1:21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6"/>
        <v>1</v>
      </c>
      <c r="P3776" s="8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11"/>
        <v>42103.792303240742</v>
      </c>
      <c r="U3776">
        <f t="shared" si="412"/>
        <v>2015</v>
      </c>
    </row>
    <row r="3777" spans="1:21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6"/>
        <v>1.0024999999999999</v>
      </c>
      <c r="P3777" s="8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11"/>
        <v>42103.166666666672</v>
      </c>
      <c r="U3777">
        <f t="shared" si="412"/>
        <v>2015</v>
      </c>
    </row>
    <row r="3778" spans="1:21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13">E3778/D3778</f>
        <v>1.0671250000000001</v>
      </c>
      <c r="P3778" s="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si="411"/>
        <v>41852.041666666664</v>
      </c>
      <c r="U3778">
        <f t="shared" si="412"/>
        <v>2014</v>
      </c>
    </row>
    <row r="3779" spans="1:21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13"/>
        <v>1.4319999999999999</v>
      </c>
      <c r="P3779" s="8">
        <f t="shared" ref="P3779:P3842" si="414">IFERROR(E3779/L3779,0)</f>
        <v>48.542372881355931</v>
      </c>
      <c r="Q3779" t="str">
        <f t="shared" ref="Q3779:Q3842" si="415">LEFT($N3779,FIND("/",$N3779,1)-1)</f>
        <v>theater</v>
      </c>
      <c r="R3779" t="str">
        <f t="shared" ref="R3779:R3842" si="416">RIGHT($N3779,LEN($N3779)-FIND("/",$N3779,1))</f>
        <v>musical</v>
      </c>
      <c r="S3779" s="10">
        <f t="shared" ref="S3779:S3842" si="417">(((J3779/60)/60)/24)+DATE(1970,1,1)</f>
        <v>41887.111354166671</v>
      </c>
      <c r="T3779" s="10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3"/>
        <v>1.0504166666666668</v>
      </c>
      <c r="P3780" s="8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8"/>
        <v>42049.819212962961</v>
      </c>
      <c r="U3780">
        <f t="shared" si="419"/>
        <v>2014</v>
      </c>
    </row>
    <row r="3781" spans="1:21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3"/>
        <v>1.0398000000000001</v>
      </c>
      <c r="P3781" s="8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8"/>
        <v>42455.693750000006</v>
      </c>
      <c r="U3781">
        <f t="shared" si="419"/>
        <v>2016</v>
      </c>
    </row>
    <row r="3782" spans="1:21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3"/>
        <v>1.2</v>
      </c>
      <c r="P3782" s="8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8"/>
        <v>42198.837499999994</v>
      </c>
      <c r="U3782">
        <f t="shared" si="419"/>
        <v>2015</v>
      </c>
    </row>
    <row r="3783" spans="1:21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3"/>
        <v>1.0966666666666667</v>
      </c>
      <c r="P3783" s="8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8"/>
        <v>41890.882928240739</v>
      </c>
      <c r="U3783">
        <f t="shared" si="419"/>
        <v>2014</v>
      </c>
    </row>
    <row r="3784" spans="1:21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3"/>
        <v>1.0175000000000001</v>
      </c>
      <c r="P3784" s="8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42546.862233796302</v>
      </c>
      <c r="T3784" s="10">
        <f t="shared" si="418"/>
        <v>42575.958333333328</v>
      </c>
      <c r="U3784">
        <f t="shared" si="419"/>
        <v>2016</v>
      </c>
    </row>
    <row r="3785" spans="1:21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3"/>
        <v>1.2891666666666666</v>
      </c>
      <c r="P3785" s="8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8"/>
        <v>42444.666666666672</v>
      </c>
      <c r="U3785">
        <f t="shared" si="419"/>
        <v>2016</v>
      </c>
    </row>
    <row r="3786" spans="1:21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3"/>
        <v>1.1499999999999999</v>
      </c>
      <c r="P3786" s="8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8"/>
        <v>42561.980694444443</v>
      </c>
      <c r="U3786">
        <f t="shared" si="419"/>
        <v>2016</v>
      </c>
    </row>
    <row r="3787" spans="1:21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3"/>
        <v>1.5075000000000001</v>
      </c>
      <c r="P3787" s="8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8"/>
        <v>42584.418749999997</v>
      </c>
      <c r="U3787">
        <f t="shared" si="419"/>
        <v>2016</v>
      </c>
    </row>
    <row r="3788" spans="1:21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3"/>
        <v>1.1096666666666666</v>
      </c>
      <c r="P3788" s="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8"/>
        <v>42517.037905092591</v>
      </c>
      <c r="U3788">
        <f t="shared" si="419"/>
        <v>2016</v>
      </c>
    </row>
    <row r="3789" spans="1:21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3"/>
        <v>1.0028571428571429</v>
      </c>
      <c r="P3789" s="8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8"/>
        <v>42196.165972222225</v>
      </c>
      <c r="U3789">
        <f t="shared" si="419"/>
        <v>2015</v>
      </c>
    </row>
    <row r="3790" spans="1:21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3"/>
        <v>6.6666666666666671E-3</v>
      </c>
      <c r="P3790" s="8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8"/>
        <v>42361.679166666669</v>
      </c>
      <c r="U3790">
        <f t="shared" si="419"/>
        <v>2015</v>
      </c>
    </row>
    <row r="3791" spans="1:21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3"/>
        <v>3.267605633802817E-2</v>
      </c>
      <c r="P3791" s="8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8"/>
        <v>42170.798819444448</v>
      </c>
      <c r="U3791">
        <f t="shared" si="419"/>
        <v>2015</v>
      </c>
    </row>
    <row r="3792" spans="1:21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3"/>
        <v>0</v>
      </c>
      <c r="P3792" s="8">
        <f t="shared" si="414"/>
        <v>0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8"/>
        <v>42696.708599537036</v>
      </c>
      <c r="U3792">
        <f t="shared" si="419"/>
        <v>2016</v>
      </c>
    </row>
    <row r="3793" spans="1:21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3"/>
        <v>0</v>
      </c>
      <c r="P3793" s="8">
        <f t="shared" si="414"/>
        <v>0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8"/>
        <v>41826.692037037035</v>
      </c>
      <c r="U3793">
        <f t="shared" si="419"/>
        <v>2014</v>
      </c>
    </row>
    <row r="3794" spans="1:21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3"/>
        <v>2.8E-3</v>
      </c>
      <c r="P3794" s="8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8"/>
        <v>42200.447013888886</v>
      </c>
      <c r="U3794">
        <f t="shared" si="419"/>
        <v>2015</v>
      </c>
    </row>
    <row r="3795" spans="1:21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3"/>
        <v>0.59657142857142853</v>
      </c>
      <c r="P3795" s="8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8"/>
        <v>41989.938993055555</v>
      </c>
      <c r="U3795">
        <f t="shared" si="419"/>
        <v>2014</v>
      </c>
    </row>
    <row r="3796" spans="1:21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3"/>
        <v>0.01</v>
      </c>
      <c r="P3796" s="8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8"/>
        <v>42162.58048611111</v>
      </c>
      <c r="U3796">
        <f t="shared" si="419"/>
        <v>2015</v>
      </c>
    </row>
    <row r="3797" spans="1:21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3"/>
        <v>1.6666666666666666E-2</v>
      </c>
      <c r="P3797" s="8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8"/>
        <v>42244.9375</v>
      </c>
      <c r="U3797">
        <f t="shared" si="419"/>
        <v>2015</v>
      </c>
    </row>
    <row r="3798" spans="1:21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3"/>
        <v>4.4444444444444447E-5</v>
      </c>
      <c r="P3798" s="8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8"/>
        <v>42749.029583333337</v>
      </c>
      <c r="U3798">
        <f t="shared" si="419"/>
        <v>2016</v>
      </c>
    </row>
    <row r="3799" spans="1:21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3"/>
        <v>0.89666666666666661</v>
      </c>
      <c r="P3799" s="8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8"/>
        <v>42114.881539351853</v>
      </c>
      <c r="U3799">
        <f t="shared" si="419"/>
        <v>2015</v>
      </c>
    </row>
    <row r="3800" spans="1:21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3"/>
        <v>1.4642857142857143E-2</v>
      </c>
      <c r="P3800" s="8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41831.722777777781</v>
      </c>
      <c r="T3800" s="10">
        <f t="shared" si="418"/>
        <v>41861.722777777781</v>
      </c>
      <c r="U3800">
        <f t="shared" si="419"/>
        <v>2014</v>
      </c>
    </row>
    <row r="3801" spans="1:21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3"/>
        <v>4.02E-2</v>
      </c>
      <c r="P3801" s="8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8"/>
        <v>42440.93105324074</v>
      </c>
      <c r="U3801">
        <f t="shared" si="419"/>
        <v>2016</v>
      </c>
    </row>
    <row r="3802" spans="1:21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3"/>
        <v>4.0045454545454544E-2</v>
      </c>
      <c r="P3802" s="8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8"/>
        <v>42015.207638888889</v>
      </c>
      <c r="U3802">
        <f t="shared" si="419"/>
        <v>2014</v>
      </c>
    </row>
    <row r="3803" spans="1:21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3"/>
        <v>8.5199999999999998E-2</v>
      </c>
      <c r="P3803" s="8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8"/>
        <v>42006.676111111112</v>
      </c>
      <c r="U3803">
        <f t="shared" si="419"/>
        <v>2014</v>
      </c>
    </row>
    <row r="3804" spans="1:21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3"/>
        <v>0</v>
      </c>
      <c r="P3804" s="8">
        <f t="shared" si="414"/>
        <v>0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8"/>
        <v>42299.126226851848</v>
      </c>
      <c r="U3804">
        <f t="shared" si="419"/>
        <v>2015</v>
      </c>
    </row>
    <row r="3805" spans="1:21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3"/>
        <v>0.19650000000000001</v>
      </c>
      <c r="P3805" s="8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8"/>
        <v>42433.971851851849</v>
      </c>
      <c r="U3805">
        <f t="shared" si="419"/>
        <v>2016</v>
      </c>
    </row>
    <row r="3806" spans="1:21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3"/>
        <v>0</v>
      </c>
      <c r="P3806" s="8">
        <f t="shared" si="414"/>
        <v>0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8"/>
        <v>42582.291666666672</v>
      </c>
      <c r="U3806">
        <f t="shared" si="419"/>
        <v>2016</v>
      </c>
    </row>
    <row r="3807" spans="1:21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3"/>
        <v>2.0000000000000002E-5</v>
      </c>
      <c r="P3807" s="8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8"/>
        <v>41909.887037037035</v>
      </c>
      <c r="U3807">
        <f t="shared" si="419"/>
        <v>2014</v>
      </c>
    </row>
    <row r="3808" spans="1:21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3"/>
        <v>6.6666666666666664E-4</v>
      </c>
      <c r="P3808" s="8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8"/>
        <v>41819.259039351848</v>
      </c>
      <c r="U3808">
        <f t="shared" si="419"/>
        <v>2014</v>
      </c>
    </row>
    <row r="3809" spans="1:21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3"/>
        <v>0.30333333333333334</v>
      </c>
      <c r="P3809" s="8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8"/>
        <v>42097.909016203703</v>
      </c>
      <c r="U3809">
        <f t="shared" si="419"/>
        <v>2015</v>
      </c>
    </row>
    <row r="3810" spans="1:21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3"/>
        <v>1</v>
      </c>
      <c r="P3810" s="8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8"/>
        <v>42119.412256944444</v>
      </c>
      <c r="U3810">
        <f t="shared" si="419"/>
        <v>2015</v>
      </c>
    </row>
    <row r="3811" spans="1:21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3"/>
        <v>1.0125</v>
      </c>
      <c r="P3811" s="8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8"/>
        <v>41850.958333333336</v>
      </c>
      <c r="U3811">
        <f t="shared" si="419"/>
        <v>2014</v>
      </c>
    </row>
    <row r="3812" spans="1:21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3"/>
        <v>1.2173333333333334</v>
      </c>
      <c r="P3812" s="8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8"/>
        <v>42084.807384259257</v>
      </c>
      <c r="U3812">
        <f t="shared" si="419"/>
        <v>2015</v>
      </c>
    </row>
    <row r="3813" spans="1:21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3"/>
        <v>3.3</v>
      </c>
      <c r="P3813" s="8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8"/>
        <v>42521.458333333328</v>
      </c>
      <c r="U3813">
        <f t="shared" si="419"/>
        <v>2016</v>
      </c>
    </row>
    <row r="3814" spans="1:21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3"/>
        <v>1.0954999999999999</v>
      </c>
      <c r="P3814" s="8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8"/>
        <v>42156.165972222225</v>
      </c>
      <c r="U3814">
        <f t="shared" si="419"/>
        <v>2015</v>
      </c>
    </row>
    <row r="3815" spans="1:21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3"/>
        <v>1.0095190476190474</v>
      </c>
      <c r="P3815" s="8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8"/>
        <v>42535.904861111107</v>
      </c>
      <c r="U3815">
        <f t="shared" si="419"/>
        <v>2016</v>
      </c>
    </row>
    <row r="3816" spans="1:21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3"/>
        <v>1.4013333333333333</v>
      </c>
      <c r="P3816" s="8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8"/>
        <v>42095.165972222225</v>
      </c>
      <c r="U3816">
        <f t="shared" si="419"/>
        <v>2015</v>
      </c>
    </row>
    <row r="3817" spans="1:21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3"/>
        <v>1.0000100000000001</v>
      </c>
      <c r="P3817" s="8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8"/>
        <v>42236.958333333328</v>
      </c>
      <c r="U3817">
        <f t="shared" si="419"/>
        <v>2015</v>
      </c>
    </row>
    <row r="3818" spans="1:21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3"/>
        <v>1.19238</v>
      </c>
      <c r="P3818" s="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8"/>
        <v>41837.690081018518</v>
      </c>
      <c r="U3818">
        <f t="shared" si="419"/>
        <v>2014</v>
      </c>
    </row>
    <row r="3819" spans="1:21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3"/>
        <v>1.0725</v>
      </c>
      <c r="P3819" s="8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8"/>
        <v>42301.165972222225</v>
      </c>
      <c r="U3819">
        <f t="shared" si="419"/>
        <v>2015</v>
      </c>
    </row>
    <row r="3820" spans="1:21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3"/>
        <v>2.2799999999999998</v>
      </c>
      <c r="P3820" s="8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8"/>
        <v>42075.800717592589</v>
      </c>
      <c r="U3820">
        <f t="shared" si="419"/>
        <v>2015</v>
      </c>
    </row>
    <row r="3821" spans="1:21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3"/>
        <v>1.0640000000000001</v>
      </c>
      <c r="P3821" s="8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8"/>
        <v>42202.876388888893</v>
      </c>
      <c r="U3821">
        <f t="shared" si="419"/>
        <v>2015</v>
      </c>
    </row>
    <row r="3822" spans="1:21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3"/>
        <v>1.4333333333333333</v>
      </c>
      <c r="P3822" s="8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8"/>
        <v>42190.651817129634</v>
      </c>
      <c r="U3822">
        <f t="shared" si="419"/>
        <v>2015</v>
      </c>
    </row>
    <row r="3823" spans="1:21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3"/>
        <v>1.0454285714285714</v>
      </c>
      <c r="P3823" s="8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8"/>
        <v>42373.180636574078</v>
      </c>
      <c r="U3823">
        <f t="shared" si="419"/>
        <v>2015</v>
      </c>
    </row>
    <row r="3824" spans="1:21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3"/>
        <v>1.1002000000000001</v>
      </c>
      <c r="P3824" s="8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8"/>
        <v>42388.957638888889</v>
      </c>
      <c r="U3824">
        <f t="shared" si="419"/>
        <v>2015</v>
      </c>
    </row>
    <row r="3825" spans="1:21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3"/>
        <v>1.06</v>
      </c>
      <c r="P3825" s="8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8"/>
        <v>42205.165972222225</v>
      </c>
      <c r="U3825">
        <f t="shared" si="419"/>
        <v>2015</v>
      </c>
    </row>
    <row r="3826" spans="1:21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3"/>
        <v>1.08</v>
      </c>
      <c r="P3826" s="8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8"/>
        <v>42583.570138888885</v>
      </c>
      <c r="U3826">
        <f t="shared" si="419"/>
        <v>2016</v>
      </c>
    </row>
    <row r="3827" spans="1:21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3"/>
        <v>1.0542</v>
      </c>
      <c r="P3827" s="8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8"/>
        <v>42172.069606481484</v>
      </c>
      <c r="U3827">
        <f t="shared" si="419"/>
        <v>2015</v>
      </c>
    </row>
    <row r="3828" spans="1:21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3"/>
        <v>1.1916666666666667</v>
      </c>
      <c r="P3828" s="8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8"/>
        <v>42131.423541666663</v>
      </c>
      <c r="U3828">
        <f t="shared" si="419"/>
        <v>2015</v>
      </c>
    </row>
    <row r="3829" spans="1:21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3"/>
        <v>1.5266666666666666</v>
      </c>
      <c r="P3829" s="8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8"/>
        <v>42090</v>
      </c>
      <c r="U3829">
        <f t="shared" si="419"/>
        <v>2015</v>
      </c>
    </row>
    <row r="3830" spans="1:21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3"/>
        <v>1</v>
      </c>
      <c r="P3830" s="8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8"/>
        <v>42004.569293981483</v>
      </c>
      <c r="U3830">
        <f t="shared" si="419"/>
        <v>2014</v>
      </c>
    </row>
    <row r="3831" spans="1:21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3"/>
        <v>1.002</v>
      </c>
      <c r="P3831" s="8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8"/>
        <v>42613.865405092598</v>
      </c>
      <c r="U3831">
        <f t="shared" si="419"/>
        <v>2016</v>
      </c>
    </row>
    <row r="3832" spans="1:21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3"/>
        <v>2.25</v>
      </c>
      <c r="P3832" s="8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8"/>
        <v>42517.740868055553</v>
      </c>
      <c r="U3832">
        <f t="shared" si="419"/>
        <v>2016</v>
      </c>
    </row>
    <row r="3833" spans="1:21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3"/>
        <v>1.0602199999999999</v>
      </c>
      <c r="P3833" s="8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8"/>
        <v>41948.890567129631</v>
      </c>
      <c r="U3833">
        <f t="shared" si="419"/>
        <v>2014</v>
      </c>
    </row>
    <row r="3834" spans="1:21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3"/>
        <v>1.0466666666666666</v>
      </c>
      <c r="P3834" s="8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8"/>
        <v>42420.114988425921</v>
      </c>
      <c r="U3834">
        <f t="shared" si="419"/>
        <v>2016</v>
      </c>
    </row>
    <row r="3835" spans="1:21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3"/>
        <v>1.1666666666666667</v>
      </c>
      <c r="P3835" s="8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41963.872361111105</v>
      </c>
      <c r="T3835" s="10">
        <f t="shared" si="418"/>
        <v>41974.797916666663</v>
      </c>
      <c r="U3835">
        <f t="shared" si="419"/>
        <v>2014</v>
      </c>
    </row>
    <row r="3836" spans="1:21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3"/>
        <v>1.0903333333333334</v>
      </c>
      <c r="P3836" s="8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8"/>
        <v>42173.445219907408</v>
      </c>
      <c r="U3836">
        <f t="shared" si="419"/>
        <v>2015</v>
      </c>
    </row>
    <row r="3837" spans="1:21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3"/>
        <v>1.6</v>
      </c>
      <c r="P3837" s="8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8"/>
        <v>42481.94222222222</v>
      </c>
      <c r="U3837">
        <f t="shared" si="419"/>
        <v>2016</v>
      </c>
    </row>
    <row r="3838" spans="1:21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3"/>
        <v>1.125</v>
      </c>
      <c r="P3838" s="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8"/>
        <v>42585.172916666663</v>
      </c>
      <c r="U3838">
        <f t="shared" si="419"/>
        <v>2016</v>
      </c>
    </row>
    <row r="3839" spans="1:21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3"/>
        <v>1.0209999999999999</v>
      </c>
      <c r="P3839" s="8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8"/>
        <v>42188.765717592592</v>
      </c>
      <c r="U3839">
        <f t="shared" si="419"/>
        <v>2015</v>
      </c>
    </row>
    <row r="3840" spans="1:21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3"/>
        <v>1.00824</v>
      </c>
      <c r="P3840" s="8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8"/>
        <v>42146.710752314815</v>
      </c>
      <c r="U3840">
        <f t="shared" si="419"/>
        <v>2015</v>
      </c>
    </row>
    <row r="3841" spans="1:21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3"/>
        <v>1.0125</v>
      </c>
      <c r="P3841" s="8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42155.142638888887</v>
      </c>
      <c r="T3841" s="10">
        <f t="shared" si="418"/>
        <v>42215.142638888887</v>
      </c>
      <c r="U3841">
        <f t="shared" si="419"/>
        <v>2015</v>
      </c>
    </row>
    <row r="3842" spans="1:21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20">E3842/D3842</f>
        <v>65</v>
      </c>
      <c r="P3842" s="8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si="418"/>
        <v>42457.660057870366</v>
      </c>
      <c r="U3842">
        <f t="shared" si="419"/>
        <v>2016</v>
      </c>
    </row>
    <row r="3843" spans="1:21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20"/>
        <v>8.72E-2</v>
      </c>
      <c r="P3843" s="8">
        <f t="shared" ref="P3843:P3906" si="421">IFERROR(E3843/L3843,0)</f>
        <v>25.647058823529413</v>
      </c>
      <c r="Q3843" t="str">
        <f t="shared" ref="Q3843:Q3906" si="422">LEFT($N3843,FIND("/",$N3843,1)-1)</f>
        <v>theater</v>
      </c>
      <c r="R3843" t="str">
        <f t="shared" ref="R3843:R3906" si="423">RIGHT($N3843,LEN($N3843)-FIND("/",$N3843,1))</f>
        <v>plays</v>
      </c>
      <c r="S3843" s="10">
        <f t="shared" ref="S3843:S3906" si="424">(((J3843/60)/60)/24)+DATE(1970,1,1)</f>
        <v>41780.785729166666</v>
      </c>
      <c r="T3843" s="10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0"/>
        <v>0.21940000000000001</v>
      </c>
      <c r="P3844" s="8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5"/>
        <v>41770.493657407409</v>
      </c>
      <c r="U3844">
        <f t="shared" si="426"/>
        <v>2014</v>
      </c>
    </row>
    <row r="3845" spans="1:21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0"/>
        <v>0.21299999999999999</v>
      </c>
      <c r="P3845" s="8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5"/>
        <v>41791.072500000002</v>
      </c>
      <c r="U3845">
        <f t="shared" si="426"/>
        <v>2014</v>
      </c>
    </row>
    <row r="3846" spans="1:21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0"/>
        <v>0.41489795918367345</v>
      </c>
      <c r="P3846" s="8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5"/>
        <v>41793.290972222225</v>
      </c>
      <c r="U3846">
        <f t="shared" si="426"/>
        <v>2014</v>
      </c>
    </row>
    <row r="3847" spans="1:21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0"/>
        <v>2.1049999999999999E-2</v>
      </c>
      <c r="P3847" s="8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42248.627013888887</v>
      </c>
      <c r="T3847" s="10">
        <f t="shared" si="425"/>
        <v>42278.627013888887</v>
      </c>
      <c r="U3847">
        <f t="shared" si="426"/>
        <v>2015</v>
      </c>
    </row>
    <row r="3848" spans="1:21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0"/>
        <v>2.7E-2</v>
      </c>
      <c r="P3848" s="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5"/>
        <v>41916.290972222225</v>
      </c>
      <c r="U3848">
        <f t="shared" si="426"/>
        <v>2014</v>
      </c>
    </row>
    <row r="3849" spans="1:21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0"/>
        <v>0.16161904761904761</v>
      </c>
      <c r="P3849" s="8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5"/>
        <v>42204.224432870367</v>
      </c>
      <c r="U3849">
        <f t="shared" si="426"/>
        <v>2015</v>
      </c>
    </row>
    <row r="3850" spans="1:21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0"/>
        <v>0.16376923076923078</v>
      </c>
      <c r="P3850" s="8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5"/>
        <v>42295.817002314812</v>
      </c>
      <c r="U3850">
        <f t="shared" si="426"/>
        <v>2015</v>
      </c>
    </row>
    <row r="3851" spans="1:21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0"/>
        <v>7.0433333333333334E-2</v>
      </c>
      <c r="P3851" s="8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5"/>
        <v>42166.767175925925</v>
      </c>
      <c r="U3851">
        <f t="shared" si="426"/>
        <v>2015</v>
      </c>
    </row>
    <row r="3852" spans="1:21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0"/>
        <v>3.7999999999999999E-2</v>
      </c>
      <c r="P3852" s="8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5"/>
        <v>42005.124340277776</v>
      </c>
      <c r="U3852">
        <f t="shared" si="426"/>
        <v>2014</v>
      </c>
    </row>
    <row r="3853" spans="1:21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0"/>
        <v>0.34079999999999999</v>
      </c>
      <c r="P3853" s="8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5"/>
        <v>42202.439571759256</v>
      </c>
      <c r="U3853">
        <f t="shared" si="426"/>
        <v>2015</v>
      </c>
    </row>
    <row r="3854" spans="1:21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0"/>
        <v>2E-3</v>
      </c>
      <c r="P3854" s="8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5"/>
        <v>42090.149027777778</v>
      </c>
      <c r="U3854">
        <f t="shared" si="426"/>
        <v>2015</v>
      </c>
    </row>
    <row r="3855" spans="1:21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0"/>
        <v>2.5999999999999998E-4</v>
      </c>
      <c r="P3855" s="8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5"/>
        <v>41883.84002314815</v>
      </c>
      <c r="U3855">
        <f t="shared" si="426"/>
        <v>2014</v>
      </c>
    </row>
    <row r="3856" spans="1:21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0"/>
        <v>0.16254545454545455</v>
      </c>
      <c r="P3856" s="8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5"/>
        <v>42133.884930555556</v>
      </c>
      <c r="U3856">
        <f t="shared" si="426"/>
        <v>2015</v>
      </c>
    </row>
    <row r="3857" spans="1:21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0"/>
        <v>2.5000000000000001E-2</v>
      </c>
      <c r="P3857" s="8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5"/>
        <v>42089.929062499999</v>
      </c>
      <c r="U3857">
        <f t="shared" si="426"/>
        <v>2015</v>
      </c>
    </row>
    <row r="3858" spans="1:21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0"/>
        <v>2.0000000000000001E-4</v>
      </c>
      <c r="P3858" s="8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5"/>
        <v>42071.701423611114</v>
      </c>
      <c r="U3858">
        <f t="shared" si="426"/>
        <v>2015</v>
      </c>
    </row>
    <row r="3859" spans="1:21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0"/>
        <v>5.1999999999999998E-2</v>
      </c>
      <c r="P3859" s="8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5"/>
        <v>41852.716666666667</v>
      </c>
      <c r="U3859">
        <f t="shared" si="426"/>
        <v>2014</v>
      </c>
    </row>
    <row r="3860" spans="1:21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0"/>
        <v>0.02</v>
      </c>
      <c r="P3860" s="8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42128.431064814817</v>
      </c>
      <c r="T3860" s="10">
        <f t="shared" si="425"/>
        <v>42146.875</v>
      </c>
      <c r="U3860">
        <f t="shared" si="426"/>
        <v>2015</v>
      </c>
    </row>
    <row r="3861" spans="1:21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0"/>
        <v>4.0000000000000002E-4</v>
      </c>
      <c r="P3861" s="8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5"/>
        <v>41815.875</v>
      </c>
      <c r="U3861">
        <f t="shared" si="426"/>
        <v>2014</v>
      </c>
    </row>
    <row r="3862" spans="1:21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0"/>
        <v>0.17666666666666667</v>
      </c>
      <c r="P3862" s="8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41833.660995370366</v>
      </c>
      <c r="T3862" s="10">
        <f t="shared" si="425"/>
        <v>41863.660995370366</v>
      </c>
      <c r="U3862">
        <f t="shared" si="426"/>
        <v>2014</v>
      </c>
    </row>
    <row r="3863" spans="1:21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0"/>
        <v>0.05</v>
      </c>
      <c r="P3863" s="8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5"/>
        <v>41955.907638888893</v>
      </c>
      <c r="U3863">
        <f t="shared" si="426"/>
        <v>2014</v>
      </c>
    </row>
    <row r="3864" spans="1:21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0"/>
        <v>1.3333333333333334E-4</v>
      </c>
      <c r="P3864" s="8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5"/>
        <v>42625.707638888889</v>
      </c>
      <c r="U3864">
        <f t="shared" si="426"/>
        <v>2016</v>
      </c>
    </row>
    <row r="3865" spans="1:21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0"/>
        <v>0</v>
      </c>
      <c r="P3865" s="8">
        <f t="shared" si="421"/>
        <v>0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5"/>
        <v>42313.674826388888</v>
      </c>
      <c r="U3865">
        <f t="shared" si="426"/>
        <v>2015</v>
      </c>
    </row>
    <row r="3866" spans="1:21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0"/>
        <v>1.2E-2</v>
      </c>
      <c r="P3866" s="8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5"/>
        <v>42325.933495370366</v>
      </c>
      <c r="U3866">
        <f t="shared" si="426"/>
        <v>2015</v>
      </c>
    </row>
    <row r="3867" spans="1:21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0"/>
        <v>0.26937422295897223</v>
      </c>
      <c r="P3867" s="8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5"/>
        <v>41881.229166666664</v>
      </c>
      <c r="U3867">
        <f t="shared" si="426"/>
        <v>2014</v>
      </c>
    </row>
    <row r="3868" spans="1:21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0"/>
        <v>5.4999999999999997E-3</v>
      </c>
      <c r="P3868" s="8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5"/>
        <v>42452.145138888889</v>
      </c>
      <c r="U3868">
        <f t="shared" si="426"/>
        <v>2016</v>
      </c>
    </row>
    <row r="3869" spans="1:21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0"/>
        <v>0.1255</v>
      </c>
      <c r="P3869" s="8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5"/>
        <v>42539.814108796301</v>
      </c>
      <c r="U3869">
        <f t="shared" si="426"/>
        <v>2016</v>
      </c>
    </row>
    <row r="3870" spans="1:21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0"/>
        <v>2E-3</v>
      </c>
      <c r="P3870" s="8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41865.659780092588</v>
      </c>
      <c r="T3870" s="10">
        <f t="shared" si="425"/>
        <v>41890.659780092588</v>
      </c>
      <c r="U3870">
        <f t="shared" si="426"/>
        <v>2014</v>
      </c>
    </row>
    <row r="3871" spans="1:21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0"/>
        <v>3.44748684310884E-2</v>
      </c>
      <c r="P3871" s="8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5"/>
        <v>42077.132638888885</v>
      </c>
      <c r="U3871">
        <f t="shared" si="426"/>
        <v>2015</v>
      </c>
    </row>
    <row r="3872" spans="1:21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0"/>
        <v>0.15</v>
      </c>
      <c r="P3872" s="8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</v>
      </c>
      <c r="T3872" s="10">
        <f t="shared" si="425"/>
        <v>41823.17219907407</v>
      </c>
      <c r="U3872">
        <f t="shared" si="426"/>
        <v>2014</v>
      </c>
    </row>
    <row r="3873" spans="1:21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0"/>
        <v>2.6666666666666668E-2</v>
      </c>
      <c r="P3873" s="8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5"/>
        <v>42823.739004629635</v>
      </c>
      <c r="U3873">
        <f t="shared" si="426"/>
        <v>2017</v>
      </c>
    </row>
    <row r="3874" spans="1:21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0"/>
        <v>0</v>
      </c>
      <c r="P3874" s="8">
        <f t="shared" si="421"/>
        <v>0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5"/>
        <v>42230.145787037036</v>
      </c>
      <c r="U3874">
        <f t="shared" si="426"/>
        <v>2015</v>
      </c>
    </row>
    <row r="3875" spans="1:21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0"/>
        <v>0</v>
      </c>
      <c r="P3875" s="8">
        <f t="shared" si="421"/>
        <v>0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5"/>
        <v>42285.696006944447</v>
      </c>
      <c r="U3875">
        <f t="shared" si="426"/>
        <v>2015</v>
      </c>
    </row>
    <row r="3876" spans="1:21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0"/>
        <v>0</v>
      </c>
      <c r="P3876" s="8">
        <f t="shared" si="421"/>
        <v>0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5"/>
        <v>42028.041666666672</v>
      </c>
      <c r="U3876">
        <f t="shared" si="426"/>
        <v>2015</v>
      </c>
    </row>
    <row r="3877" spans="1:21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0"/>
        <v>0</v>
      </c>
      <c r="P3877" s="8">
        <f t="shared" si="421"/>
        <v>0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5"/>
        <v>42616.416666666672</v>
      </c>
      <c r="U3877">
        <f t="shared" si="426"/>
        <v>2016</v>
      </c>
    </row>
    <row r="3878" spans="1:21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0"/>
        <v>0.52794871794871789</v>
      </c>
      <c r="P3878" s="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5"/>
        <v>42402.624166666668</v>
      </c>
      <c r="U3878">
        <f t="shared" si="426"/>
        <v>2016</v>
      </c>
    </row>
    <row r="3879" spans="1:21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0"/>
        <v>4.9639999999999997E-2</v>
      </c>
      <c r="P3879" s="8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5"/>
        <v>42712.67768518519</v>
      </c>
      <c r="U3879">
        <f t="shared" si="426"/>
        <v>2016</v>
      </c>
    </row>
    <row r="3880" spans="1:21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0"/>
        <v>5.5555555555555556E-4</v>
      </c>
      <c r="P3880" s="8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5"/>
        <v>42185.165972222225</v>
      </c>
      <c r="U3880">
        <f t="shared" si="426"/>
        <v>2015</v>
      </c>
    </row>
    <row r="3881" spans="1:21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0"/>
        <v>0</v>
      </c>
      <c r="P3881" s="8">
        <f t="shared" si="421"/>
        <v>0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5"/>
        <v>42029.861064814817</v>
      </c>
      <c r="U3881">
        <f t="shared" si="426"/>
        <v>2014</v>
      </c>
    </row>
    <row r="3882" spans="1:21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0"/>
        <v>0.13066666666666665</v>
      </c>
      <c r="P3882" s="8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5"/>
        <v>41850.958333333336</v>
      </c>
      <c r="U3882">
        <f t="shared" si="426"/>
        <v>2014</v>
      </c>
    </row>
    <row r="3883" spans="1:21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0"/>
        <v>0.05</v>
      </c>
      <c r="P3883" s="8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5"/>
        <v>42786.018506944441</v>
      </c>
      <c r="U3883">
        <f t="shared" si="426"/>
        <v>2017</v>
      </c>
    </row>
    <row r="3884" spans="1:21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0"/>
        <v>0</v>
      </c>
      <c r="P3884" s="8">
        <f t="shared" si="421"/>
        <v>0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5"/>
        <v>42400.960416666669</v>
      </c>
      <c r="U3884">
        <f t="shared" si="426"/>
        <v>2016</v>
      </c>
    </row>
    <row r="3885" spans="1:21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0"/>
        <v>0</v>
      </c>
      <c r="P3885" s="8">
        <f t="shared" si="421"/>
        <v>0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5"/>
        <v>41884.602650462963</v>
      </c>
      <c r="U3885">
        <f t="shared" si="426"/>
        <v>2014</v>
      </c>
    </row>
    <row r="3886" spans="1:21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0"/>
        <v>0</v>
      </c>
      <c r="P3886" s="8">
        <f t="shared" si="421"/>
        <v>0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5"/>
        <v>42090.749907407408</v>
      </c>
      <c r="U3886">
        <f t="shared" si="426"/>
        <v>2015</v>
      </c>
    </row>
    <row r="3887" spans="1:21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0"/>
        <v>0</v>
      </c>
      <c r="P3887" s="8">
        <f t="shared" si="421"/>
        <v>0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5"/>
        <v>42499.951284722221</v>
      </c>
      <c r="U3887">
        <f t="shared" si="426"/>
        <v>2016</v>
      </c>
    </row>
    <row r="3888" spans="1:21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0"/>
        <v>0</v>
      </c>
      <c r="P3888" s="8">
        <f t="shared" si="421"/>
        <v>0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5"/>
        <v>41984.228032407409</v>
      </c>
      <c r="U3888">
        <f t="shared" si="426"/>
        <v>2014</v>
      </c>
    </row>
    <row r="3889" spans="1:21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0"/>
        <v>1.7500000000000002E-2</v>
      </c>
      <c r="P3889" s="8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5"/>
        <v>42125.916666666672</v>
      </c>
      <c r="U3889">
        <f t="shared" si="426"/>
        <v>2015</v>
      </c>
    </row>
    <row r="3890" spans="1:21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0"/>
        <v>0.27100000000000002</v>
      </c>
      <c r="P3890" s="8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5"/>
        <v>42792.545810185184</v>
      </c>
      <c r="U3890">
        <f t="shared" si="426"/>
        <v>2017</v>
      </c>
    </row>
    <row r="3891" spans="1:21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0"/>
        <v>1.4749999999999999E-2</v>
      </c>
      <c r="P3891" s="8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5"/>
        <v>42008.976388888885</v>
      </c>
      <c r="U3891">
        <f t="shared" si="426"/>
        <v>2014</v>
      </c>
    </row>
    <row r="3892" spans="1:21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0"/>
        <v>0.16826666666666668</v>
      </c>
      <c r="P3892" s="8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5"/>
        <v>42231.758611111116</v>
      </c>
      <c r="U3892">
        <f t="shared" si="426"/>
        <v>2015</v>
      </c>
    </row>
    <row r="3893" spans="1:21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0"/>
        <v>0.32500000000000001</v>
      </c>
      <c r="P3893" s="8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5"/>
        <v>42086.207638888889</v>
      </c>
      <c r="U3893">
        <f t="shared" si="426"/>
        <v>2015</v>
      </c>
    </row>
    <row r="3894" spans="1:21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0"/>
        <v>0</v>
      </c>
      <c r="P3894" s="8">
        <f t="shared" si="421"/>
        <v>0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41867.652280092596</v>
      </c>
      <c r="T3894" s="10">
        <f t="shared" si="425"/>
        <v>41875.291666666664</v>
      </c>
      <c r="U3894">
        <f t="shared" si="426"/>
        <v>2014</v>
      </c>
    </row>
    <row r="3895" spans="1:21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0"/>
        <v>0.2155</v>
      </c>
      <c r="P3895" s="8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5"/>
        <v>41821.25</v>
      </c>
      <c r="U3895">
        <f t="shared" si="426"/>
        <v>2014</v>
      </c>
    </row>
    <row r="3896" spans="1:21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0"/>
        <v>3.4666666666666665E-2</v>
      </c>
      <c r="P3896" s="8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5"/>
        <v>42710.207638888889</v>
      </c>
      <c r="U3896">
        <f t="shared" si="426"/>
        <v>2016</v>
      </c>
    </row>
    <row r="3897" spans="1:21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0"/>
        <v>0.05</v>
      </c>
      <c r="P3897" s="8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5"/>
        <v>42063.250208333338</v>
      </c>
      <c r="U3897">
        <f t="shared" si="426"/>
        <v>2015</v>
      </c>
    </row>
    <row r="3898" spans="1:21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0"/>
        <v>0.10625</v>
      </c>
      <c r="P3898" s="8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5"/>
        <v>41807.191875000004</v>
      </c>
      <c r="U3898">
        <f t="shared" si="426"/>
        <v>2014</v>
      </c>
    </row>
    <row r="3899" spans="1:21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0"/>
        <v>0.17599999999999999</v>
      </c>
      <c r="P3899" s="8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5"/>
        <v>42012.87364583333</v>
      </c>
      <c r="U3899">
        <f t="shared" si="426"/>
        <v>2014</v>
      </c>
    </row>
    <row r="3900" spans="1:21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0"/>
        <v>0.3256</v>
      </c>
      <c r="P3900" s="8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5"/>
        <v>42233.666666666672</v>
      </c>
      <c r="U3900">
        <f t="shared" si="426"/>
        <v>2015</v>
      </c>
    </row>
    <row r="3901" spans="1:21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0"/>
        <v>1.2500000000000001E-2</v>
      </c>
      <c r="P3901" s="8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41843.775011574071</v>
      </c>
      <c r="T3901" s="10">
        <f t="shared" si="425"/>
        <v>41863.775011574071</v>
      </c>
      <c r="U3901">
        <f t="shared" si="426"/>
        <v>2014</v>
      </c>
    </row>
    <row r="3902" spans="1:21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0"/>
        <v>5.3999999999999999E-2</v>
      </c>
      <c r="P3902" s="8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5"/>
        <v>42166.092488425929</v>
      </c>
      <c r="U3902">
        <f t="shared" si="426"/>
        <v>2015</v>
      </c>
    </row>
    <row r="3903" spans="1:21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0"/>
        <v>8.3333333333333332E-3</v>
      </c>
      <c r="P3903" s="8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42317.826377314821</v>
      </c>
      <c r="T3903" s="10">
        <f t="shared" si="425"/>
        <v>42357.826377314821</v>
      </c>
      <c r="U3903">
        <f t="shared" si="426"/>
        <v>2015</v>
      </c>
    </row>
    <row r="3904" spans="1:21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0"/>
        <v>0.48833333333333334</v>
      </c>
      <c r="P3904" s="8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5"/>
        <v>42688.509745370371</v>
      </c>
      <c r="U3904">
        <f t="shared" si="426"/>
        <v>2016</v>
      </c>
    </row>
    <row r="3905" spans="1:21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0"/>
        <v>0</v>
      </c>
      <c r="P3905" s="8">
        <f t="shared" si="421"/>
        <v>0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5"/>
        <v>42230.818055555559</v>
      </c>
      <c r="U3905">
        <f t="shared" si="426"/>
        <v>2015</v>
      </c>
    </row>
    <row r="3906" spans="1:21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27">E3906/D3906</f>
        <v>2.9999999999999997E-4</v>
      </c>
      <c r="P3906" s="8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si="425"/>
        <v>42109.211111111115</v>
      </c>
      <c r="U3906">
        <f t="shared" si="426"/>
        <v>2015</v>
      </c>
    </row>
    <row r="3907" spans="1:21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27"/>
        <v>0.11533333333333333</v>
      </c>
      <c r="P3907" s="8">
        <f t="shared" ref="P3907:P3970" si="428">IFERROR(E3907/L3907,0)</f>
        <v>24.714285714285715</v>
      </c>
      <c r="Q3907" t="str">
        <f t="shared" ref="Q3907:Q3970" si="429">LEFT($N3907,FIND("/",$N3907,1)-1)</f>
        <v>theater</v>
      </c>
      <c r="R3907" t="str">
        <f t="shared" ref="R3907:R3970" si="430">RIGHT($N3907,LEN($N3907)-FIND("/",$N3907,1))</f>
        <v>plays</v>
      </c>
      <c r="S3907" s="10">
        <f t="shared" ref="S3907:S3970" si="431">(((J3907/60)/60)/24)+DATE(1970,1,1)</f>
        <v>42124.623877314814</v>
      </c>
      <c r="T3907" s="10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7"/>
        <v>0.67333333333333334</v>
      </c>
      <c r="P3908" s="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32"/>
        <v>42181.559027777781</v>
      </c>
      <c r="U3908">
        <f t="shared" si="433"/>
        <v>2015</v>
      </c>
    </row>
    <row r="3909" spans="1:21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7"/>
        <v>0.153</v>
      </c>
      <c r="P3909" s="8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32"/>
        <v>41938.838888888888</v>
      </c>
      <c r="U3909">
        <f t="shared" si="433"/>
        <v>2014</v>
      </c>
    </row>
    <row r="3910" spans="1:21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7"/>
        <v>8.666666666666667E-2</v>
      </c>
      <c r="P3910" s="8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32"/>
        <v>41849.135370370372</v>
      </c>
      <c r="U3910">
        <f t="shared" si="433"/>
        <v>2014</v>
      </c>
    </row>
    <row r="3911" spans="1:21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7"/>
        <v>2.2499999999999998E-3</v>
      </c>
      <c r="P3911" s="8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32"/>
        <v>41893.359282407408</v>
      </c>
      <c r="U3911">
        <f t="shared" si="433"/>
        <v>2014</v>
      </c>
    </row>
    <row r="3912" spans="1:21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7"/>
        <v>3.0833333333333334E-2</v>
      </c>
      <c r="P3912" s="8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32"/>
        <v>42254.756909722222</v>
      </c>
      <c r="U3912">
        <f t="shared" si="433"/>
        <v>2015</v>
      </c>
    </row>
    <row r="3913" spans="1:21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7"/>
        <v>0.37412499999999999</v>
      </c>
      <c r="P3913" s="8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32"/>
        <v>41969.853900462964</v>
      </c>
      <c r="U3913">
        <f t="shared" si="433"/>
        <v>2014</v>
      </c>
    </row>
    <row r="3914" spans="1:21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7"/>
        <v>6.666666666666667E-5</v>
      </c>
      <c r="P3914" s="8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32"/>
        <v>42119.190972222219</v>
      </c>
      <c r="U3914">
        <f t="shared" si="433"/>
        <v>2015</v>
      </c>
    </row>
    <row r="3915" spans="1:21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7"/>
        <v>0.1</v>
      </c>
      <c r="P3915" s="8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32"/>
        <v>42338.252881944441</v>
      </c>
      <c r="U3915">
        <f t="shared" si="433"/>
        <v>2015</v>
      </c>
    </row>
    <row r="3916" spans="1:21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7"/>
        <v>0.36359999999999998</v>
      </c>
      <c r="P3916" s="8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42114.818935185183</v>
      </c>
      <c r="T3916" s="10">
        <f t="shared" si="432"/>
        <v>42134.957638888889</v>
      </c>
      <c r="U3916">
        <f t="shared" si="433"/>
        <v>2015</v>
      </c>
    </row>
    <row r="3917" spans="1:21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7"/>
        <v>3.3333333333333335E-3</v>
      </c>
      <c r="P3917" s="8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32"/>
        <v>42522.98505787037</v>
      </c>
      <c r="U3917">
        <f t="shared" si="433"/>
        <v>2016</v>
      </c>
    </row>
    <row r="3918" spans="1:21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7"/>
        <v>0</v>
      </c>
      <c r="P3918" s="8">
        <f t="shared" si="428"/>
        <v>0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32"/>
        <v>42524.471666666665</v>
      </c>
      <c r="U3918">
        <f t="shared" si="433"/>
        <v>2016</v>
      </c>
    </row>
    <row r="3919" spans="1:21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7"/>
        <v>2.8571428571428571E-3</v>
      </c>
      <c r="P3919" s="8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32"/>
        <v>41893.527326388888</v>
      </c>
      <c r="U3919">
        <f t="shared" si="433"/>
        <v>2014</v>
      </c>
    </row>
    <row r="3920" spans="1:21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7"/>
        <v>2E-3</v>
      </c>
      <c r="P3920" s="8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32"/>
        <v>41855.666666666664</v>
      </c>
      <c r="U3920">
        <f t="shared" si="433"/>
        <v>2014</v>
      </c>
    </row>
    <row r="3921" spans="1:21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7"/>
        <v>1.7999999999999999E-2</v>
      </c>
      <c r="P3921" s="8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32"/>
        <v>42387</v>
      </c>
      <c r="U3921">
        <f t="shared" si="433"/>
        <v>2015</v>
      </c>
    </row>
    <row r="3922" spans="1:21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7"/>
        <v>5.3999999999999999E-2</v>
      </c>
      <c r="P3922" s="8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32"/>
        <v>42687.428935185191</v>
      </c>
      <c r="U3922">
        <f t="shared" si="433"/>
        <v>2016</v>
      </c>
    </row>
    <row r="3923" spans="1:21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7"/>
        <v>0</v>
      </c>
      <c r="P3923" s="8">
        <f t="shared" si="428"/>
        <v>0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32"/>
        <v>41938.75</v>
      </c>
      <c r="U3923">
        <f t="shared" si="433"/>
        <v>2014</v>
      </c>
    </row>
    <row r="3924" spans="1:21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7"/>
        <v>8.1333333333333327E-2</v>
      </c>
      <c r="P3924" s="8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32"/>
        <v>42065.958333333328</v>
      </c>
      <c r="U3924">
        <f t="shared" si="433"/>
        <v>2015</v>
      </c>
    </row>
    <row r="3925" spans="1:21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7"/>
        <v>0.12034782608695652</v>
      </c>
      <c r="P3925" s="8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32"/>
        <v>42103.979988425926</v>
      </c>
      <c r="U3925">
        <f t="shared" si="433"/>
        <v>2015</v>
      </c>
    </row>
    <row r="3926" spans="1:21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7"/>
        <v>0.15266666666666667</v>
      </c>
      <c r="P3926" s="8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32"/>
        <v>41816.959745370368</v>
      </c>
      <c r="U3926">
        <f t="shared" si="433"/>
        <v>2014</v>
      </c>
    </row>
    <row r="3927" spans="1:21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7"/>
        <v>0.1</v>
      </c>
      <c r="P3927" s="8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32"/>
        <v>41850.870821759258</v>
      </c>
      <c r="U3927">
        <f t="shared" si="433"/>
        <v>2014</v>
      </c>
    </row>
    <row r="3928" spans="1:21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7"/>
        <v>3.0000000000000001E-3</v>
      </c>
      <c r="P3928" s="8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32"/>
        <v>42000.085046296299</v>
      </c>
      <c r="U3928">
        <f t="shared" si="433"/>
        <v>2014</v>
      </c>
    </row>
    <row r="3929" spans="1:21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7"/>
        <v>0.01</v>
      </c>
      <c r="P3929" s="8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32"/>
        <v>41860.267407407409</v>
      </c>
      <c r="U3929">
        <f t="shared" si="433"/>
        <v>2014</v>
      </c>
    </row>
    <row r="3930" spans="1:21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7"/>
        <v>0.13020000000000001</v>
      </c>
      <c r="P3930" s="8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32"/>
        <v>42293.207638888889</v>
      </c>
      <c r="U3930">
        <f t="shared" si="433"/>
        <v>2015</v>
      </c>
    </row>
    <row r="3931" spans="1:21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7"/>
        <v>2.265E-2</v>
      </c>
      <c r="P3931" s="8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32"/>
        <v>42631.827141203699</v>
      </c>
      <c r="U3931">
        <f t="shared" si="433"/>
        <v>2016</v>
      </c>
    </row>
    <row r="3932" spans="1:21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7"/>
        <v>0</v>
      </c>
      <c r="P3932" s="8">
        <f t="shared" si="428"/>
        <v>0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32"/>
        <v>42461.25</v>
      </c>
      <c r="U3932">
        <f t="shared" si="433"/>
        <v>2016</v>
      </c>
    </row>
    <row r="3933" spans="1:21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7"/>
        <v>0</v>
      </c>
      <c r="P3933" s="8">
        <f t="shared" si="428"/>
        <v>0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32"/>
        <v>42253.151701388888</v>
      </c>
      <c r="U3933">
        <f t="shared" si="433"/>
        <v>2015</v>
      </c>
    </row>
    <row r="3934" spans="1:21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7"/>
        <v>8.3333333333333331E-5</v>
      </c>
      <c r="P3934" s="8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32"/>
        <v>42445.126898148148</v>
      </c>
      <c r="U3934">
        <f t="shared" si="433"/>
        <v>2016</v>
      </c>
    </row>
    <row r="3935" spans="1:21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7"/>
        <v>0.15742857142857142</v>
      </c>
      <c r="P3935" s="8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32"/>
        <v>42568.029861111107</v>
      </c>
      <c r="U3935">
        <f t="shared" si="433"/>
        <v>2016</v>
      </c>
    </row>
    <row r="3936" spans="1:21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7"/>
        <v>0.11</v>
      </c>
      <c r="P3936" s="8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32"/>
        <v>42278.541666666672</v>
      </c>
      <c r="U3936">
        <f t="shared" si="433"/>
        <v>2015</v>
      </c>
    </row>
    <row r="3937" spans="1:21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7"/>
        <v>0.43833333333333335</v>
      </c>
      <c r="P3937" s="8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42221.656782407401</v>
      </c>
      <c r="T3937" s="10">
        <f t="shared" si="432"/>
        <v>42281.656782407401</v>
      </c>
      <c r="U3937">
        <f t="shared" si="433"/>
        <v>2015</v>
      </c>
    </row>
    <row r="3938" spans="1:21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7"/>
        <v>0</v>
      </c>
      <c r="P3938" s="8">
        <f t="shared" si="428"/>
        <v>0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32"/>
        <v>42705.304629629631</v>
      </c>
      <c r="U3938">
        <f t="shared" si="433"/>
        <v>2016</v>
      </c>
    </row>
    <row r="3939" spans="1:21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7"/>
        <v>0.86135181975736563</v>
      </c>
      <c r="P3939" s="8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32"/>
        <v>42562.631481481483</v>
      </c>
      <c r="U3939">
        <f t="shared" si="433"/>
        <v>2016</v>
      </c>
    </row>
    <row r="3940" spans="1:21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7"/>
        <v>0.12196620583717357</v>
      </c>
      <c r="P3940" s="8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42151.905717592599</v>
      </c>
      <c r="T3940" s="10">
        <f t="shared" si="432"/>
        <v>42182.905717592599</v>
      </c>
      <c r="U3940">
        <f t="shared" si="433"/>
        <v>2015</v>
      </c>
    </row>
    <row r="3941" spans="1:21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7"/>
        <v>1E-3</v>
      </c>
      <c r="P3941" s="8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32"/>
        <v>41919.1875</v>
      </c>
      <c r="U3941">
        <f t="shared" si="433"/>
        <v>2014</v>
      </c>
    </row>
    <row r="3942" spans="1:21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7"/>
        <v>2.2000000000000001E-3</v>
      </c>
      <c r="P3942" s="8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32"/>
        <v>42006.492488425924</v>
      </c>
      <c r="U3942">
        <f t="shared" si="433"/>
        <v>2014</v>
      </c>
    </row>
    <row r="3943" spans="1:21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7"/>
        <v>9.0909090909090905E-3</v>
      </c>
      <c r="P3943" s="8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32"/>
        <v>41968.041666666672</v>
      </c>
      <c r="U3943">
        <f t="shared" si="433"/>
        <v>2014</v>
      </c>
    </row>
    <row r="3944" spans="1:21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7"/>
        <v>0</v>
      </c>
      <c r="P3944" s="8">
        <f t="shared" si="428"/>
        <v>0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32"/>
        <v>42171.904097222221</v>
      </c>
      <c r="U3944">
        <f t="shared" si="433"/>
        <v>2015</v>
      </c>
    </row>
    <row r="3945" spans="1:21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7"/>
        <v>0.35639999999999999</v>
      </c>
      <c r="P3945" s="8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32"/>
        <v>42310.701388888891</v>
      </c>
      <c r="U3945">
        <f t="shared" si="433"/>
        <v>2015</v>
      </c>
    </row>
    <row r="3946" spans="1:21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7"/>
        <v>0</v>
      </c>
      <c r="P3946" s="8">
        <f t="shared" si="428"/>
        <v>0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32"/>
        <v>42243.662905092591</v>
      </c>
      <c r="U3946">
        <f t="shared" si="433"/>
        <v>2015</v>
      </c>
    </row>
    <row r="3947" spans="1:21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7"/>
        <v>2.5000000000000001E-3</v>
      </c>
      <c r="P3947" s="8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32"/>
        <v>42139.801712962959</v>
      </c>
      <c r="U3947">
        <f t="shared" si="433"/>
        <v>2015</v>
      </c>
    </row>
    <row r="3948" spans="1:21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7"/>
        <v>3.2500000000000001E-2</v>
      </c>
      <c r="P3948" s="8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32"/>
        <v>42063.333333333328</v>
      </c>
      <c r="U3948">
        <f t="shared" si="433"/>
        <v>2015</v>
      </c>
    </row>
    <row r="3949" spans="1:21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7"/>
        <v>3.3666666666666664E-2</v>
      </c>
      <c r="P3949" s="8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32"/>
        <v>42645.142870370371</v>
      </c>
      <c r="U3949">
        <f t="shared" si="433"/>
        <v>2016</v>
      </c>
    </row>
    <row r="3950" spans="1:21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7"/>
        <v>0</v>
      </c>
      <c r="P3950" s="8">
        <f t="shared" si="428"/>
        <v>0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41829.325497685182</v>
      </c>
      <c r="T3950" s="10">
        <f t="shared" si="432"/>
        <v>41889.325497685182</v>
      </c>
      <c r="U3950">
        <f t="shared" si="433"/>
        <v>2014</v>
      </c>
    </row>
    <row r="3951" spans="1:21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7"/>
        <v>0.15770000000000001</v>
      </c>
      <c r="P3951" s="8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32"/>
        <v>42046.120613425926</v>
      </c>
      <c r="U3951">
        <f t="shared" si="433"/>
        <v>2015</v>
      </c>
    </row>
    <row r="3952" spans="1:21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7"/>
        <v>6.2500000000000003E-3</v>
      </c>
      <c r="P3952" s="8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32"/>
        <v>42468.774305555555</v>
      </c>
      <c r="U3952">
        <f t="shared" si="433"/>
        <v>2016</v>
      </c>
    </row>
    <row r="3953" spans="1:21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7"/>
        <v>5.0000000000000004E-6</v>
      </c>
      <c r="P3953" s="8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32"/>
        <v>42493.784050925926</v>
      </c>
      <c r="U3953">
        <f t="shared" si="433"/>
        <v>2016</v>
      </c>
    </row>
    <row r="3954" spans="1:21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7"/>
        <v>9.6153846153846159E-4</v>
      </c>
      <c r="P3954" s="8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32"/>
        <v>42303.790393518517</v>
      </c>
      <c r="U3954">
        <f t="shared" si="433"/>
        <v>2015</v>
      </c>
    </row>
    <row r="3955" spans="1:21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7"/>
        <v>0</v>
      </c>
      <c r="P3955" s="8">
        <f t="shared" si="428"/>
        <v>0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32"/>
        <v>42580.978472222225</v>
      </c>
      <c r="U3955">
        <f t="shared" si="433"/>
        <v>2016</v>
      </c>
    </row>
    <row r="3956" spans="1:21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7"/>
        <v>0</v>
      </c>
      <c r="P3956" s="8">
        <f t="shared" si="428"/>
        <v>0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32"/>
        <v>41834.651203703703</v>
      </c>
      <c r="U3956">
        <f t="shared" si="433"/>
        <v>2014</v>
      </c>
    </row>
    <row r="3957" spans="1:21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7"/>
        <v>0.24285714285714285</v>
      </c>
      <c r="P3957" s="8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32"/>
        <v>42336.890520833331</v>
      </c>
      <c r="U3957">
        <f t="shared" si="433"/>
        <v>2015</v>
      </c>
    </row>
    <row r="3958" spans="1:21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7"/>
        <v>0</v>
      </c>
      <c r="P3958" s="8">
        <f t="shared" si="428"/>
        <v>0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32"/>
        <v>42485.013888888891</v>
      </c>
      <c r="U3958">
        <f t="shared" si="433"/>
        <v>2016</v>
      </c>
    </row>
    <row r="3959" spans="1:21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7"/>
        <v>2.5000000000000001E-4</v>
      </c>
      <c r="P3959" s="8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42513.976319444439</v>
      </c>
      <c r="T3959" s="10">
        <f t="shared" si="432"/>
        <v>42559.976319444439</v>
      </c>
      <c r="U3959">
        <f t="shared" si="433"/>
        <v>2016</v>
      </c>
    </row>
    <row r="3960" spans="1:21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7"/>
        <v>0.32050000000000001</v>
      </c>
      <c r="P3960" s="8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41816.950370370374</v>
      </c>
      <c r="T3960" s="10">
        <f t="shared" si="432"/>
        <v>41853.583333333336</v>
      </c>
      <c r="U3960">
        <f t="shared" si="433"/>
        <v>2014</v>
      </c>
    </row>
    <row r="3961" spans="1:21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7"/>
        <v>0.24333333333333335</v>
      </c>
      <c r="P3961" s="8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32"/>
        <v>41910.788842592592</v>
      </c>
      <c r="U3961">
        <f t="shared" si="433"/>
        <v>2014</v>
      </c>
    </row>
    <row r="3962" spans="1:21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7"/>
        <v>1.4999999999999999E-2</v>
      </c>
      <c r="P3962" s="8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32"/>
        <v>42372.845555555556</v>
      </c>
      <c r="U3962">
        <f t="shared" si="433"/>
        <v>2015</v>
      </c>
    </row>
    <row r="3963" spans="1:21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7"/>
        <v>4.1999999999999997E-3</v>
      </c>
      <c r="P3963" s="8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32"/>
        <v>41767.891319444447</v>
      </c>
      <c r="U3963">
        <f t="shared" si="433"/>
        <v>2014</v>
      </c>
    </row>
    <row r="3964" spans="1:21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7"/>
        <v>3.214285714285714E-2</v>
      </c>
      <c r="P3964" s="8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32"/>
        <v>42336.621458333335</v>
      </c>
      <c r="U3964">
        <f t="shared" si="433"/>
        <v>2015</v>
      </c>
    </row>
    <row r="3965" spans="1:21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7"/>
        <v>0</v>
      </c>
      <c r="P3965" s="8">
        <f t="shared" si="428"/>
        <v>0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32"/>
        <v>42326.195798611108</v>
      </c>
      <c r="U3965">
        <f t="shared" si="433"/>
        <v>2015</v>
      </c>
    </row>
    <row r="3966" spans="1:21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7"/>
        <v>6.3E-2</v>
      </c>
      <c r="P3966" s="8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32"/>
        <v>42113.680393518516</v>
      </c>
      <c r="U3966">
        <f t="shared" si="433"/>
        <v>2015</v>
      </c>
    </row>
    <row r="3967" spans="1:21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7"/>
        <v>0.14249999999999999</v>
      </c>
      <c r="P3967" s="8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32"/>
        <v>42474.194212962961</v>
      </c>
      <c r="U3967">
        <f t="shared" si="433"/>
        <v>2016</v>
      </c>
    </row>
    <row r="3968" spans="1:21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7"/>
        <v>6.0000000000000001E-3</v>
      </c>
      <c r="P3968" s="8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32"/>
        <v>41844.124305555553</v>
      </c>
      <c r="U3968">
        <f t="shared" si="433"/>
        <v>2014</v>
      </c>
    </row>
    <row r="3969" spans="1:21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7"/>
        <v>0.2411764705882353</v>
      </c>
      <c r="P3969" s="8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32"/>
        <v>42800.290590277778</v>
      </c>
      <c r="U3969">
        <f t="shared" si="433"/>
        <v>2017</v>
      </c>
    </row>
    <row r="3970" spans="1:21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434">E3970/D3970</f>
        <v>0.10539999999999999</v>
      </c>
      <c r="P3970" s="8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si="432"/>
        <v>42512.815659722226</v>
      </c>
      <c r="U3970">
        <f t="shared" si="433"/>
        <v>2016</v>
      </c>
    </row>
    <row r="3971" spans="1:21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434"/>
        <v>7.4690265486725665E-2</v>
      </c>
      <c r="P3971" s="8">
        <f t="shared" ref="P3971:P4034" si="435">IFERROR(E3971/L3971,0)</f>
        <v>35.166666666666664</v>
      </c>
      <c r="Q3971" t="str">
        <f t="shared" ref="Q3971:Q4034" si="436">LEFT($N3971,FIND("/",$N3971,1)-1)</f>
        <v>theater</v>
      </c>
      <c r="R3971" t="str">
        <f t="shared" ref="R3971:R4034" si="437">RIGHT($N3971,LEN($N3971)-FIND("/",$N3971,1))</f>
        <v>plays</v>
      </c>
      <c r="S3971" s="10">
        <f t="shared" ref="S3971:S4034" si="438">(((J3971/60)/60)/24)+DATE(1970,1,1)</f>
        <v>42601.854699074072</v>
      </c>
      <c r="T3971" s="10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4"/>
        <v>7.3333333333333334E-4</v>
      </c>
      <c r="P3972" s="8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42447.863553240735</v>
      </c>
      <c r="T3972" s="10">
        <f t="shared" si="439"/>
        <v>42477.863553240735</v>
      </c>
      <c r="U3972">
        <f t="shared" si="440"/>
        <v>2016</v>
      </c>
    </row>
    <row r="3973" spans="1:21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4"/>
        <v>9.7142857142857135E-3</v>
      </c>
      <c r="P3973" s="8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9"/>
        <v>41841.536180555559</v>
      </c>
      <c r="U3973">
        <f t="shared" si="440"/>
        <v>2014</v>
      </c>
    </row>
    <row r="3974" spans="1:21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4"/>
        <v>0.21099999999999999</v>
      </c>
      <c r="P3974" s="8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9"/>
        <v>42041.067523148144</v>
      </c>
      <c r="U3974">
        <f t="shared" si="440"/>
        <v>2014</v>
      </c>
    </row>
    <row r="3975" spans="1:21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4"/>
        <v>0.78100000000000003</v>
      </c>
      <c r="P3975" s="8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9"/>
        <v>42499.166666666672</v>
      </c>
      <c r="U3975">
        <f t="shared" si="440"/>
        <v>2016</v>
      </c>
    </row>
    <row r="3976" spans="1:21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4"/>
        <v>0.32</v>
      </c>
      <c r="P3976" s="8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9"/>
        <v>42523.546851851846</v>
      </c>
      <c r="U3976">
        <f t="shared" si="440"/>
        <v>2016</v>
      </c>
    </row>
    <row r="3977" spans="1:21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4"/>
        <v>0</v>
      </c>
      <c r="P3977" s="8">
        <f t="shared" si="435"/>
        <v>0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9"/>
        <v>42564.866875</v>
      </c>
      <c r="U3977">
        <f t="shared" si="440"/>
        <v>2016</v>
      </c>
    </row>
    <row r="3978" spans="1:21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4"/>
        <v>0.47692307692307695</v>
      </c>
      <c r="P3978" s="8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9"/>
        <v>41852.291666666664</v>
      </c>
      <c r="U3978">
        <f t="shared" si="440"/>
        <v>2014</v>
      </c>
    </row>
    <row r="3979" spans="1:21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4"/>
        <v>1.4500000000000001E-2</v>
      </c>
      <c r="P3979" s="8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9"/>
        <v>42573.788564814815</v>
      </c>
      <c r="U3979">
        <f t="shared" si="440"/>
        <v>2016</v>
      </c>
    </row>
    <row r="3980" spans="1:21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4"/>
        <v>0.107</v>
      </c>
      <c r="P3980" s="8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9"/>
        <v>42035.642974537041</v>
      </c>
      <c r="U3980">
        <f t="shared" si="440"/>
        <v>2014</v>
      </c>
    </row>
    <row r="3981" spans="1:21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4"/>
        <v>1.8333333333333333E-2</v>
      </c>
      <c r="P3981" s="8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9"/>
        <v>42092.833333333328</v>
      </c>
      <c r="U3981">
        <f t="shared" si="440"/>
        <v>2015</v>
      </c>
    </row>
    <row r="3982" spans="1:21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4"/>
        <v>0.18</v>
      </c>
      <c r="P3982" s="8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9"/>
        <v>41825.598923611113</v>
      </c>
      <c r="U3982">
        <f t="shared" si="440"/>
        <v>2014</v>
      </c>
    </row>
    <row r="3983" spans="1:21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4"/>
        <v>4.0833333333333333E-2</v>
      </c>
      <c r="P3983" s="8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9"/>
        <v>42568.179965277777</v>
      </c>
      <c r="U3983">
        <f t="shared" si="440"/>
        <v>2016</v>
      </c>
    </row>
    <row r="3984" spans="1:21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4"/>
        <v>0.2</v>
      </c>
      <c r="P3984" s="8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9"/>
        <v>42192.809953703705</v>
      </c>
      <c r="U3984">
        <f t="shared" si="440"/>
        <v>2015</v>
      </c>
    </row>
    <row r="3985" spans="1:21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4"/>
        <v>0.34802513464991025</v>
      </c>
      <c r="P3985" s="8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9"/>
        <v>41779.290972222225</v>
      </c>
      <c r="U3985">
        <f t="shared" si="440"/>
        <v>2014</v>
      </c>
    </row>
    <row r="3986" spans="1:21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4"/>
        <v>6.3333333333333339E-2</v>
      </c>
      <c r="P3986" s="8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41920.963472222218</v>
      </c>
      <c r="T3986" s="10">
        <f t="shared" si="439"/>
        <v>41951</v>
      </c>
      <c r="U3986">
        <f t="shared" si="440"/>
        <v>2014</v>
      </c>
    </row>
    <row r="3987" spans="1:21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4"/>
        <v>0.32050000000000001</v>
      </c>
      <c r="P3987" s="8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9"/>
        <v>42420.878472222219</v>
      </c>
      <c r="U3987">
        <f t="shared" si="440"/>
        <v>2016</v>
      </c>
    </row>
    <row r="3988" spans="1:21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4"/>
        <v>9.7600000000000006E-2</v>
      </c>
      <c r="P3988" s="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9"/>
        <v>42496.544444444444</v>
      </c>
      <c r="U3988">
        <f t="shared" si="440"/>
        <v>2016</v>
      </c>
    </row>
    <row r="3989" spans="1:21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4"/>
        <v>0.3775</v>
      </c>
      <c r="P3989" s="8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9"/>
        <v>41775.92465277778</v>
      </c>
      <c r="U3989">
        <f t="shared" si="440"/>
        <v>2014</v>
      </c>
    </row>
    <row r="3990" spans="1:21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4"/>
        <v>2.1333333333333333E-2</v>
      </c>
      <c r="P3990" s="8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9"/>
        <v>42245.08116898148</v>
      </c>
      <c r="U3990">
        <f t="shared" si="440"/>
        <v>2015</v>
      </c>
    </row>
    <row r="3991" spans="1:21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4"/>
        <v>0</v>
      </c>
      <c r="P3991" s="8">
        <f t="shared" si="435"/>
        <v>0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9"/>
        <v>42316.791446759264</v>
      </c>
      <c r="U3991">
        <f t="shared" si="440"/>
        <v>2015</v>
      </c>
    </row>
    <row r="3992" spans="1:21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4"/>
        <v>4.1818181818181817E-2</v>
      </c>
      <c r="P3992" s="8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9"/>
        <v>42431.672372685185</v>
      </c>
      <c r="U3992">
        <f t="shared" si="440"/>
        <v>2016</v>
      </c>
    </row>
    <row r="3993" spans="1:21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4"/>
        <v>0.2</v>
      </c>
      <c r="P3993" s="8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9"/>
        <v>42155.644467592589</v>
      </c>
      <c r="U3993">
        <f t="shared" si="440"/>
        <v>2015</v>
      </c>
    </row>
    <row r="3994" spans="1:21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4"/>
        <v>5.4100000000000002E-2</v>
      </c>
      <c r="P3994" s="8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9"/>
        <v>42349.982164351852</v>
      </c>
      <c r="U3994">
        <f t="shared" si="440"/>
        <v>2015</v>
      </c>
    </row>
    <row r="3995" spans="1:21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4"/>
        <v>6.0000000000000002E-5</v>
      </c>
      <c r="P3995" s="8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9"/>
        <v>42137.864722222221</v>
      </c>
      <c r="U3995">
        <f t="shared" si="440"/>
        <v>2015</v>
      </c>
    </row>
    <row r="3996" spans="1:21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4"/>
        <v>2.5000000000000001E-3</v>
      </c>
      <c r="P3996" s="8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9"/>
        <v>41839.389930555553</v>
      </c>
      <c r="U3996">
        <f t="shared" si="440"/>
        <v>2014</v>
      </c>
    </row>
    <row r="3997" spans="1:21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4"/>
        <v>0.35</v>
      </c>
      <c r="P3997" s="8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9"/>
        <v>42049.477083333331</v>
      </c>
      <c r="U3997">
        <f t="shared" si="440"/>
        <v>2015</v>
      </c>
    </row>
    <row r="3998" spans="1:21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4"/>
        <v>0.16566666666666666</v>
      </c>
      <c r="P3998" s="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</v>
      </c>
      <c r="T3998" s="10">
        <f t="shared" si="439"/>
        <v>41963.669444444444</v>
      </c>
      <c r="U3998">
        <f t="shared" si="440"/>
        <v>2014</v>
      </c>
    </row>
    <row r="3999" spans="1:21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4"/>
        <v>0</v>
      </c>
      <c r="P3999" s="8">
        <f t="shared" si="435"/>
        <v>0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9"/>
        <v>42099.349780092598</v>
      </c>
      <c r="U3999">
        <f t="shared" si="440"/>
        <v>2015</v>
      </c>
    </row>
    <row r="4000" spans="1:21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4"/>
        <v>0.57199999999999995</v>
      </c>
      <c r="P4000" s="8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9"/>
        <v>42091.921597222223</v>
      </c>
      <c r="U4000">
        <f t="shared" si="440"/>
        <v>2015</v>
      </c>
    </row>
    <row r="4001" spans="1:21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4"/>
        <v>0.16514285714285715</v>
      </c>
      <c r="P4001" s="8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9"/>
        <v>41882.827650462961</v>
      </c>
      <c r="U4001">
        <f t="shared" si="440"/>
        <v>2014</v>
      </c>
    </row>
    <row r="4002" spans="1:21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4"/>
        <v>1.25E-3</v>
      </c>
      <c r="P4002" s="8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9"/>
        <v>42497.603680555556</v>
      </c>
      <c r="U4002">
        <f t="shared" si="440"/>
        <v>2016</v>
      </c>
    </row>
    <row r="4003" spans="1:21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4"/>
        <v>0.3775</v>
      </c>
      <c r="P4003" s="8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9"/>
        <v>42795.791666666672</v>
      </c>
      <c r="U4003">
        <f t="shared" si="440"/>
        <v>2017</v>
      </c>
    </row>
    <row r="4004" spans="1:21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4"/>
        <v>1.84E-2</v>
      </c>
      <c r="P4004" s="8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9"/>
        <v>41909.043530092589</v>
      </c>
      <c r="U4004">
        <f t="shared" si="440"/>
        <v>2014</v>
      </c>
    </row>
    <row r="4005" spans="1:21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4"/>
        <v>0.10050000000000001</v>
      </c>
      <c r="P4005" s="8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9"/>
        <v>42050.587349537032</v>
      </c>
      <c r="U4005">
        <f t="shared" si="440"/>
        <v>2015</v>
      </c>
    </row>
    <row r="4006" spans="1:21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4"/>
        <v>2E-3</v>
      </c>
      <c r="P4006" s="8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9"/>
        <v>41920.16269675926</v>
      </c>
      <c r="U4006">
        <f t="shared" si="440"/>
        <v>2014</v>
      </c>
    </row>
    <row r="4007" spans="1:21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4"/>
        <v>1.3333333333333334E-2</v>
      </c>
      <c r="P4007" s="8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9"/>
        <v>41932.807696759257</v>
      </c>
      <c r="U4007">
        <f t="shared" si="440"/>
        <v>2014</v>
      </c>
    </row>
    <row r="4008" spans="1:21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4"/>
        <v>6.666666666666667E-5</v>
      </c>
      <c r="P4008" s="8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9"/>
        <v>42416.772997685184</v>
      </c>
      <c r="U4008">
        <f t="shared" si="440"/>
        <v>2016</v>
      </c>
    </row>
    <row r="4009" spans="1:21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4"/>
        <v>2.5000000000000001E-3</v>
      </c>
      <c r="P4009" s="8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9"/>
        <v>41877.686111111114</v>
      </c>
      <c r="U4009">
        <f t="shared" si="440"/>
        <v>2014</v>
      </c>
    </row>
    <row r="4010" spans="1:21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4"/>
        <v>0.06</v>
      </c>
      <c r="P4010" s="8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9"/>
        <v>42207.964201388888</v>
      </c>
      <c r="U4010">
        <f t="shared" si="440"/>
        <v>2015</v>
      </c>
    </row>
    <row r="4011" spans="1:21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4"/>
        <v>3.8860103626943004E-2</v>
      </c>
      <c r="P4011" s="8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9"/>
        <v>41891.700925925928</v>
      </c>
      <c r="U4011">
        <f t="shared" si="440"/>
        <v>2014</v>
      </c>
    </row>
    <row r="4012" spans="1:21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4"/>
        <v>0.24194444444444443</v>
      </c>
      <c r="P4012" s="8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9"/>
        <v>41938.770439814813</v>
      </c>
      <c r="U4012">
        <f t="shared" si="440"/>
        <v>2014</v>
      </c>
    </row>
    <row r="4013" spans="1:21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4"/>
        <v>7.5999999999999998E-2</v>
      </c>
      <c r="P4013" s="8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9"/>
        <v>42032.54488425926</v>
      </c>
      <c r="U4013">
        <f t="shared" si="440"/>
        <v>2014</v>
      </c>
    </row>
    <row r="4014" spans="1:21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4"/>
        <v>0</v>
      </c>
      <c r="P4014" s="8">
        <f t="shared" si="435"/>
        <v>0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9"/>
        <v>42126.544548611113</v>
      </c>
      <c r="U4014">
        <f t="shared" si="440"/>
        <v>2015</v>
      </c>
    </row>
    <row r="4015" spans="1:21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4"/>
        <v>1.2999999999999999E-2</v>
      </c>
      <c r="P4015" s="8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9"/>
        <v>42051.301192129627</v>
      </c>
      <c r="U4015">
        <f t="shared" si="440"/>
        <v>2015</v>
      </c>
    </row>
    <row r="4016" spans="1:21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4"/>
        <v>0</v>
      </c>
      <c r="P4016" s="8">
        <f t="shared" si="435"/>
        <v>0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9"/>
        <v>42434.246168981481</v>
      </c>
      <c r="U4016">
        <f t="shared" si="440"/>
        <v>2016</v>
      </c>
    </row>
    <row r="4017" spans="1:21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4"/>
        <v>1.4285714285714287E-4</v>
      </c>
      <c r="P4017" s="8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42174.780821759254</v>
      </c>
      <c r="T4017" s="10">
        <f t="shared" si="439"/>
        <v>42204.780821759254</v>
      </c>
      <c r="U4017">
        <f t="shared" si="440"/>
        <v>2015</v>
      </c>
    </row>
    <row r="4018" spans="1:21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4"/>
        <v>0.14000000000000001</v>
      </c>
      <c r="P4018" s="8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9"/>
        <v>41899.872685185182</v>
      </c>
      <c r="U4018">
        <f t="shared" si="440"/>
        <v>2014</v>
      </c>
    </row>
    <row r="4019" spans="1:21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4"/>
        <v>1.0500000000000001E-2</v>
      </c>
      <c r="P4019" s="8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9"/>
        <v>41886.672152777777</v>
      </c>
      <c r="U4019">
        <f t="shared" si="440"/>
        <v>2014</v>
      </c>
    </row>
    <row r="4020" spans="1:21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4"/>
        <v>8.666666666666667E-2</v>
      </c>
      <c r="P4020" s="8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9"/>
        <v>42650.91097222222</v>
      </c>
      <c r="U4020">
        <f t="shared" si="440"/>
        <v>2016</v>
      </c>
    </row>
    <row r="4021" spans="1:21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4"/>
        <v>8.2857142857142851E-3</v>
      </c>
      <c r="P4021" s="8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9"/>
        <v>42475.686111111107</v>
      </c>
      <c r="U4021">
        <f t="shared" si="440"/>
        <v>2016</v>
      </c>
    </row>
    <row r="4022" spans="1:21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4"/>
        <v>0.16666666666666666</v>
      </c>
      <c r="P4022" s="8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9"/>
        <v>42087.149293981478</v>
      </c>
      <c r="U4022">
        <f t="shared" si="440"/>
        <v>2015</v>
      </c>
    </row>
    <row r="4023" spans="1:21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4"/>
        <v>8.3333333333333332E-3</v>
      </c>
      <c r="P4023" s="8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9"/>
        <v>41938.911550925928</v>
      </c>
      <c r="U4023">
        <f t="shared" si="440"/>
        <v>2014</v>
      </c>
    </row>
    <row r="4024" spans="1:21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4"/>
        <v>0.69561111111111107</v>
      </c>
      <c r="P4024" s="8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41990.584108796291</v>
      </c>
      <c r="T4024" s="10">
        <f t="shared" si="439"/>
        <v>42036.120833333334</v>
      </c>
      <c r="U4024">
        <f t="shared" si="440"/>
        <v>2014</v>
      </c>
    </row>
    <row r="4025" spans="1:21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4"/>
        <v>0</v>
      </c>
      <c r="P4025" s="8">
        <f t="shared" si="435"/>
        <v>0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42408.999571759254</v>
      </c>
      <c r="T4025" s="10">
        <f t="shared" si="439"/>
        <v>42453.957905092597</v>
      </c>
      <c r="U4025">
        <f t="shared" si="440"/>
        <v>2016</v>
      </c>
    </row>
    <row r="4026" spans="1:21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4"/>
        <v>1.2500000000000001E-2</v>
      </c>
      <c r="P4026" s="8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9"/>
        <v>42247.670104166667</v>
      </c>
      <c r="U4026">
        <f t="shared" si="440"/>
        <v>2015</v>
      </c>
    </row>
    <row r="4027" spans="1:21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4"/>
        <v>0.05</v>
      </c>
      <c r="P4027" s="8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9"/>
        <v>42211.237685185188</v>
      </c>
      <c r="U4027">
        <f t="shared" si="440"/>
        <v>2015</v>
      </c>
    </row>
    <row r="4028" spans="1:21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4"/>
        <v>0</v>
      </c>
      <c r="P4028" s="8">
        <f t="shared" si="435"/>
        <v>0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9"/>
        <v>42342.697210648148</v>
      </c>
      <c r="U4028">
        <f t="shared" si="440"/>
        <v>2015</v>
      </c>
    </row>
    <row r="4029" spans="1:21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4"/>
        <v>7.166666666666667E-2</v>
      </c>
      <c r="P4029" s="8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9"/>
        <v>42789.041666666672</v>
      </c>
      <c r="U4029">
        <f t="shared" si="440"/>
        <v>2017</v>
      </c>
    </row>
    <row r="4030" spans="1:21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4"/>
        <v>0.28050000000000003</v>
      </c>
      <c r="P4030" s="8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9"/>
        <v>41795.938657407409</v>
      </c>
      <c r="U4030">
        <f t="shared" si="440"/>
        <v>2014</v>
      </c>
    </row>
    <row r="4031" spans="1:21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4"/>
        <v>0</v>
      </c>
      <c r="P4031" s="8">
        <f t="shared" si="435"/>
        <v>0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42322.025115740747</v>
      </c>
      <c r="T4031" s="10">
        <f t="shared" si="439"/>
        <v>42352.025115740747</v>
      </c>
      <c r="U4031">
        <f t="shared" si="440"/>
        <v>2015</v>
      </c>
    </row>
    <row r="4032" spans="1:21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4"/>
        <v>0.16</v>
      </c>
      <c r="P4032" s="8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9"/>
        <v>42403.784027777772</v>
      </c>
      <c r="U4032">
        <f t="shared" si="440"/>
        <v>2016</v>
      </c>
    </row>
    <row r="4033" spans="1:21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4"/>
        <v>0</v>
      </c>
      <c r="P4033" s="8">
        <f t="shared" si="435"/>
        <v>0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9"/>
        <v>41991.626898148148</v>
      </c>
      <c r="U4033">
        <f t="shared" si="440"/>
        <v>2014</v>
      </c>
    </row>
    <row r="4034" spans="1:21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441">E4034/D4034</f>
        <v>6.8287037037037035E-2</v>
      </c>
      <c r="P4034" s="8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si="439"/>
        <v>42353.85087962963</v>
      </c>
      <c r="U4034">
        <f t="shared" si="440"/>
        <v>2015</v>
      </c>
    </row>
    <row r="4035" spans="1:21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441"/>
        <v>0.25698702928870293</v>
      </c>
      <c r="P4035" s="8">
        <f t="shared" ref="P4035:P4098" si="442">IFERROR(E4035/L4035,0)</f>
        <v>65.340319148936175</v>
      </c>
      <c r="Q4035" t="str">
        <f t="shared" ref="Q4035:Q4098" si="443">LEFT($N4035,FIND("/",$N4035,1)-1)</f>
        <v>theater</v>
      </c>
      <c r="R4035" t="str">
        <f t="shared" ref="R4035:R4098" si="444">RIGHT($N4035,LEN($N4035)-FIND("/",$N4035,1))</f>
        <v>plays</v>
      </c>
      <c r="S4035" s="10">
        <f t="shared" ref="S4035:S4098" si="445">(((J4035/60)/60)/24)+DATE(1970,1,1)</f>
        <v>42614.268796296295</v>
      </c>
      <c r="T4035" s="10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1.4814814814814815E-2</v>
      </c>
      <c r="P4036" s="8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6"/>
        <v>42097.905671296292</v>
      </c>
      <c r="U4036">
        <f t="shared" si="447"/>
        <v>2015</v>
      </c>
    </row>
    <row r="4037" spans="1:21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0.36849999999999999</v>
      </c>
      <c r="P4037" s="8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41903.882951388885</v>
      </c>
      <c r="T4037" s="10">
        <f t="shared" si="446"/>
        <v>41933.882951388885</v>
      </c>
      <c r="U4037">
        <f t="shared" si="447"/>
        <v>2014</v>
      </c>
    </row>
    <row r="4038" spans="1:21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0.47049999999999997</v>
      </c>
      <c r="P4038" s="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41804.937083333331</v>
      </c>
      <c r="T4038" s="10">
        <f t="shared" si="446"/>
        <v>41821.9375</v>
      </c>
      <c r="U4038">
        <f t="shared" si="447"/>
        <v>2014</v>
      </c>
    </row>
    <row r="4039" spans="1:21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0.11428571428571428</v>
      </c>
      <c r="P4039" s="8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42497.070775462969</v>
      </c>
      <c r="T4039" s="10">
        <f t="shared" si="446"/>
        <v>42514.600694444445</v>
      </c>
      <c r="U4039">
        <f t="shared" si="447"/>
        <v>2016</v>
      </c>
    </row>
    <row r="4040" spans="1:21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0.12039999999999999</v>
      </c>
      <c r="P4040" s="8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41869.798726851855</v>
      </c>
      <c r="T4040" s="10">
        <f t="shared" si="446"/>
        <v>41929.798726851855</v>
      </c>
      <c r="U4040">
        <f t="shared" si="447"/>
        <v>2014</v>
      </c>
    </row>
    <row r="4041" spans="1:21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0.6</v>
      </c>
      <c r="P4041" s="8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6"/>
        <v>42339.249305555553</v>
      </c>
      <c r="U4041">
        <f t="shared" si="447"/>
        <v>2015</v>
      </c>
    </row>
    <row r="4042" spans="1:21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0.3125</v>
      </c>
      <c r="P4042" s="8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6"/>
        <v>42203.125</v>
      </c>
      <c r="U4042">
        <f t="shared" si="447"/>
        <v>2015</v>
      </c>
    </row>
    <row r="4043" spans="1:21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4.1999999999999997E-3</v>
      </c>
      <c r="P4043" s="8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6"/>
        <v>42619.474004629628</v>
      </c>
      <c r="U4043">
        <f t="shared" si="447"/>
        <v>2016</v>
      </c>
    </row>
    <row r="4044" spans="1:21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2.0999999999999999E-3</v>
      </c>
      <c r="P4044" s="8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6"/>
        <v>42024.802777777775</v>
      </c>
      <c r="U4044">
        <f t="shared" si="447"/>
        <v>2014</v>
      </c>
    </row>
    <row r="4045" spans="1:21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 s="8">
        <f t="shared" si="442"/>
        <v>0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6"/>
        <v>41963.957465277781</v>
      </c>
      <c r="U4045">
        <f t="shared" si="447"/>
        <v>2014</v>
      </c>
    </row>
    <row r="4046" spans="1:21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0.375</v>
      </c>
      <c r="P4046" s="8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6"/>
        <v>42104.208333333328</v>
      </c>
      <c r="U4046">
        <f t="shared" si="447"/>
        <v>2015</v>
      </c>
    </row>
    <row r="4047" spans="1:21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2.0000000000000001E-4</v>
      </c>
      <c r="P4047" s="8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6"/>
        <v>41872.201261574075</v>
      </c>
      <c r="U4047">
        <f t="shared" si="447"/>
        <v>2014</v>
      </c>
    </row>
    <row r="4048" spans="1:21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8.2142857142857142E-2</v>
      </c>
      <c r="P4048" s="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6"/>
        <v>41934.650578703702</v>
      </c>
      <c r="U4048">
        <f t="shared" si="447"/>
        <v>2014</v>
      </c>
    </row>
    <row r="4049" spans="1:21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2.1999999999999999E-2</v>
      </c>
      <c r="P4049" s="8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6"/>
        <v>42015.041666666672</v>
      </c>
      <c r="U4049">
        <f t="shared" si="447"/>
        <v>2014</v>
      </c>
    </row>
    <row r="4050" spans="1:21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0.17652941176470588</v>
      </c>
      <c r="P4050" s="8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6"/>
        <v>42471.467442129629</v>
      </c>
      <c r="U4050">
        <f t="shared" si="447"/>
        <v>2016</v>
      </c>
    </row>
    <row r="4051" spans="1:21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8.0000000000000004E-4</v>
      </c>
      <c r="P4051" s="8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6"/>
        <v>42199.958506944444</v>
      </c>
      <c r="U4051">
        <f t="shared" si="447"/>
        <v>2015</v>
      </c>
    </row>
    <row r="4052" spans="1:21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6.6666666666666664E-4</v>
      </c>
      <c r="P4052" s="8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6"/>
        <v>41935.636469907404</v>
      </c>
      <c r="U4052">
        <f t="shared" si="447"/>
        <v>2014</v>
      </c>
    </row>
    <row r="4053" spans="1:21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 s="8">
        <f t="shared" si="442"/>
        <v>0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41761.810150462967</v>
      </c>
      <c r="T4053" s="10">
        <f t="shared" si="446"/>
        <v>41768.286805555559</v>
      </c>
      <c r="U4053">
        <f t="shared" si="447"/>
        <v>2014</v>
      </c>
    </row>
    <row r="4054" spans="1:21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0.37533333333333335</v>
      </c>
      <c r="P4054" s="8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6"/>
        <v>41925.878657407404</v>
      </c>
      <c r="U4054">
        <f t="shared" si="447"/>
        <v>2014</v>
      </c>
    </row>
    <row r="4055" spans="1:21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0.22</v>
      </c>
      <c r="P4055" s="8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6"/>
        <v>41958.833333333328</v>
      </c>
      <c r="U4055">
        <f t="shared" si="447"/>
        <v>2014</v>
      </c>
    </row>
    <row r="4056" spans="1:21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 s="8">
        <f t="shared" si="442"/>
        <v>0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6"/>
        <v>42644.166666666672</v>
      </c>
      <c r="U4056">
        <f t="shared" si="447"/>
        <v>2016</v>
      </c>
    </row>
    <row r="4057" spans="1:21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0.1762</v>
      </c>
      <c r="P4057" s="8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6"/>
        <v>41809.648506944446</v>
      </c>
      <c r="U4057">
        <f t="shared" si="447"/>
        <v>2014</v>
      </c>
    </row>
    <row r="4058" spans="1:21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0.53</v>
      </c>
      <c r="P4058" s="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42534.933321759265</v>
      </c>
      <c r="T4058" s="10">
        <f t="shared" si="446"/>
        <v>42554.832638888889</v>
      </c>
      <c r="U4058">
        <f t="shared" si="447"/>
        <v>2016</v>
      </c>
    </row>
    <row r="4059" spans="1:21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0.22142857142857142</v>
      </c>
      <c r="P4059" s="8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6"/>
        <v>42333.958333333328</v>
      </c>
      <c r="U4059">
        <f t="shared" si="447"/>
        <v>2015</v>
      </c>
    </row>
    <row r="4060" spans="1:21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2.5333333333333333E-2</v>
      </c>
      <c r="P4060" s="8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6"/>
        <v>42461.165972222225</v>
      </c>
      <c r="U4060">
        <f t="shared" si="447"/>
        <v>2016</v>
      </c>
    </row>
    <row r="4061" spans="1:21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2.5000000000000001E-2</v>
      </c>
      <c r="P4061" s="8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6"/>
        <v>41898.125</v>
      </c>
      <c r="U4061">
        <f t="shared" si="447"/>
        <v>2014</v>
      </c>
    </row>
    <row r="4062" spans="1:21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2.8500000000000001E-2</v>
      </c>
      <c r="P4062" s="8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6"/>
        <v>41813.666666666664</v>
      </c>
      <c r="U4062">
        <f t="shared" si="447"/>
        <v>2014</v>
      </c>
    </row>
    <row r="4063" spans="1:21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 s="8">
        <f t="shared" si="442"/>
        <v>0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6"/>
        <v>42481.099803240737</v>
      </c>
      <c r="U4063">
        <f t="shared" si="447"/>
        <v>2016</v>
      </c>
    </row>
    <row r="4064" spans="1:21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2.4500000000000001E-2</v>
      </c>
      <c r="P4064" s="8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6"/>
        <v>42553.739212962959</v>
      </c>
      <c r="U4064">
        <f t="shared" si="447"/>
        <v>2016</v>
      </c>
    </row>
    <row r="4065" spans="1:21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1.4210526315789474E-2</v>
      </c>
      <c r="P4065" s="8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6"/>
        <v>41817.681527777779</v>
      </c>
      <c r="U4065">
        <f t="shared" si="447"/>
        <v>2014</v>
      </c>
    </row>
    <row r="4066" spans="1:21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0.1925</v>
      </c>
      <c r="P4066" s="8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6"/>
        <v>42123.588263888887</v>
      </c>
      <c r="U4066">
        <f t="shared" si="447"/>
        <v>2015</v>
      </c>
    </row>
    <row r="4067" spans="1:21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6.7499999999999999E-3</v>
      </c>
      <c r="P4067" s="8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6"/>
        <v>41863.951516203706</v>
      </c>
      <c r="U4067">
        <f t="shared" si="447"/>
        <v>2014</v>
      </c>
    </row>
    <row r="4068" spans="1:21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1.6666666666666668E-3</v>
      </c>
      <c r="P4068" s="8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6"/>
        <v>42509.039212962962</v>
      </c>
      <c r="U4068">
        <f t="shared" si="447"/>
        <v>2016</v>
      </c>
    </row>
    <row r="4069" spans="1:21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0.60899999999999999</v>
      </c>
      <c r="P4069" s="8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6"/>
        <v>42275.117476851854</v>
      </c>
      <c r="U4069">
        <f t="shared" si="447"/>
        <v>2015</v>
      </c>
    </row>
    <row r="4070" spans="1:21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0.01</v>
      </c>
      <c r="P4070" s="8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6"/>
        <v>42748.961805555555</v>
      </c>
      <c r="U4070">
        <f t="shared" si="447"/>
        <v>2016</v>
      </c>
    </row>
    <row r="4071" spans="1:21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0.34399999999999997</v>
      </c>
      <c r="P4071" s="8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6"/>
        <v>42063.5</v>
      </c>
      <c r="U4071">
        <f t="shared" si="447"/>
        <v>2015</v>
      </c>
    </row>
    <row r="4072" spans="1:21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0.16500000000000001</v>
      </c>
      <c r="P4072" s="8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6"/>
        <v>42064.125</v>
      </c>
      <c r="U4072">
        <f t="shared" si="447"/>
        <v>2015</v>
      </c>
    </row>
    <row r="4073" spans="1:21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 s="8">
        <f t="shared" si="442"/>
        <v>0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6"/>
        <v>42730.804756944446</v>
      </c>
      <c r="U4073">
        <f t="shared" si="447"/>
        <v>2016</v>
      </c>
    </row>
    <row r="4074" spans="1:21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4.0000000000000001E-3</v>
      </c>
      <c r="P4074" s="8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6"/>
        <v>41872.77443287037</v>
      </c>
      <c r="U4074">
        <f t="shared" si="447"/>
        <v>2014</v>
      </c>
    </row>
    <row r="4075" spans="1:21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1.0571428571428572E-2</v>
      </c>
      <c r="P4075" s="8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42078.34520833334</v>
      </c>
      <c r="T4075" s="10">
        <f t="shared" si="446"/>
        <v>42133.166666666672</v>
      </c>
      <c r="U4075">
        <f t="shared" si="447"/>
        <v>2015</v>
      </c>
    </row>
    <row r="4076" spans="1:21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0.26727272727272727</v>
      </c>
      <c r="P4076" s="8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6"/>
        <v>42313.594618055555</v>
      </c>
      <c r="U4076">
        <f t="shared" si="447"/>
        <v>2015</v>
      </c>
    </row>
    <row r="4077" spans="1:21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0.28799999999999998</v>
      </c>
      <c r="P4077" s="8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6"/>
        <v>41820.727777777778</v>
      </c>
      <c r="U4077">
        <f t="shared" si="447"/>
        <v>2014</v>
      </c>
    </row>
    <row r="4078" spans="1:21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 s="8">
        <f t="shared" si="442"/>
        <v>0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41905.795706018522</v>
      </c>
      <c r="T4078" s="10">
        <f t="shared" si="446"/>
        <v>41933.82708333333</v>
      </c>
      <c r="U4078">
        <f t="shared" si="447"/>
        <v>2014</v>
      </c>
    </row>
    <row r="4079" spans="1:21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8.8999999999999996E-2</v>
      </c>
      <c r="P4079" s="8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6"/>
        <v>42725.7105787037</v>
      </c>
      <c r="U4079">
        <f t="shared" si="447"/>
        <v>2016</v>
      </c>
    </row>
    <row r="4080" spans="1:21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 s="8">
        <f t="shared" si="442"/>
        <v>0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6"/>
        <v>42762.787523148145</v>
      </c>
      <c r="U4080">
        <f t="shared" si="447"/>
        <v>2016</v>
      </c>
    </row>
    <row r="4081" spans="1:21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1.6666666666666668E-3</v>
      </c>
      <c r="P4081" s="8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6"/>
        <v>42540.938900462963</v>
      </c>
      <c r="U4081">
        <f t="shared" si="447"/>
        <v>2016</v>
      </c>
    </row>
    <row r="4082" spans="1:21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 s="8">
        <f t="shared" si="442"/>
        <v>0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6"/>
        <v>42535.787500000006</v>
      </c>
      <c r="U4082">
        <f t="shared" si="447"/>
        <v>2016</v>
      </c>
    </row>
    <row r="4083" spans="1:21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0.15737410071942445</v>
      </c>
      <c r="P4083" s="8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6"/>
        <v>42071.539641203708</v>
      </c>
      <c r="U4083">
        <f t="shared" si="447"/>
        <v>2015</v>
      </c>
    </row>
    <row r="4084" spans="1:21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0.02</v>
      </c>
      <c r="P4084" s="8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6"/>
        <v>42322.958333333328</v>
      </c>
      <c r="U4084">
        <f t="shared" si="447"/>
        <v>2015</v>
      </c>
    </row>
    <row r="4085" spans="1:21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0.21685714285714286</v>
      </c>
      <c r="P4085" s="8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6"/>
        <v>42383.761759259258</v>
      </c>
      <c r="U4085">
        <f t="shared" si="447"/>
        <v>2015</v>
      </c>
    </row>
    <row r="4086" spans="1:21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3.3333333333333335E-3</v>
      </c>
      <c r="P4086" s="8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6"/>
        <v>42652.436412037037</v>
      </c>
      <c r="U4086">
        <f t="shared" si="447"/>
        <v>2016</v>
      </c>
    </row>
    <row r="4087" spans="1:21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2.8571428571428571E-3</v>
      </c>
      <c r="P4087" s="8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6"/>
        <v>42087.165972222225</v>
      </c>
      <c r="U4087">
        <f t="shared" si="447"/>
        <v>2015</v>
      </c>
    </row>
    <row r="4088" spans="1:21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4.7E-2</v>
      </c>
      <c r="P4088" s="8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6"/>
        <v>42329.166666666672</v>
      </c>
      <c r="U4088">
        <f t="shared" si="447"/>
        <v>2015</v>
      </c>
    </row>
    <row r="4089" spans="1:21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 s="8">
        <f t="shared" si="442"/>
        <v>0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6"/>
        <v>42568.742893518516</v>
      </c>
      <c r="U4089">
        <f t="shared" si="447"/>
        <v>2016</v>
      </c>
    </row>
    <row r="4090" spans="1:21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0.108</v>
      </c>
      <c r="P4090" s="8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6"/>
        <v>42020.434722222228</v>
      </c>
      <c r="U4090">
        <f t="shared" si="447"/>
        <v>2014</v>
      </c>
    </row>
    <row r="4091" spans="1:21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4.8000000000000001E-2</v>
      </c>
      <c r="P4091" s="8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6"/>
        <v>42155.732638888891</v>
      </c>
      <c r="U4091">
        <f t="shared" si="447"/>
        <v>2015</v>
      </c>
    </row>
    <row r="4092" spans="1:21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3.2000000000000001E-2</v>
      </c>
      <c r="P4092" s="8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6"/>
        <v>42223.625</v>
      </c>
      <c r="U4092">
        <f t="shared" si="447"/>
        <v>2015</v>
      </c>
    </row>
    <row r="4093" spans="1:21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0.1275</v>
      </c>
      <c r="P4093" s="8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6"/>
        <v>42020.506377314814</v>
      </c>
      <c r="U4093">
        <f t="shared" si="447"/>
        <v>2014</v>
      </c>
    </row>
    <row r="4094" spans="1:21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1.8181818181818181E-4</v>
      </c>
      <c r="P4094" s="8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6"/>
        <v>42099.153321759266</v>
      </c>
      <c r="U4094">
        <f t="shared" si="447"/>
        <v>2015</v>
      </c>
    </row>
    <row r="4095" spans="1:21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2.4E-2</v>
      </c>
      <c r="P4095" s="8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6"/>
        <v>42238.815891203703</v>
      </c>
      <c r="U4095">
        <f t="shared" si="447"/>
        <v>2015</v>
      </c>
    </row>
    <row r="4096" spans="1:21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0.36499999999999999</v>
      </c>
      <c r="P4096" s="8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6"/>
        <v>41934.207638888889</v>
      </c>
      <c r="U4096">
        <f t="shared" si="447"/>
        <v>2014</v>
      </c>
    </row>
    <row r="4097" spans="1:21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2.6666666666666668E-2</v>
      </c>
      <c r="P4097" s="8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6"/>
        <v>42723.031828703708</v>
      </c>
      <c r="U4097">
        <f t="shared" si="447"/>
        <v>2016</v>
      </c>
    </row>
    <row r="4098" spans="1:21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448">E4098/D4098</f>
        <v>0.11428571428571428</v>
      </c>
      <c r="P4098" s="8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si="446"/>
        <v>42794.368749999994</v>
      </c>
      <c r="U4098">
        <f t="shared" si="447"/>
        <v>2017</v>
      </c>
    </row>
    <row r="4099" spans="1:21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448"/>
        <v>0</v>
      </c>
      <c r="P4099" s="8">
        <f t="shared" ref="P4099:P4115" si="449">IFERROR(E4099/L4099,0)</f>
        <v>0</v>
      </c>
      <c r="Q4099" t="str">
        <f t="shared" ref="Q4099:Q4115" si="450">LEFT($N4099,FIND("/",$N4099,1)-1)</f>
        <v>theater</v>
      </c>
      <c r="R4099" t="str">
        <f t="shared" ref="R4099:R4115" si="451">RIGHT($N4099,LEN($N4099)-FIND("/",$N4099,1))</f>
        <v>plays</v>
      </c>
      <c r="S4099" s="10">
        <f t="shared" ref="S4099:S4115" si="452">(((J4099/60)/60)/24)+DATE(1970,1,1)</f>
        <v>42344.824502314819</v>
      </c>
      <c r="T4099" s="10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8"/>
        <v>0</v>
      </c>
      <c r="P4100" s="8">
        <f t="shared" si="449"/>
        <v>0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53"/>
        <v>42525.722187499996</v>
      </c>
      <c r="U4100">
        <f t="shared" si="454"/>
        <v>2016</v>
      </c>
    </row>
    <row r="4101" spans="1:21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8"/>
        <v>1.1111111111111112E-2</v>
      </c>
      <c r="P4101" s="8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53"/>
        <v>42615.850381944445</v>
      </c>
      <c r="U4101">
        <f t="shared" si="454"/>
        <v>2016</v>
      </c>
    </row>
    <row r="4102" spans="1:21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8"/>
        <v>0</v>
      </c>
      <c r="P4102" s="8">
        <f t="shared" si="449"/>
        <v>0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53"/>
        <v>41937.124884259261</v>
      </c>
      <c r="U4102">
        <f t="shared" si="454"/>
        <v>2014</v>
      </c>
    </row>
    <row r="4103" spans="1:21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8"/>
        <v>0</v>
      </c>
      <c r="P4103" s="8">
        <f t="shared" si="449"/>
        <v>0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53"/>
        <v>42760.903726851851</v>
      </c>
      <c r="U4103">
        <f t="shared" si="454"/>
        <v>2016</v>
      </c>
    </row>
    <row r="4104" spans="1:21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8"/>
        <v>0.27400000000000002</v>
      </c>
      <c r="P4104" s="8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53"/>
        <v>42505.848067129627</v>
      </c>
      <c r="U4104">
        <f t="shared" si="454"/>
        <v>2016</v>
      </c>
    </row>
    <row r="4105" spans="1:21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8"/>
        <v>0.1</v>
      </c>
      <c r="P4105" s="8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53"/>
        <v>42242.772222222222</v>
      </c>
      <c r="U4105">
        <f t="shared" si="454"/>
        <v>2015</v>
      </c>
    </row>
    <row r="4106" spans="1:21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8"/>
        <v>0.21366666666666667</v>
      </c>
      <c r="P4106" s="8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53"/>
        <v>42670.278171296297</v>
      </c>
      <c r="U4106">
        <f t="shared" si="454"/>
        <v>2016</v>
      </c>
    </row>
    <row r="4107" spans="1:21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8"/>
        <v>6.9696969696969702E-2</v>
      </c>
      <c r="P4107" s="8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53"/>
        <v>42730.010520833333</v>
      </c>
      <c r="U4107">
        <f t="shared" si="454"/>
        <v>2016</v>
      </c>
    </row>
    <row r="4108" spans="1:21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8"/>
        <v>0.70599999999999996</v>
      </c>
      <c r="P4108" s="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53"/>
        <v>42096.041666666672</v>
      </c>
      <c r="U4108">
        <f t="shared" si="454"/>
        <v>2015</v>
      </c>
    </row>
    <row r="4109" spans="1:21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8"/>
        <v>2.0500000000000001E-2</v>
      </c>
      <c r="P4109" s="8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53"/>
        <v>41906.916678240741</v>
      </c>
      <c r="U4109">
        <f t="shared" si="454"/>
        <v>2014</v>
      </c>
    </row>
    <row r="4110" spans="1:21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8"/>
        <v>1.9666666666666666E-2</v>
      </c>
      <c r="P4110" s="8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42767.031678240746</v>
      </c>
      <c r="T4110" s="10">
        <f t="shared" si="453"/>
        <v>42797.208333333328</v>
      </c>
      <c r="U4110">
        <f t="shared" si="454"/>
        <v>2017</v>
      </c>
    </row>
    <row r="4111" spans="1:21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8"/>
        <v>0</v>
      </c>
      <c r="P4111" s="8">
        <f t="shared" si="449"/>
        <v>0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53"/>
        <v>42337.581064814818</v>
      </c>
      <c r="U4111">
        <f t="shared" si="454"/>
        <v>2015</v>
      </c>
    </row>
    <row r="4112" spans="1:21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8"/>
        <v>0.28666666666666668</v>
      </c>
      <c r="P4112" s="8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42512.626747685179</v>
      </c>
      <c r="T4112" s="10">
        <f t="shared" si="453"/>
        <v>42572.626747685179</v>
      </c>
      <c r="U4112">
        <f t="shared" si="454"/>
        <v>2016</v>
      </c>
    </row>
    <row r="4113" spans="1:21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8"/>
        <v>3.1333333333333331E-2</v>
      </c>
      <c r="P4113" s="8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53"/>
        <v>42059.135879629626</v>
      </c>
      <c r="U4113">
        <f t="shared" si="454"/>
        <v>2015</v>
      </c>
    </row>
    <row r="4114" spans="1:21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8"/>
        <v>4.0000000000000002E-4</v>
      </c>
      <c r="P4114" s="8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53"/>
        <v>42428</v>
      </c>
      <c r="U4114">
        <f t="shared" si="454"/>
        <v>2016</v>
      </c>
    </row>
    <row r="4115" spans="1:21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8"/>
        <v>2E-3</v>
      </c>
      <c r="P4115" s="8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53"/>
        <v>42377.273611111115</v>
      </c>
      <c r="U4115">
        <f t="shared" si="454"/>
        <v>2015</v>
      </c>
    </row>
  </sheetData>
  <autoFilter ref="A1:U4115" xr:uid="{5B2BBFC8-F4BB-8340-A994-07CC540D0F3B}"/>
  <conditionalFormatting sqref="F1:F1048576">
    <cfRule type="expression" dxfId="14" priority="6">
      <formula>$F$1:$F$4115="Failded"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5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2:F4115">
    <cfRule type="containsText" dxfId="13" priority="1" operator="containsText" text="canceled">
      <formula>NOT(ISERROR(SEARCH("canceled",F2)))</formula>
    </cfRule>
    <cfRule type="containsText" dxfId="12" priority="2" operator="containsText" text="live">
      <formula>NOT(ISERROR(SEARCH("live",F2)))</formula>
    </cfRule>
    <cfRule type="containsText" dxfId="11" priority="3" operator="containsText" text="successful">
      <formula>NOT(ISERROR(SEARCH("successful",F2)))</formula>
    </cfRule>
    <cfRule type="containsText" dxfId="10" priority="4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9D5A0-F16F-5E41-86E9-AF54D8792E76}">
  <dimension ref="A1:F14"/>
  <sheetViews>
    <sheetView tabSelected="1" workbookViewId="0">
      <selection activeCell="F32" sqref="F32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5" t="s">
        <v>8223</v>
      </c>
      <c r="B1" t="s">
        <v>8313</v>
      </c>
    </row>
    <row r="3" spans="1:6">
      <c r="A3" s="5" t="s">
        <v>8312</v>
      </c>
      <c r="B3" s="5" t="s">
        <v>8323</v>
      </c>
    </row>
    <row r="4" spans="1:6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>
      <c r="A5" s="6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6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6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6" t="s">
        <v>8316</v>
      </c>
      <c r="B8" s="9">
        <v>24</v>
      </c>
      <c r="C8" s="9"/>
      <c r="D8" s="9"/>
      <c r="E8" s="9"/>
      <c r="F8" s="9">
        <v>24</v>
      </c>
    </row>
    <row r="9" spans="1:6">
      <c r="A9" s="6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6" t="s">
        <v>8322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6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6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6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6" t="s">
        <v>8307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29E9-D410-7742-8AA5-4E6F80E94326}">
  <dimension ref="A1:F47"/>
  <sheetViews>
    <sheetView topLeftCell="A2" workbookViewId="0">
      <selection activeCell="H39" sqref="H39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2.33203125" bestFit="1" customWidth="1"/>
    <col min="9" max="9" width="14.83203125" bestFit="1" customWidth="1"/>
    <col min="10" max="10" width="16.6640625" bestFit="1" customWidth="1"/>
    <col min="11" max="11" width="19.1640625" bestFit="1" customWidth="1"/>
  </cols>
  <sheetData>
    <row r="1" spans="1:6">
      <c r="A1" s="5" t="s">
        <v>8223</v>
      </c>
      <c r="B1" t="s">
        <v>8313</v>
      </c>
    </row>
    <row r="2" spans="1:6">
      <c r="A2" s="5" t="s">
        <v>8310</v>
      </c>
      <c r="B2" t="s">
        <v>8313</v>
      </c>
    </row>
    <row r="4" spans="1:6">
      <c r="A4" s="5" t="s">
        <v>8312</v>
      </c>
      <c r="B4" s="5" t="s">
        <v>8323</v>
      </c>
    </row>
    <row r="5" spans="1:6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>
      <c r="A6" s="6" t="s">
        <v>8324</v>
      </c>
      <c r="B6" s="9"/>
      <c r="C6" s="9">
        <v>100</v>
      </c>
      <c r="D6" s="9"/>
      <c r="E6" s="9"/>
      <c r="F6" s="9">
        <v>100</v>
      </c>
    </row>
    <row r="7" spans="1:6">
      <c r="A7" s="6" t="s">
        <v>8325</v>
      </c>
      <c r="B7" s="9">
        <v>20</v>
      </c>
      <c r="C7" s="9"/>
      <c r="D7" s="9"/>
      <c r="E7" s="9"/>
      <c r="F7" s="9">
        <v>20</v>
      </c>
    </row>
    <row r="8" spans="1:6">
      <c r="A8" s="6" t="s">
        <v>8326</v>
      </c>
      <c r="B8" s="9">
        <v>24</v>
      </c>
      <c r="C8" s="9"/>
      <c r="D8" s="9"/>
      <c r="E8" s="9"/>
      <c r="F8" s="9">
        <v>24</v>
      </c>
    </row>
    <row r="9" spans="1:6">
      <c r="A9" s="6" t="s">
        <v>8327</v>
      </c>
      <c r="B9" s="9"/>
      <c r="C9" s="9">
        <v>40</v>
      </c>
      <c r="D9" s="9"/>
      <c r="E9" s="9"/>
      <c r="F9" s="9">
        <v>40</v>
      </c>
    </row>
    <row r="10" spans="1:6">
      <c r="A10" s="6" t="s">
        <v>8328</v>
      </c>
      <c r="B10" s="9"/>
      <c r="C10" s="9"/>
      <c r="D10" s="9"/>
      <c r="E10" s="9">
        <v>40</v>
      </c>
      <c r="F10" s="9">
        <v>40</v>
      </c>
    </row>
    <row r="11" spans="1:6">
      <c r="A11" s="6" t="s">
        <v>8329</v>
      </c>
      <c r="B11" s="9"/>
      <c r="C11" s="9"/>
      <c r="D11" s="9"/>
      <c r="E11" s="9">
        <v>180</v>
      </c>
      <c r="F11" s="9">
        <v>180</v>
      </c>
    </row>
    <row r="12" spans="1:6">
      <c r="A12" s="6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6" t="s">
        <v>8331</v>
      </c>
      <c r="B13" s="9"/>
      <c r="C13" s="9"/>
      <c r="D13" s="9"/>
      <c r="E13" s="9">
        <v>40</v>
      </c>
      <c r="F13" s="9">
        <v>40</v>
      </c>
    </row>
    <row r="14" spans="1:6">
      <c r="A14" s="6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6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6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6" t="s">
        <v>8335</v>
      </c>
      <c r="B17" s="9"/>
      <c r="C17" s="9">
        <v>20</v>
      </c>
      <c r="D17" s="9"/>
      <c r="E17" s="9"/>
      <c r="F17" s="9">
        <v>20</v>
      </c>
    </row>
    <row r="18" spans="1:6">
      <c r="A18" s="6" t="s">
        <v>8336</v>
      </c>
      <c r="B18" s="9"/>
      <c r="C18" s="9"/>
      <c r="D18" s="9"/>
      <c r="E18" s="9">
        <v>140</v>
      </c>
      <c r="F18" s="9">
        <v>140</v>
      </c>
    </row>
    <row r="19" spans="1:6">
      <c r="A19" s="6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6" t="s">
        <v>8338</v>
      </c>
      <c r="B20" s="9"/>
      <c r="C20" s="9">
        <v>60</v>
      </c>
      <c r="D20" s="9"/>
      <c r="E20" s="9"/>
      <c r="F20" s="9">
        <v>60</v>
      </c>
    </row>
    <row r="21" spans="1:6">
      <c r="A21" s="6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6" t="s">
        <v>8340</v>
      </c>
      <c r="B22" s="9"/>
      <c r="C22" s="9"/>
      <c r="D22" s="9"/>
      <c r="E22" s="9">
        <v>20</v>
      </c>
      <c r="F22" s="9">
        <v>20</v>
      </c>
    </row>
    <row r="23" spans="1:6">
      <c r="A23" s="6" t="s">
        <v>8341</v>
      </c>
      <c r="B23" s="9"/>
      <c r="C23" s="9">
        <v>40</v>
      </c>
      <c r="D23" s="9"/>
      <c r="E23" s="9"/>
      <c r="F23" s="9">
        <v>40</v>
      </c>
    </row>
    <row r="24" spans="1:6">
      <c r="A24" s="6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6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6" t="s">
        <v>8344</v>
      </c>
      <c r="B26" s="9"/>
      <c r="C26" s="9"/>
      <c r="D26" s="9"/>
      <c r="E26" s="9">
        <v>60</v>
      </c>
      <c r="F26" s="9">
        <v>60</v>
      </c>
    </row>
    <row r="27" spans="1:6">
      <c r="A27" s="6" t="s">
        <v>8345</v>
      </c>
      <c r="B27" s="9"/>
      <c r="C27" s="9">
        <v>20</v>
      </c>
      <c r="D27" s="9"/>
      <c r="E27" s="9"/>
      <c r="F27" s="9">
        <v>20</v>
      </c>
    </row>
    <row r="28" spans="1:6">
      <c r="A28" s="6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6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6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6" t="s">
        <v>8349</v>
      </c>
      <c r="B31" s="9"/>
      <c r="C31" s="9"/>
      <c r="D31" s="9"/>
      <c r="E31" s="9">
        <v>40</v>
      </c>
      <c r="F31" s="9">
        <v>40</v>
      </c>
    </row>
    <row r="32" spans="1:6">
      <c r="A32" s="6" t="s">
        <v>8350</v>
      </c>
      <c r="B32" s="9"/>
      <c r="C32" s="9"/>
      <c r="D32" s="9"/>
      <c r="E32" s="9">
        <v>20</v>
      </c>
      <c r="F32" s="9">
        <v>20</v>
      </c>
    </row>
    <row r="33" spans="1:6">
      <c r="A33" s="6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6" t="s">
        <v>8352</v>
      </c>
      <c r="B34" s="9"/>
      <c r="C34" s="9"/>
      <c r="D34" s="9"/>
      <c r="E34" s="9">
        <v>260</v>
      </c>
      <c r="F34" s="9">
        <v>260</v>
      </c>
    </row>
    <row r="35" spans="1:6">
      <c r="A35" s="6" t="s">
        <v>8353</v>
      </c>
      <c r="B35" s="9">
        <v>40</v>
      </c>
      <c r="C35" s="9"/>
      <c r="D35" s="9"/>
      <c r="E35" s="9"/>
      <c r="F35" s="9">
        <v>40</v>
      </c>
    </row>
    <row r="36" spans="1:6">
      <c r="A36" s="6" t="s">
        <v>8354</v>
      </c>
      <c r="B36" s="9"/>
      <c r="C36" s="9"/>
      <c r="D36" s="9"/>
      <c r="E36" s="9">
        <v>60</v>
      </c>
      <c r="F36" s="9">
        <v>60</v>
      </c>
    </row>
    <row r="37" spans="1:6">
      <c r="A37" s="6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6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6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6" t="s">
        <v>8358</v>
      </c>
      <c r="B40" s="9"/>
      <c r="C40" s="9"/>
      <c r="D40" s="9"/>
      <c r="E40" s="9">
        <v>80</v>
      </c>
      <c r="F40" s="9">
        <v>80</v>
      </c>
    </row>
    <row r="41" spans="1:6">
      <c r="A41" s="6" t="s">
        <v>8359</v>
      </c>
      <c r="B41" s="9"/>
      <c r="C41" s="9"/>
      <c r="D41" s="9"/>
      <c r="E41" s="9">
        <v>60</v>
      </c>
      <c r="F41" s="9">
        <v>60</v>
      </c>
    </row>
    <row r="42" spans="1:6">
      <c r="A42" s="6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6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6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6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6" t="s">
        <v>8364</v>
      </c>
      <c r="B46" s="9">
        <v>20</v>
      </c>
      <c r="C46" s="9"/>
      <c r="D46" s="9"/>
      <c r="E46" s="9"/>
      <c r="F46" s="9">
        <v>20</v>
      </c>
    </row>
    <row r="47" spans="1:6">
      <c r="A47" s="6" t="s">
        <v>8307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B254-6A09-B640-BF51-F65D05368E27}">
  <dimension ref="A1:F18"/>
  <sheetViews>
    <sheetView workbookViewId="0">
      <selection activeCell="B8" sqref="B8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8" max="8" width="12.33203125" bestFit="1" customWidth="1"/>
    <col min="10" max="10" width="16.6640625" bestFit="1" customWidth="1"/>
    <col min="11" max="11" width="15" bestFit="1" customWidth="1"/>
  </cols>
  <sheetData>
    <row r="1" spans="1:6">
      <c r="A1" s="5" t="s">
        <v>8310</v>
      </c>
      <c r="B1" t="s">
        <v>8313</v>
      </c>
    </row>
    <row r="2" spans="1:6">
      <c r="A2" s="5" t="s">
        <v>8379</v>
      </c>
      <c r="B2" t="s">
        <v>8313</v>
      </c>
    </row>
    <row r="4" spans="1:6">
      <c r="A4" s="5" t="s">
        <v>8312</v>
      </c>
      <c r="B4" s="5" t="s">
        <v>8323</v>
      </c>
    </row>
    <row r="5" spans="1:6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>
      <c r="A6" s="11" t="s">
        <v>8367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>
      <c r="A7" s="11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11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>
      <c r="A9" s="11" t="s">
        <v>8370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>
      <c r="A10" s="11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>
      <c r="A11" s="11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>
      <c r="A12" s="11" t="s">
        <v>8373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>
      <c r="A13" s="11" t="s">
        <v>8374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>
      <c r="A14" s="11" t="s">
        <v>8375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>
      <c r="A15" s="11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>
      <c r="A16" s="11" t="s">
        <v>8377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>
      <c r="A18" s="11" t="s">
        <v>8307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35AD-C786-D646-9447-F157BE1C215B}">
  <dimension ref="A1:H13"/>
  <sheetViews>
    <sheetView workbookViewId="0">
      <selection activeCell="B7" sqref="B7"/>
    </sheetView>
  </sheetViews>
  <sheetFormatPr baseColWidth="10" defaultRowHeight="15"/>
  <cols>
    <col min="1" max="1" width="27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3" customFormat="1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6">
      <c r="A2" s="12" t="s">
        <v>8388</v>
      </c>
      <c r="B2">
        <f>COUNTIFS(Sheet1!$D:$D,"&lt;"&amp;1000,Sheet1!$F:$F,"successful")</f>
        <v>322</v>
      </c>
      <c r="C2">
        <f>COUNTIFS(Sheet1!$D:$D,"&lt;"&amp;1000,Sheet1!$F:$F,"failed")</f>
        <v>113</v>
      </c>
      <c r="D2">
        <f>COUNTIFS(Sheet1!$D:$D,"&lt;"&amp;1000,Sheet1!$F:$F,"canceled")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ht="16">
      <c r="A3" s="12" t="s">
        <v>8389</v>
      </c>
      <c r="B3">
        <f>COUNTIFS(Sheet1!$D:$D,"&gt;="&amp;1000,Sheet1!$D:$D,"&lt;="&amp;4999,Sheet1!$F:$F,"successful")</f>
        <v>932</v>
      </c>
      <c r="C3">
        <f>COUNTIFS(Sheet1!$D:$D,"&gt;="&amp;1000,Sheet1!$D:$D,"&lt;="&amp;4999,Sheet1!$F:$F,"failed")</f>
        <v>420</v>
      </c>
      <c r="D3">
        <f>COUNTIFS(Sheet1!$D:$D,"&gt;="&amp;1000,Sheet1!$D:$D,"&lt;="&amp;4999,Sheet1!$F:$F,"canceled")</f>
        <v>60</v>
      </c>
      <c r="E3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</row>
    <row r="4" spans="1:8" ht="16">
      <c r="A4" s="12" t="s">
        <v>8390</v>
      </c>
      <c r="B4">
        <f>COUNTIFS(Sheet1!$D:$D,"&gt;="&amp;5000,Sheet1!$D:$D,"&lt;="&amp;9999,Sheet1!$F:$F,"successful")</f>
        <v>381</v>
      </c>
      <c r="C4">
        <f>COUNTIFS(Sheet1!$D:$D,"&gt;="&amp;5000,Sheet1!$D:$D,"&lt;="&amp;9999,Sheet1!$F:$F,"failed")</f>
        <v>283</v>
      </c>
      <c r="D4">
        <f>COUNTIFS(Sheet1!$D:$D,"&gt;="&amp;5000,Sheet1!$D:$D,"&lt;="&amp;9999,Sheet1!$F:$F,"canceled")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ht="16">
      <c r="A5" s="12" t="s">
        <v>8391</v>
      </c>
      <c r="B5">
        <f>COUNTIFS(Sheet1!$D:$D,"&gt;="&amp;10000,Sheet1!$D:$D,"&lt;="&amp;14999,Sheet1!$F:$F,"successful")</f>
        <v>168</v>
      </c>
      <c r="C5">
        <f>COUNTIFS(Sheet1!$D:$D,"&gt;="&amp;10000,Sheet1!$D:$D,"&lt;="&amp;14999,Sheet1!$F:$F,"failed")</f>
        <v>144</v>
      </c>
      <c r="D5">
        <f>COUNTIFS(Sheet1!$D:$D,"&gt;="&amp;10000,Sheet1!$D:$D,"&lt;="&amp;14999,Sheet1!$F:$F,"canceled")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ht="16">
      <c r="A6" s="12" t="s">
        <v>8392</v>
      </c>
      <c r="B6">
        <f>COUNTIFS(Sheet1!$D:$D,"&gt;="&amp;15000,Sheet1!$D:$D,"&lt;="&amp;19999,Sheet1!$F:$F,"successful")</f>
        <v>94</v>
      </c>
      <c r="C6">
        <f>COUNTIFS(Sheet1!$D:$D,"&gt;="&amp;15000,Sheet1!$D:$D,"&lt;="&amp;19999,Sheet1!$F:$F,"failed")</f>
        <v>90</v>
      </c>
      <c r="D6">
        <f>COUNTIFS(Sheet1!$D:$D,"&gt;="&amp;15000,Sheet1!$D:$D,"&lt;="&amp;19999,Sheet1!$F:$F,"canceled")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ht="16">
      <c r="A7" s="12" t="s">
        <v>8393</v>
      </c>
      <c r="B7">
        <f>COUNTIFS(Sheet1!$D:$D,"&gt;="&amp;20000,Sheet1!$D:$D,"&lt;="&amp;24999,Sheet1!$F:$F,"successful")</f>
        <v>62</v>
      </c>
      <c r="C7">
        <f>COUNTIFS(Sheet1!$D:$D,"&gt;="&amp;20000,Sheet1!$D:$D,"&lt;="&amp;24999,Sheet1!$F:$F,"failed")</f>
        <v>72</v>
      </c>
      <c r="D7">
        <f>COUNTIFS(Sheet1!$D:$D,"&gt;="&amp;20000,Sheet1!$D:$D,"&lt;="&amp;24999,Sheet1!$F:$F,"canceled")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ht="16">
      <c r="A8" s="12" t="s">
        <v>8394</v>
      </c>
      <c r="B8">
        <f>COUNTIFS(Sheet1!$D:$D,"&gt;="&amp;25000,Sheet1!$D:$D,"&lt;="&amp;29999,Sheet1!$F:$F,"successful")</f>
        <v>55</v>
      </c>
      <c r="C8">
        <f>COUNTIFS(Sheet1!$D:$D,"&gt;="&amp;25000,Sheet1!$D:$D,"&lt;="&amp;29999,Sheet1!$F:$F,"failed")</f>
        <v>64</v>
      </c>
      <c r="D8">
        <f>COUNTIFS(Sheet1!$D:$D,"&gt;="&amp;25000,Sheet1!$D:$D,"&lt;="&amp;29999,Sheet1!$F:$F,"canceled")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ht="16">
      <c r="A9" s="12" t="s">
        <v>8395</v>
      </c>
      <c r="B9">
        <f>COUNTIFS(Sheet1!$D:$D,"&gt;="&amp;30000,Sheet1!$D:$D,"&lt;="&amp;34999,Sheet1!$F:$F,"successful")</f>
        <v>32</v>
      </c>
      <c r="C9">
        <f>COUNTIFS(Sheet1!$D:$D,"&gt;="&amp;30000,Sheet1!$D:$D,"&lt;="&amp;34999,Sheet1!$F:$F,"failed")</f>
        <v>37</v>
      </c>
      <c r="D9">
        <f>COUNTIFS(Sheet1!$D:$D,"&gt;="&amp;30000,Sheet1!$D:$D,"&lt;="&amp;34999,Sheet1!$F:$F,"canceled")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ht="16">
      <c r="A10" s="12" t="s">
        <v>8396</v>
      </c>
      <c r="B10">
        <f>COUNTIFS(Sheet1!$D:$D,"&gt;="&amp;35000,Sheet1!$D:$D,"&lt;="&amp;39999,Sheet1!$F:$F,"successful")</f>
        <v>26</v>
      </c>
      <c r="C10">
        <f>COUNTIFS(Sheet1!$D:$D,"&gt;="&amp;35000,Sheet1!$D:$D,"&lt;="&amp;39999,Sheet1!$F:$F,"failed")</f>
        <v>22</v>
      </c>
      <c r="D10">
        <f>COUNTIFS(Sheet1!$D:$D,"&gt;="&amp;35000,Sheet1!$D:$D,"&lt;="&amp;39999,Sheet1!$F:$F,"canceled")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ht="16">
      <c r="A11" s="12" t="s">
        <v>8397</v>
      </c>
      <c r="B11">
        <f>COUNTIFS(Sheet1!$D:$D,"&gt;="&amp;40000,Sheet1!$D:$D,"&lt;="&amp;44999,Sheet1!$F:$F,"successful")</f>
        <v>21</v>
      </c>
      <c r="C11">
        <f>COUNTIFS(Sheet1!$D:$D,"&gt;="&amp;40000,Sheet1!$D:$D,"&lt;="&amp;44999,Sheet1!$F:$F,"failed")</f>
        <v>16</v>
      </c>
      <c r="D11">
        <f>COUNTIFS(Sheet1!$D:$D,"&gt;="&amp;40000,Sheet1!$D:$D,"&lt;="&amp;44999,Sheet1!$F:$F,"canceled")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ht="16">
      <c r="A12" s="12" t="s">
        <v>8398</v>
      </c>
      <c r="B12">
        <f>COUNTIFS(Sheet1!$D:$D,"&gt;="&amp;45000,Sheet1!$D:$D,"&lt;="&amp;49999,Sheet1!$F:$F,"successful")</f>
        <v>6</v>
      </c>
      <c r="C12">
        <f>COUNTIFS(Sheet1!$D:$D,"&gt;="&amp;45000,Sheet1!$D:$D,"&lt;="&amp;49999,Sheet1!$F:$F,"failed")</f>
        <v>11</v>
      </c>
      <c r="D12">
        <f>COUNTIFS(Sheet1!$D:$D,"&gt;="&amp;45000,Sheet1!$D:$D,"&lt;="&amp;49999,Sheet1!$F:$F,"canceled")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ht="16">
      <c r="A13" s="12" t="s">
        <v>8399</v>
      </c>
      <c r="B13">
        <f>COUNTIFS(Sheet1!$D:$D,"&gt;="&amp;50000,Sheet1!$F:$F,"successful")</f>
        <v>86</v>
      </c>
      <c r="C13">
        <f>COUNTIFS(Sheet1!$D:$D,"&gt;="&amp;50000,Sheet1!$F:$F,"failed")</f>
        <v>258</v>
      </c>
      <c r="D13">
        <f>COUNTIFS(Sheet1!$D:$D,"&gt;="&amp;50000,Sheet1!$F:$F,"canceled")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42E3D-ED58-A545-A012-FC6BEF1BC365}">
  <dimension ref="A1:J2186"/>
  <sheetViews>
    <sheetView workbookViewId="0">
      <selection activeCell="J7" sqref="J7"/>
    </sheetView>
  </sheetViews>
  <sheetFormatPr baseColWidth="10" defaultRowHeight="15"/>
  <cols>
    <col min="2" max="2" width="14.5" customWidth="1"/>
    <col min="5" max="5" width="12.33203125" bestFit="1" customWidth="1"/>
    <col min="8" max="8" width="41.6640625" bestFit="1" customWidth="1"/>
    <col min="9" max="9" width="22" customWidth="1"/>
    <col min="10" max="10" width="21.1640625" customWidth="1"/>
  </cols>
  <sheetData>
    <row r="1" spans="1:10">
      <c r="A1" s="1" t="s">
        <v>8218</v>
      </c>
      <c r="B1" s="1" t="s">
        <v>8262</v>
      </c>
      <c r="D1" s="1" t="s">
        <v>8218</v>
      </c>
      <c r="E1" s="1" t="s">
        <v>8262</v>
      </c>
      <c r="I1" t="s">
        <v>8406</v>
      </c>
      <c r="J1" t="s">
        <v>8407</v>
      </c>
    </row>
    <row r="2" spans="1:10" ht="16">
      <c r="A2" t="s">
        <v>8219</v>
      </c>
      <c r="B2">
        <v>182</v>
      </c>
      <c r="D2" t="s">
        <v>8221</v>
      </c>
      <c r="E2">
        <v>0</v>
      </c>
      <c r="H2" s="14" t="s">
        <v>8400</v>
      </c>
      <c r="I2" s="8">
        <f>AVERAGE($B$2:$B$2186)</f>
        <v>194.42517162471395</v>
      </c>
      <c r="J2" s="8">
        <f>AVERAGE($E$2:$E$1531)</f>
        <v>17.709803921568628</v>
      </c>
    </row>
    <row r="3" spans="1:10" ht="16">
      <c r="A3" t="s">
        <v>8219</v>
      </c>
      <c r="B3">
        <v>79</v>
      </c>
      <c r="D3" t="s">
        <v>8221</v>
      </c>
      <c r="E3">
        <v>1</v>
      </c>
      <c r="H3" s="14" t="s">
        <v>8401</v>
      </c>
      <c r="I3" s="8">
        <f>MEDIAN($B$2:$B$2186)</f>
        <v>62</v>
      </c>
      <c r="J3" s="8">
        <f>MEDIAN($E$2:$E$1531)</f>
        <v>4</v>
      </c>
    </row>
    <row r="4" spans="1:10" ht="16">
      <c r="A4" t="s">
        <v>8219</v>
      </c>
      <c r="B4">
        <v>35</v>
      </c>
      <c r="D4" t="s">
        <v>8221</v>
      </c>
      <c r="E4">
        <v>10</v>
      </c>
      <c r="H4" s="14" t="s">
        <v>8402</v>
      </c>
      <c r="I4" s="8">
        <f>MIN($B$2:$B$2186)</f>
        <v>1</v>
      </c>
      <c r="J4" s="8">
        <f>MIN($E$2:$E$1531)</f>
        <v>0</v>
      </c>
    </row>
    <row r="5" spans="1:10" ht="16">
      <c r="A5" t="s">
        <v>8219</v>
      </c>
      <c r="B5">
        <v>150</v>
      </c>
      <c r="D5" t="s">
        <v>8221</v>
      </c>
      <c r="E5">
        <v>0</v>
      </c>
      <c r="H5" s="14" t="s">
        <v>8403</v>
      </c>
      <c r="I5" s="8">
        <f>MAX($B$2:$B$2186)</f>
        <v>26457</v>
      </c>
      <c r="J5" s="8">
        <f>MAX($E$2:$E$1531)</f>
        <v>1293</v>
      </c>
    </row>
    <row r="6" spans="1:10" ht="16">
      <c r="A6" t="s">
        <v>8219</v>
      </c>
      <c r="B6">
        <v>284</v>
      </c>
      <c r="D6" t="s">
        <v>8221</v>
      </c>
      <c r="E6">
        <v>7</v>
      </c>
      <c r="H6" s="14" t="s">
        <v>8404</v>
      </c>
      <c r="I6" s="8">
        <f>VAR($B$2:$B$2186)</f>
        <v>713167.37912800396</v>
      </c>
      <c r="J6" s="8">
        <f>AVERAGE($E$2:$E$1531)</f>
        <v>17.709803921568628</v>
      </c>
    </row>
    <row r="7" spans="1:10" ht="16">
      <c r="A7" t="s">
        <v>8219</v>
      </c>
      <c r="B7">
        <v>47</v>
      </c>
      <c r="D7" t="s">
        <v>8221</v>
      </c>
      <c r="E7">
        <v>0</v>
      </c>
      <c r="H7" s="15" t="s">
        <v>8405</v>
      </c>
      <c r="I7" s="8">
        <f>STDEVA($B$2:$B$2186)</f>
        <v>844.49237955591047</v>
      </c>
      <c r="J7" s="8">
        <f t="shared" ref="J6:J7" si="0">AVERAGE($E$2:$E$1531)</f>
        <v>17.709803921568628</v>
      </c>
    </row>
    <row r="8" spans="1:10">
      <c r="A8" t="s">
        <v>8219</v>
      </c>
      <c r="B8">
        <v>58</v>
      </c>
      <c r="D8" t="s">
        <v>8221</v>
      </c>
      <c r="E8">
        <v>1</v>
      </c>
    </row>
    <row r="9" spans="1:10">
      <c r="A9" t="s">
        <v>8219</v>
      </c>
      <c r="B9">
        <v>57</v>
      </c>
      <c r="D9" t="s">
        <v>8221</v>
      </c>
      <c r="E9">
        <v>2</v>
      </c>
    </row>
    <row r="10" spans="1:10">
      <c r="A10" t="s">
        <v>8219</v>
      </c>
      <c r="B10">
        <v>12</v>
      </c>
      <c r="D10" t="s">
        <v>8221</v>
      </c>
      <c r="E10">
        <v>3</v>
      </c>
    </row>
    <row r="11" spans="1:10">
      <c r="A11" t="s">
        <v>8219</v>
      </c>
      <c r="B11">
        <v>20</v>
      </c>
      <c r="D11" t="s">
        <v>8221</v>
      </c>
      <c r="E11">
        <v>10</v>
      </c>
    </row>
    <row r="12" spans="1:10">
      <c r="A12" t="s">
        <v>8219</v>
      </c>
      <c r="B12">
        <v>19</v>
      </c>
      <c r="D12" t="s">
        <v>8221</v>
      </c>
      <c r="E12">
        <v>10</v>
      </c>
    </row>
    <row r="13" spans="1:10">
      <c r="A13" t="s">
        <v>8219</v>
      </c>
      <c r="B13">
        <v>75</v>
      </c>
      <c r="D13" t="s">
        <v>8221</v>
      </c>
      <c r="E13">
        <v>1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9" priority="7" operator="containsText" text="canceled">
      <formula>NOT(ISERROR(SEARCH("canceled",A2)))</formula>
    </cfRule>
    <cfRule type="containsText" dxfId="8" priority="8" operator="containsText" text="live">
      <formula>NOT(ISERROR(SEARCH("live",A2)))</formula>
    </cfRule>
    <cfRule type="containsText" dxfId="7" priority="9" operator="containsText" text="successful">
      <formula>NOT(ISERROR(SEARCH("successful",A2)))</formula>
    </cfRule>
    <cfRule type="containsText" dxfId="6" priority="10" operator="containsText" text="failed">
      <formula>NOT(ISERROR(SEARCH("failed",A2)))</formula>
    </cfRule>
  </conditionalFormatting>
  <conditionalFormatting sqref="A1:A2186">
    <cfRule type="expression" dxfId="5" priority="14">
      <formula>#REF!="Failded"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ontainsText" dxfId="4" priority="1" operator="containsText" text="canceled">
      <formula>NOT(ISERROR(SEARCH("canceled",D2)))</formula>
    </cfRule>
    <cfRule type="containsText" dxfId="3" priority="2" operator="containsText" text="live">
      <formula>NOT(ISERROR(SEARCH("live",D2)))</formula>
    </cfRule>
    <cfRule type="containsText" dxfId="2" priority="3" operator="containsText" text="successful">
      <formula>NOT(ISERROR(SEARCH("successful",D2)))</formula>
    </cfRule>
    <cfRule type="containsText" dxfId="1" priority="4" operator="containsText" text="failed">
      <formula>NOT(ISERROR(SEARCH("failed",D2)))</formula>
    </cfRule>
  </conditionalFormatting>
  <conditionalFormatting sqref="D1:D1531">
    <cfRule type="expression" dxfId="0" priority="16">
      <formula>#REF!="Failded"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CategoryState</vt:lpstr>
      <vt:lpstr>Sub-CategoryState</vt:lpstr>
      <vt:lpstr>LaunchDateOutcomes</vt:lpstr>
      <vt:lpstr>Goal Outcomes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2020-03-14T02:01:56Z</dcterms:modified>
</cp:coreProperties>
</file>